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Investice\PROJEKTY EU\Školství\RI_RUE_VOS_SPgS_Litomysl\04_Soutěž stavba_(VZMR, ZPŘ...)\3a_Vysvetleni_ZD\Vysvetleni_ZD_2\"/>
    </mc:Choice>
  </mc:AlternateContent>
  <bookViews>
    <workbookView xWindow="0" yWindow="0" windowWidth="25200" windowHeight="11985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1 1 Pol" sheetId="13" r:id="rId5"/>
    <sheet name="2 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'1 1 Pol'!$1:$7</definedName>
    <definedName name="_xlnm.Print_Titles" localSheetId="5">'2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Pol'!$A$1:$X$59</definedName>
    <definedName name="_xlnm.Print_Area" localSheetId="4">'1 1 Pol'!$A$1:$T$1079</definedName>
    <definedName name="_xlnm.Print_Area" localSheetId="5">'2 1 Pol'!$A$1:$T$44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2" i="1"/>
  <c r="F42" i="1"/>
  <c r="G41" i="1"/>
  <c r="F41" i="1"/>
  <c r="G43" i="14"/>
  <c r="G8" i="14"/>
  <c r="G9" i="14"/>
  <c r="I9" i="14"/>
  <c r="I8" i="14" s="1"/>
  <c r="K9" i="14"/>
  <c r="K8" i="14" s="1"/>
  <c r="M9" i="14"/>
  <c r="M8" i="14" s="1"/>
  <c r="O9" i="14"/>
  <c r="Q9" i="14"/>
  <c r="Q8" i="14" s="1"/>
  <c r="V9" i="14"/>
  <c r="V8" i="14" s="1"/>
  <c r="G10" i="14"/>
  <c r="I10" i="14"/>
  <c r="K10" i="14"/>
  <c r="M10" i="14"/>
  <c r="O10" i="14"/>
  <c r="O8" i="14" s="1"/>
  <c r="Q10" i="14"/>
  <c r="V10" i="14"/>
  <c r="G11" i="14"/>
  <c r="G12" i="14"/>
  <c r="M12" i="14" s="1"/>
  <c r="M11" i="14" s="1"/>
  <c r="I12" i="14"/>
  <c r="I11" i="14" s="1"/>
  <c r="K12" i="14"/>
  <c r="K11" i="14" s="1"/>
  <c r="O12" i="14"/>
  <c r="O11" i="14" s="1"/>
  <c r="Q12" i="14"/>
  <c r="Q11" i="14" s="1"/>
  <c r="V12" i="14"/>
  <c r="V11" i="14" s="1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Q16" i="14"/>
  <c r="G17" i="14"/>
  <c r="I17" i="14"/>
  <c r="I16" i="14" s="1"/>
  <c r="K17" i="14"/>
  <c r="K16" i="14" s="1"/>
  <c r="M17" i="14"/>
  <c r="O17" i="14"/>
  <c r="Q17" i="14"/>
  <c r="V17" i="14"/>
  <c r="V16" i="14" s="1"/>
  <c r="G18" i="14"/>
  <c r="I18" i="14"/>
  <c r="K18" i="14"/>
  <c r="M18" i="14"/>
  <c r="O18" i="14"/>
  <c r="O16" i="14" s="1"/>
  <c r="Q18" i="14"/>
  <c r="V18" i="14"/>
  <c r="G19" i="14"/>
  <c r="AF43" i="14" s="1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K21" i="14"/>
  <c r="Q21" i="14"/>
  <c r="G22" i="14"/>
  <c r="G21" i="14" s="1"/>
  <c r="I22" i="14"/>
  <c r="I21" i="14" s="1"/>
  <c r="K22" i="14"/>
  <c r="M22" i="14"/>
  <c r="O22" i="14"/>
  <c r="O21" i="14" s="1"/>
  <c r="Q22" i="14"/>
  <c r="V22" i="14"/>
  <c r="V21" i="14" s="1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7" i="14"/>
  <c r="I27" i="14"/>
  <c r="I26" i="14" s="1"/>
  <c r="K27" i="14"/>
  <c r="M27" i="14"/>
  <c r="O27" i="14"/>
  <c r="O26" i="14" s="1"/>
  <c r="Q27" i="14"/>
  <c r="Q26" i="14" s="1"/>
  <c r="V27" i="14"/>
  <c r="V26" i="14" s="1"/>
  <c r="G28" i="14"/>
  <c r="M28" i="14" s="1"/>
  <c r="I28" i="14"/>
  <c r="K28" i="14"/>
  <c r="K26" i="14" s="1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G35" i="14"/>
  <c r="I35" i="14"/>
  <c r="I34" i="14" s="1"/>
  <c r="K35" i="14"/>
  <c r="M35" i="14"/>
  <c r="O35" i="14"/>
  <c r="Q35" i="14"/>
  <c r="Q34" i="14" s="1"/>
  <c r="V35" i="14"/>
  <c r="G36" i="14"/>
  <c r="M36" i="14" s="1"/>
  <c r="I36" i="14"/>
  <c r="K36" i="14"/>
  <c r="K34" i="14" s="1"/>
  <c r="O36" i="14"/>
  <c r="O34" i="14" s="1"/>
  <c r="Q36" i="14"/>
  <c r="V36" i="14"/>
  <c r="V34" i="14" s="1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AE43" i="14"/>
  <c r="BA605" i="13"/>
  <c r="BA604" i="13"/>
  <c r="BA396" i="13"/>
  <c r="BA156" i="13"/>
  <c r="BA89" i="13"/>
  <c r="BA54" i="13"/>
  <c r="BA22" i="13"/>
  <c r="G9" i="13"/>
  <c r="M9" i="13" s="1"/>
  <c r="I9" i="13"/>
  <c r="I8" i="13" s="1"/>
  <c r="K9" i="13"/>
  <c r="O9" i="13"/>
  <c r="O8" i="13" s="1"/>
  <c r="Q9" i="13"/>
  <c r="Q8" i="13" s="1"/>
  <c r="V9" i="13"/>
  <c r="G11" i="13"/>
  <c r="M11" i="13" s="1"/>
  <c r="I11" i="13"/>
  <c r="K11" i="13"/>
  <c r="O11" i="13"/>
  <c r="Q11" i="13"/>
  <c r="V11" i="13"/>
  <c r="G14" i="13"/>
  <c r="I14" i="13"/>
  <c r="K14" i="13"/>
  <c r="K8" i="13" s="1"/>
  <c r="M14" i="13"/>
  <c r="O14" i="13"/>
  <c r="Q14" i="13"/>
  <c r="V14" i="13"/>
  <c r="V8" i="13" s="1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21" i="13"/>
  <c r="I21" i="13"/>
  <c r="I20" i="13" s="1"/>
  <c r="K21" i="13"/>
  <c r="K20" i="13" s="1"/>
  <c r="M21" i="13"/>
  <c r="M20" i="13" s="1"/>
  <c r="O21" i="13"/>
  <c r="Q21" i="13"/>
  <c r="V21" i="13"/>
  <c r="V20" i="13" s="1"/>
  <c r="G30" i="13"/>
  <c r="I30" i="13"/>
  <c r="K30" i="13"/>
  <c r="M30" i="13"/>
  <c r="O30" i="13"/>
  <c r="Q30" i="13"/>
  <c r="V30" i="13"/>
  <c r="G33" i="13"/>
  <c r="G20" i="13" s="1"/>
  <c r="I33" i="13"/>
  <c r="K33" i="13"/>
  <c r="M33" i="13"/>
  <c r="O33" i="13"/>
  <c r="O20" i="13" s="1"/>
  <c r="Q33" i="13"/>
  <c r="V33" i="13"/>
  <c r="G50" i="13"/>
  <c r="M50" i="13" s="1"/>
  <c r="I50" i="13"/>
  <c r="K50" i="13"/>
  <c r="O50" i="13"/>
  <c r="Q50" i="13"/>
  <c r="Q20" i="13" s="1"/>
  <c r="V50" i="13"/>
  <c r="G53" i="13"/>
  <c r="I53" i="13"/>
  <c r="K53" i="13"/>
  <c r="M53" i="13"/>
  <c r="O53" i="13"/>
  <c r="Q53" i="13"/>
  <c r="V53" i="13"/>
  <c r="G88" i="13"/>
  <c r="I88" i="13"/>
  <c r="K88" i="13"/>
  <c r="M88" i="13"/>
  <c r="O88" i="13"/>
  <c r="Q88" i="13"/>
  <c r="V88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O108" i="13"/>
  <c r="Q108" i="13"/>
  <c r="V108" i="13"/>
  <c r="I142" i="13"/>
  <c r="G143" i="13"/>
  <c r="G142" i="13" s="1"/>
  <c r="I143" i="13"/>
  <c r="K143" i="13"/>
  <c r="K142" i="13" s="1"/>
  <c r="M143" i="13"/>
  <c r="M142" i="13" s="1"/>
  <c r="O143" i="13"/>
  <c r="O142" i="13" s="1"/>
  <c r="Q143" i="13"/>
  <c r="V143" i="13"/>
  <c r="G155" i="13"/>
  <c r="I155" i="13"/>
  <c r="K155" i="13"/>
  <c r="M155" i="13"/>
  <c r="O155" i="13"/>
  <c r="Q155" i="13"/>
  <c r="V155" i="13"/>
  <c r="G190" i="13"/>
  <c r="M190" i="13" s="1"/>
  <c r="I190" i="13"/>
  <c r="K190" i="13"/>
  <c r="O190" i="13"/>
  <c r="Q190" i="13"/>
  <c r="Q142" i="13" s="1"/>
  <c r="V190" i="13"/>
  <c r="G200" i="13"/>
  <c r="I200" i="13"/>
  <c r="K200" i="13"/>
  <c r="M200" i="13"/>
  <c r="O200" i="13"/>
  <c r="Q200" i="13"/>
  <c r="V200" i="13"/>
  <c r="V142" i="13" s="1"/>
  <c r="K234" i="13"/>
  <c r="V234" i="13"/>
  <c r="G235" i="13"/>
  <c r="G234" i="13" s="1"/>
  <c r="I235" i="13"/>
  <c r="I234" i="13" s="1"/>
  <c r="K235" i="13"/>
  <c r="O235" i="13"/>
  <c r="O234" i="13" s="1"/>
  <c r="Q235" i="13"/>
  <c r="Q234" i="13" s="1"/>
  <c r="V235" i="13"/>
  <c r="G269" i="13"/>
  <c r="M269" i="13" s="1"/>
  <c r="I269" i="13"/>
  <c r="K269" i="13"/>
  <c r="O269" i="13"/>
  <c r="Q269" i="13"/>
  <c r="V269" i="13"/>
  <c r="G308" i="13"/>
  <c r="G307" i="13" s="1"/>
  <c r="I308" i="13"/>
  <c r="K308" i="13"/>
  <c r="K307" i="13" s="1"/>
  <c r="M308" i="13"/>
  <c r="O308" i="13"/>
  <c r="O307" i="13" s="1"/>
  <c r="Q308" i="13"/>
  <c r="V308" i="13"/>
  <c r="G320" i="13"/>
  <c r="I320" i="13"/>
  <c r="K320" i="13"/>
  <c r="M320" i="13"/>
  <c r="O320" i="13"/>
  <c r="Q320" i="13"/>
  <c r="V320" i="13"/>
  <c r="G336" i="13"/>
  <c r="M336" i="13" s="1"/>
  <c r="I336" i="13"/>
  <c r="K336" i="13"/>
  <c r="O336" i="13"/>
  <c r="Q336" i="13"/>
  <c r="Q307" i="13" s="1"/>
  <c r="V336" i="13"/>
  <c r="G338" i="13"/>
  <c r="I338" i="13"/>
  <c r="K338" i="13"/>
  <c r="M338" i="13"/>
  <c r="O338" i="13"/>
  <c r="Q338" i="13"/>
  <c r="V338" i="13"/>
  <c r="G376" i="13"/>
  <c r="I376" i="13"/>
  <c r="K376" i="13"/>
  <c r="M376" i="13"/>
  <c r="O376" i="13"/>
  <c r="Q376" i="13"/>
  <c r="V376" i="13"/>
  <c r="V307" i="13" s="1"/>
  <c r="G377" i="13"/>
  <c r="M377" i="13" s="1"/>
  <c r="I377" i="13"/>
  <c r="K377" i="13"/>
  <c r="O377" i="13"/>
  <c r="Q377" i="13"/>
  <c r="V377" i="13"/>
  <c r="G379" i="13"/>
  <c r="M379" i="13" s="1"/>
  <c r="I379" i="13"/>
  <c r="K379" i="13"/>
  <c r="O379" i="13"/>
  <c r="Q379" i="13"/>
  <c r="V379" i="13"/>
  <c r="G381" i="13"/>
  <c r="M381" i="13" s="1"/>
  <c r="I381" i="13"/>
  <c r="I307" i="13" s="1"/>
  <c r="K381" i="13"/>
  <c r="O381" i="13"/>
  <c r="Q381" i="13"/>
  <c r="V381" i="13"/>
  <c r="G382" i="13"/>
  <c r="I382" i="13"/>
  <c r="K382" i="13"/>
  <c r="M382" i="13"/>
  <c r="O382" i="13"/>
  <c r="Q382" i="13"/>
  <c r="V382" i="13"/>
  <c r="G384" i="13"/>
  <c r="I384" i="13"/>
  <c r="K384" i="13"/>
  <c r="M384" i="13"/>
  <c r="O384" i="13"/>
  <c r="Q384" i="13"/>
  <c r="V384" i="13"/>
  <c r="G387" i="13"/>
  <c r="I387" i="13"/>
  <c r="K387" i="13"/>
  <c r="K386" i="13" s="1"/>
  <c r="M387" i="13"/>
  <c r="O387" i="13"/>
  <c r="Q387" i="13"/>
  <c r="Q386" i="13" s="1"/>
  <c r="V387" i="13"/>
  <c r="V386" i="13" s="1"/>
  <c r="G389" i="13"/>
  <c r="I389" i="13"/>
  <c r="K389" i="13"/>
  <c r="M389" i="13"/>
  <c r="O389" i="13"/>
  <c r="Q389" i="13"/>
  <c r="V389" i="13"/>
  <c r="G391" i="13"/>
  <c r="G386" i="13" s="1"/>
  <c r="I391" i="13"/>
  <c r="K391" i="13"/>
  <c r="O391" i="13"/>
  <c r="Q391" i="13"/>
  <c r="V391" i="13"/>
  <c r="G392" i="13"/>
  <c r="M392" i="13" s="1"/>
  <c r="I392" i="13"/>
  <c r="K392" i="13"/>
  <c r="O392" i="13"/>
  <c r="Q392" i="13"/>
  <c r="V392" i="13"/>
  <c r="G393" i="13"/>
  <c r="M393" i="13" s="1"/>
  <c r="I393" i="13"/>
  <c r="I386" i="13" s="1"/>
  <c r="K393" i="13"/>
  <c r="O393" i="13"/>
  <c r="Q393" i="13"/>
  <c r="V393" i="13"/>
  <c r="G395" i="13"/>
  <c r="I395" i="13"/>
  <c r="K395" i="13"/>
  <c r="M395" i="13"/>
  <c r="O395" i="13"/>
  <c r="Q395" i="13"/>
  <c r="V395" i="13"/>
  <c r="G403" i="13"/>
  <c r="I403" i="13"/>
  <c r="K403" i="13"/>
  <c r="M403" i="13"/>
  <c r="O403" i="13"/>
  <c r="Q403" i="13"/>
  <c r="V403" i="13"/>
  <c r="G405" i="13"/>
  <c r="M405" i="13" s="1"/>
  <c r="I405" i="13"/>
  <c r="K405" i="13"/>
  <c r="O405" i="13"/>
  <c r="O386" i="13" s="1"/>
  <c r="Q405" i="13"/>
  <c r="V405" i="13"/>
  <c r="G407" i="13"/>
  <c r="I407" i="13"/>
  <c r="K407" i="13"/>
  <c r="M407" i="13"/>
  <c r="O407" i="13"/>
  <c r="Q407" i="13"/>
  <c r="V407" i="13"/>
  <c r="G410" i="13"/>
  <c r="I410" i="13"/>
  <c r="K410" i="13"/>
  <c r="M410" i="13"/>
  <c r="O410" i="13"/>
  <c r="Q410" i="13"/>
  <c r="V410" i="13"/>
  <c r="G412" i="13"/>
  <c r="M412" i="13" s="1"/>
  <c r="I412" i="13"/>
  <c r="K412" i="13"/>
  <c r="O412" i="13"/>
  <c r="Q412" i="13"/>
  <c r="V412" i="13"/>
  <c r="G414" i="13"/>
  <c r="M414" i="13" s="1"/>
  <c r="I414" i="13"/>
  <c r="K414" i="13"/>
  <c r="O414" i="13"/>
  <c r="Q414" i="13"/>
  <c r="V414" i="13"/>
  <c r="G416" i="13"/>
  <c r="M416" i="13" s="1"/>
  <c r="I416" i="13"/>
  <c r="K416" i="13"/>
  <c r="O416" i="13"/>
  <c r="Q416" i="13"/>
  <c r="V416" i="13"/>
  <c r="G419" i="13"/>
  <c r="G418" i="13" s="1"/>
  <c r="I419" i="13"/>
  <c r="I418" i="13" s="1"/>
  <c r="K419" i="13"/>
  <c r="M419" i="13"/>
  <c r="O419" i="13"/>
  <c r="O418" i="13" s="1"/>
  <c r="Q419" i="13"/>
  <c r="Q418" i="13" s="1"/>
  <c r="V419" i="13"/>
  <c r="G422" i="13"/>
  <c r="M422" i="13" s="1"/>
  <c r="I422" i="13"/>
  <c r="K422" i="13"/>
  <c r="O422" i="13"/>
  <c r="Q422" i="13"/>
  <c r="V422" i="13"/>
  <c r="G425" i="13"/>
  <c r="I425" i="13"/>
  <c r="K425" i="13"/>
  <c r="M425" i="13"/>
  <c r="O425" i="13"/>
  <c r="Q425" i="13"/>
  <c r="V425" i="13"/>
  <c r="V418" i="13" s="1"/>
  <c r="G427" i="13"/>
  <c r="I427" i="13"/>
  <c r="K427" i="13"/>
  <c r="M427" i="13"/>
  <c r="O427" i="13"/>
  <c r="Q427" i="13"/>
  <c r="V427" i="13"/>
  <c r="G462" i="13"/>
  <c r="M462" i="13" s="1"/>
  <c r="I462" i="13"/>
  <c r="K462" i="13"/>
  <c r="O462" i="13"/>
  <c r="Q462" i="13"/>
  <c r="V462" i="13"/>
  <c r="G467" i="13"/>
  <c r="M467" i="13" s="1"/>
  <c r="I467" i="13"/>
  <c r="K467" i="13"/>
  <c r="O467" i="13"/>
  <c r="Q467" i="13"/>
  <c r="V467" i="13"/>
  <c r="G479" i="13"/>
  <c r="M479" i="13" s="1"/>
  <c r="I479" i="13"/>
  <c r="K479" i="13"/>
  <c r="O479" i="13"/>
  <c r="Q479" i="13"/>
  <c r="V479" i="13"/>
  <c r="G488" i="13"/>
  <c r="I488" i="13"/>
  <c r="K488" i="13"/>
  <c r="K418" i="13" s="1"/>
  <c r="M488" i="13"/>
  <c r="O488" i="13"/>
  <c r="Q488" i="13"/>
  <c r="V488" i="13"/>
  <c r="G505" i="13"/>
  <c r="I505" i="13"/>
  <c r="K505" i="13"/>
  <c r="M505" i="13"/>
  <c r="O505" i="13"/>
  <c r="Q505" i="13"/>
  <c r="V505" i="13"/>
  <c r="G539" i="13"/>
  <c r="M539" i="13" s="1"/>
  <c r="I539" i="13"/>
  <c r="K539" i="13"/>
  <c r="O539" i="13"/>
  <c r="Q539" i="13"/>
  <c r="V539" i="13"/>
  <c r="G541" i="13"/>
  <c r="I541" i="13"/>
  <c r="K541" i="13"/>
  <c r="M541" i="13"/>
  <c r="O541" i="13"/>
  <c r="Q541" i="13"/>
  <c r="V541" i="13"/>
  <c r="G558" i="13"/>
  <c r="I558" i="13"/>
  <c r="K558" i="13"/>
  <c r="M558" i="13"/>
  <c r="O558" i="13"/>
  <c r="Q558" i="13"/>
  <c r="V558" i="13"/>
  <c r="G568" i="13"/>
  <c r="M568" i="13" s="1"/>
  <c r="I568" i="13"/>
  <c r="K568" i="13"/>
  <c r="O568" i="13"/>
  <c r="Q568" i="13"/>
  <c r="V568" i="13"/>
  <c r="G569" i="13"/>
  <c r="M569" i="13" s="1"/>
  <c r="I569" i="13"/>
  <c r="K569" i="13"/>
  <c r="O569" i="13"/>
  <c r="Q569" i="13"/>
  <c r="V569" i="13"/>
  <c r="G570" i="13"/>
  <c r="M570" i="13" s="1"/>
  <c r="I570" i="13"/>
  <c r="K570" i="13"/>
  <c r="O570" i="13"/>
  <c r="Q570" i="13"/>
  <c r="V570" i="13"/>
  <c r="G572" i="13"/>
  <c r="I572" i="13"/>
  <c r="K572" i="13"/>
  <c r="M572" i="13"/>
  <c r="O572" i="13"/>
  <c r="Q572" i="13"/>
  <c r="V572" i="13"/>
  <c r="G573" i="13"/>
  <c r="I573" i="13"/>
  <c r="K573" i="13"/>
  <c r="M573" i="13"/>
  <c r="O573" i="13"/>
  <c r="Q573" i="13"/>
  <c r="V573" i="13"/>
  <c r="G574" i="13"/>
  <c r="M574" i="13" s="1"/>
  <c r="I574" i="13"/>
  <c r="K574" i="13"/>
  <c r="O574" i="13"/>
  <c r="Q574" i="13"/>
  <c r="V574" i="13"/>
  <c r="G575" i="13"/>
  <c r="I575" i="13"/>
  <c r="K575" i="13"/>
  <c r="M575" i="13"/>
  <c r="O575" i="13"/>
  <c r="Q575" i="13"/>
  <c r="V575" i="13"/>
  <c r="G576" i="13"/>
  <c r="I576" i="13"/>
  <c r="K576" i="13"/>
  <c r="M576" i="13"/>
  <c r="O576" i="13"/>
  <c r="Q576" i="13"/>
  <c r="V576" i="13"/>
  <c r="O578" i="13"/>
  <c r="G579" i="13"/>
  <c r="G578" i="13" s="1"/>
  <c r="I579" i="13"/>
  <c r="I578" i="13" s="1"/>
  <c r="K579" i="13"/>
  <c r="K578" i="13" s="1"/>
  <c r="O579" i="13"/>
  <c r="Q579" i="13"/>
  <c r="Q578" i="13" s="1"/>
  <c r="V579" i="13"/>
  <c r="V578" i="13" s="1"/>
  <c r="I581" i="13"/>
  <c r="G582" i="13"/>
  <c r="G581" i="13" s="1"/>
  <c r="I582" i="13"/>
  <c r="K582" i="13"/>
  <c r="K581" i="13" s="1"/>
  <c r="M582" i="13"/>
  <c r="O582" i="13"/>
  <c r="O581" i="13" s="1"/>
  <c r="Q582" i="13"/>
  <c r="V582" i="13"/>
  <c r="G585" i="13"/>
  <c r="I585" i="13"/>
  <c r="K585" i="13"/>
  <c r="M585" i="13"/>
  <c r="O585" i="13"/>
  <c r="Q585" i="13"/>
  <c r="V585" i="13"/>
  <c r="G588" i="13"/>
  <c r="M588" i="13" s="1"/>
  <c r="I588" i="13"/>
  <c r="K588" i="13"/>
  <c r="O588" i="13"/>
  <c r="Q588" i="13"/>
  <c r="Q581" i="13" s="1"/>
  <c r="V588" i="13"/>
  <c r="G591" i="13"/>
  <c r="I591" i="13"/>
  <c r="K591" i="13"/>
  <c r="M591" i="13"/>
  <c r="O591" i="13"/>
  <c r="Q591" i="13"/>
  <c r="V591" i="13"/>
  <c r="V581" i="13" s="1"/>
  <c r="V593" i="13"/>
  <c r="G594" i="13"/>
  <c r="G593" i="13" s="1"/>
  <c r="I594" i="13"/>
  <c r="I593" i="13" s="1"/>
  <c r="K594" i="13"/>
  <c r="O594" i="13"/>
  <c r="O593" i="13" s="1"/>
  <c r="Q594" i="13"/>
  <c r="Q593" i="13" s="1"/>
  <c r="V594" i="13"/>
  <c r="G602" i="13"/>
  <c r="M602" i="13" s="1"/>
  <c r="I602" i="13"/>
  <c r="K602" i="13"/>
  <c r="O602" i="13"/>
  <c r="Q602" i="13"/>
  <c r="V602" i="13"/>
  <c r="G603" i="13"/>
  <c r="I603" i="13"/>
  <c r="K603" i="13"/>
  <c r="K593" i="13" s="1"/>
  <c r="M603" i="13"/>
  <c r="O603" i="13"/>
  <c r="Q603" i="13"/>
  <c r="V603" i="13"/>
  <c r="G607" i="13"/>
  <c r="I607" i="13"/>
  <c r="K607" i="13"/>
  <c r="M607" i="13"/>
  <c r="O607" i="13"/>
  <c r="Q607" i="13"/>
  <c r="V607" i="13"/>
  <c r="G613" i="13"/>
  <c r="I613" i="13"/>
  <c r="K613" i="13"/>
  <c r="M613" i="13"/>
  <c r="O613" i="13"/>
  <c r="Q613" i="13"/>
  <c r="V613" i="13"/>
  <c r="G625" i="13"/>
  <c r="M625" i="13" s="1"/>
  <c r="I625" i="13"/>
  <c r="K625" i="13"/>
  <c r="O625" i="13"/>
  <c r="Q625" i="13"/>
  <c r="V625" i="13"/>
  <c r="G628" i="13"/>
  <c r="G627" i="13" s="1"/>
  <c r="I628" i="13"/>
  <c r="K628" i="13"/>
  <c r="M628" i="13"/>
  <c r="O628" i="13"/>
  <c r="O627" i="13" s="1"/>
  <c r="Q628" i="13"/>
  <c r="V628" i="13"/>
  <c r="V627" i="13" s="1"/>
  <c r="G631" i="13"/>
  <c r="M631" i="13" s="1"/>
  <c r="I631" i="13"/>
  <c r="K631" i="13"/>
  <c r="O631" i="13"/>
  <c r="Q631" i="13"/>
  <c r="V631" i="13"/>
  <c r="G634" i="13"/>
  <c r="M634" i="13" s="1"/>
  <c r="I634" i="13"/>
  <c r="I627" i="13" s="1"/>
  <c r="K634" i="13"/>
  <c r="O634" i="13"/>
  <c r="Q634" i="13"/>
  <c r="V634" i="13"/>
  <c r="G640" i="13"/>
  <c r="I640" i="13"/>
  <c r="K640" i="13"/>
  <c r="K627" i="13" s="1"/>
  <c r="M640" i="13"/>
  <c r="O640" i="13"/>
  <c r="Q640" i="13"/>
  <c r="V640" i="13"/>
  <c r="G643" i="13"/>
  <c r="I643" i="13"/>
  <c r="K643" i="13"/>
  <c r="M643" i="13"/>
  <c r="O643" i="13"/>
  <c r="Q643" i="13"/>
  <c r="V643" i="13"/>
  <c r="G645" i="13"/>
  <c r="I645" i="13"/>
  <c r="K645" i="13"/>
  <c r="M645" i="13"/>
  <c r="O645" i="13"/>
  <c r="Q645" i="13"/>
  <c r="V645" i="13"/>
  <c r="G655" i="13"/>
  <c r="M655" i="13" s="1"/>
  <c r="I655" i="13"/>
  <c r="K655" i="13"/>
  <c r="O655" i="13"/>
  <c r="Q655" i="13"/>
  <c r="Q627" i="13" s="1"/>
  <c r="V655" i="13"/>
  <c r="G666" i="13"/>
  <c r="I666" i="13"/>
  <c r="K666" i="13"/>
  <c r="M666" i="13"/>
  <c r="O666" i="13"/>
  <c r="Q666" i="13"/>
  <c r="V666" i="13"/>
  <c r="G670" i="13"/>
  <c r="I670" i="13"/>
  <c r="K670" i="13"/>
  <c r="M670" i="13"/>
  <c r="O670" i="13"/>
  <c r="Q670" i="13"/>
  <c r="V670" i="13"/>
  <c r="G678" i="13"/>
  <c r="M678" i="13" s="1"/>
  <c r="I678" i="13"/>
  <c r="K678" i="13"/>
  <c r="O678" i="13"/>
  <c r="Q678" i="13"/>
  <c r="V678" i="13"/>
  <c r="G686" i="13"/>
  <c r="M686" i="13" s="1"/>
  <c r="I686" i="13"/>
  <c r="K686" i="13"/>
  <c r="O686" i="13"/>
  <c r="Q686" i="13"/>
  <c r="V686" i="13"/>
  <c r="G693" i="13"/>
  <c r="I693" i="13"/>
  <c r="K693" i="13"/>
  <c r="M693" i="13"/>
  <c r="O693" i="13"/>
  <c r="Q693" i="13"/>
  <c r="V693" i="13"/>
  <c r="G695" i="13"/>
  <c r="I695" i="13"/>
  <c r="K695" i="13"/>
  <c r="M695" i="13"/>
  <c r="O695" i="13"/>
  <c r="Q695" i="13"/>
  <c r="V695" i="13"/>
  <c r="G697" i="13"/>
  <c r="I697" i="13"/>
  <c r="K697" i="13"/>
  <c r="M697" i="13"/>
  <c r="O697" i="13"/>
  <c r="Q697" i="13"/>
  <c r="V697" i="13"/>
  <c r="G699" i="13"/>
  <c r="M699" i="13" s="1"/>
  <c r="I699" i="13"/>
  <c r="K699" i="13"/>
  <c r="O699" i="13"/>
  <c r="Q699" i="13"/>
  <c r="V699" i="13"/>
  <c r="G701" i="13"/>
  <c r="I701" i="13"/>
  <c r="K701" i="13"/>
  <c r="M701" i="13"/>
  <c r="O701" i="13"/>
  <c r="Q701" i="13"/>
  <c r="V701" i="13"/>
  <c r="G703" i="13"/>
  <c r="I703" i="13"/>
  <c r="K703" i="13"/>
  <c r="M703" i="13"/>
  <c r="O703" i="13"/>
  <c r="Q703" i="13"/>
  <c r="V703" i="13"/>
  <c r="G705" i="13"/>
  <c r="M705" i="13" s="1"/>
  <c r="I705" i="13"/>
  <c r="K705" i="13"/>
  <c r="O705" i="13"/>
  <c r="Q705" i="13"/>
  <c r="V705" i="13"/>
  <c r="G707" i="13"/>
  <c r="M707" i="13" s="1"/>
  <c r="I707" i="13"/>
  <c r="K707" i="13"/>
  <c r="O707" i="13"/>
  <c r="Q707" i="13"/>
  <c r="V707" i="13"/>
  <c r="G710" i="13"/>
  <c r="I710" i="13"/>
  <c r="K710" i="13"/>
  <c r="M710" i="13"/>
  <c r="O710" i="13"/>
  <c r="Q710" i="13"/>
  <c r="V710" i="13"/>
  <c r="G713" i="13"/>
  <c r="I713" i="13"/>
  <c r="K713" i="13"/>
  <c r="M713" i="13"/>
  <c r="O713" i="13"/>
  <c r="Q713" i="13"/>
  <c r="V713" i="13"/>
  <c r="G717" i="13"/>
  <c r="I717" i="13"/>
  <c r="K717" i="13"/>
  <c r="M717" i="13"/>
  <c r="O717" i="13"/>
  <c r="Q717" i="13"/>
  <c r="V717" i="13"/>
  <c r="G722" i="13"/>
  <c r="M722" i="13" s="1"/>
  <c r="I722" i="13"/>
  <c r="K722" i="13"/>
  <c r="O722" i="13"/>
  <c r="Q722" i="13"/>
  <c r="V722" i="13"/>
  <c r="G730" i="13"/>
  <c r="I730" i="13"/>
  <c r="K730" i="13"/>
  <c r="M730" i="13"/>
  <c r="O730" i="13"/>
  <c r="Q730" i="13"/>
  <c r="V730" i="13"/>
  <c r="G739" i="13"/>
  <c r="I739" i="13"/>
  <c r="K739" i="13"/>
  <c r="M739" i="13"/>
  <c r="O739" i="13"/>
  <c r="Q739" i="13"/>
  <c r="V739" i="13"/>
  <c r="G741" i="13"/>
  <c r="M741" i="13" s="1"/>
  <c r="I741" i="13"/>
  <c r="K741" i="13"/>
  <c r="O741" i="13"/>
  <c r="Q741" i="13"/>
  <c r="V741" i="13"/>
  <c r="G743" i="13"/>
  <c r="M743" i="13" s="1"/>
  <c r="I743" i="13"/>
  <c r="K743" i="13"/>
  <c r="O743" i="13"/>
  <c r="Q743" i="13"/>
  <c r="V743" i="13"/>
  <c r="G745" i="13"/>
  <c r="I745" i="13"/>
  <c r="K745" i="13"/>
  <c r="M745" i="13"/>
  <c r="O745" i="13"/>
  <c r="Q745" i="13"/>
  <c r="V745" i="13"/>
  <c r="G747" i="13"/>
  <c r="I747" i="13"/>
  <c r="K747" i="13"/>
  <c r="M747" i="13"/>
  <c r="O747" i="13"/>
  <c r="Q747" i="13"/>
  <c r="V747" i="13"/>
  <c r="G754" i="13"/>
  <c r="I754" i="13"/>
  <c r="K754" i="13"/>
  <c r="M754" i="13"/>
  <c r="O754" i="13"/>
  <c r="Q754" i="13"/>
  <c r="V754" i="13"/>
  <c r="G756" i="13"/>
  <c r="M756" i="13" s="1"/>
  <c r="I756" i="13"/>
  <c r="K756" i="13"/>
  <c r="O756" i="13"/>
  <c r="Q756" i="13"/>
  <c r="V756" i="13"/>
  <c r="I758" i="13"/>
  <c r="K758" i="13"/>
  <c r="Q758" i="13"/>
  <c r="G759" i="13"/>
  <c r="G758" i="13" s="1"/>
  <c r="I759" i="13"/>
  <c r="K759" i="13"/>
  <c r="M759" i="13"/>
  <c r="M758" i="13" s="1"/>
  <c r="O759" i="13"/>
  <c r="O758" i="13" s="1"/>
  <c r="Q759" i="13"/>
  <c r="V759" i="13"/>
  <c r="V758" i="13" s="1"/>
  <c r="G781" i="13"/>
  <c r="M781" i="13" s="1"/>
  <c r="I781" i="13"/>
  <c r="K781" i="13"/>
  <c r="O781" i="13"/>
  <c r="Q781" i="13"/>
  <c r="V781" i="13"/>
  <c r="G783" i="13"/>
  <c r="G1078" i="13" s="1"/>
  <c r="G784" i="13"/>
  <c r="I784" i="13"/>
  <c r="K784" i="13"/>
  <c r="M784" i="13"/>
  <c r="O784" i="13"/>
  <c r="Q784" i="13"/>
  <c r="V784" i="13"/>
  <c r="G792" i="13"/>
  <c r="I792" i="13"/>
  <c r="K792" i="13"/>
  <c r="M792" i="13"/>
  <c r="O792" i="13"/>
  <c r="Q792" i="13"/>
  <c r="V792" i="13"/>
  <c r="G793" i="13"/>
  <c r="I793" i="13"/>
  <c r="K793" i="13"/>
  <c r="M793" i="13"/>
  <c r="O793" i="13"/>
  <c r="Q793" i="13"/>
  <c r="V793" i="13"/>
  <c r="G801" i="13"/>
  <c r="M801" i="13" s="1"/>
  <c r="I801" i="13"/>
  <c r="K801" i="13"/>
  <c r="O801" i="13"/>
  <c r="Q801" i="13"/>
  <c r="Q783" i="13" s="1"/>
  <c r="V801" i="13"/>
  <c r="G835" i="13"/>
  <c r="M835" i="13" s="1"/>
  <c r="I835" i="13"/>
  <c r="K835" i="13"/>
  <c r="O835" i="13"/>
  <c r="Q835" i="13"/>
  <c r="V835" i="13"/>
  <c r="G870" i="13"/>
  <c r="I870" i="13"/>
  <c r="K870" i="13"/>
  <c r="M870" i="13"/>
  <c r="O870" i="13"/>
  <c r="Q870" i="13"/>
  <c r="V870" i="13"/>
  <c r="G890" i="13"/>
  <c r="M890" i="13" s="1"/>
  <c r="I890" i="13"/>
  <c r="K890" i="13"/>
  <c r="O890" i="13"/>
  <c r="Q890" i="13"/>
  <c r="V890" i="13"/>
  <c r="G892" i="13"/>
  <c r="M892" i="13" s="1"/>
  <c r="I892" i="13"/>
  <c r="K892" i="13"/>
  <c r="O892" i="13"/>
  <c r="Q892" i="13"/>
  <c r="V892" i="13"/>
  <c r="G908" i="13"/>
  <c r="I908" i="13"/>
  <c r="K908" i="13"/>
  <c r="M908" i="13"/>
  <c r="O908" i="13"/>
  <c r="Q908" i="13"/>
  <c r="V908" i="13"/>
  <c r="G910" i="13"/>
  <c r="I910" i="13"/>
  <c r="K910" i="13"/>
  <c r="M910" i="13"/>
  <c r="O910" i="13"/>
  <c r="Q910" i="13"/>
  <c r="V910" i="13"/>
  <c r="G912" i="13"/>
  <c r="I912" i="13"/>
  <c r="K912" i="13"/>
  <c r="M912" i="13"/>
  <c r="O912" i="13"/>
  <c r="Q912" i="13"/>
  <c r="V912" i="13"/>
  <c r="G914" i="13"/>
  <c r="M914" i="13" s="1"/>
  <c r="I914" i="13"/>
  <c r="K914" i="13"/>
  <c r="O914" i="13"/>
  <c r="Q914" i="13"/>
  <c r="V914" i="13"/>
  <c r="G916" i="13"/>
  <c r="I916" i="13"/>
  <c r="K916" i="13"/>
  <c r="M916" i="13"/>
  <c r="O916" i="13"/>
  <c r="Q916" i="13"/>
  <c r="V916" i="13"/>
  <c r="G918" i="13"/>
  <c r="I918" i="13"/>
  <c r="K918" i="13"/>
  <c r="M918" i="13"/>
  <c r="O918" i="13"/>
  <c r="Q918" i="13"/>
  <c r="V918" i="13"/>
  <c r="G920" i="13"/>
  <c r="M920" i="13" s="1"/>
  <c r="I920" i="13"/>
  <c r="K920" i="13"/>
  <c r="O920" i="13"/>
  <c r="Q920" i="13"/>
  <c r="V920" i="13"/>
  <c r="G922" i="13"/>
  <c r="M922" i="13" s="1"/>
  <c r="I922" i="13"/>
  <c r="K922" i="13"/>
  <c r="O922" i="13"/>
  <c r="Q922" i="13"/>
  <c r="V922" i="13"/>
  <c r="G924" i="13"/>
  <c r="I924" i="13"/>
  <c r="K924" i="13"/>
  <c r="M924" i="13"/>
  <c r="O924" i="13"/>
  <c r="Q924" i="13"/>
  <c r="V924" i="13"/>
  <c r="G926" i="13"/>
  <c r="I926" i="13"/>
  <c r="K926" i="13"/>
  <c r="M926" i="13"/>
  <c r="O926" i="13"/>
  <c r="Q926" i="13"/>
  <c r="V926" i="13"/>
  <c r="G928" i="13"/>
  <c r="I928" i="13"/>
  <c r="K928" i="13"/>
  <c r="M928" i="13"/>
  <c r="O928" i="13"/>
  <c r="Q928" i="13"/>
  <c r="V928" i="13"/>
  <c r="G930" i="13"/>
  <c r="M930" i="13" s="1"/>
  <c r="I930" i="13"/>
  <c r="K930" i="13"/>
  <c r="O930" i="13"/>
  <c r="Q930" i="13"/>
  <c r="V930" i="13"/>
  <c r="G932" i="13"/>
  <c r="I932" i="13"/>
  <c r="K932" i="13"/>
  <c r="M932" i="13"/>
  <c r="O932" i="13"/>
  <c r="Q932" i="13"/>
  <c r="V932" i="13"/>
  <c r="G934" i="13"/>
  <c r="I934" i="13"/>
  <c r="K934" i="13"/>
  <c r="M934" i="13"/>
  <c r="O934" i="13"/>
  <c r="Q934" i="13"/>
  <c r="V934" i="13"/>
  <c r="G936" i="13"/>
  <c r="M936" i="13" s="1"/>
  <c r="I936" i="13"/>
  <c r="K936" i="13"/>
  <c r="O936" i="13"/>
  <c r="Q936" i="13"/>
  <c r="V936" i="13"/>
  <c r="G938" i="13"/>
  <c r="M938" i="13" s="1"/>
  <c r="I938" i="13"/>
  <c r="K938" i="13"/>
  <c r="O938" i="13"/>
  <c r="Q938" i="13"/>
  <c r="V938" i="13"/>
  <c r="G940" i="13"/>
  <c r="I940" i="13"/>
  <c r="K940" i="13"/>
  <c r="M940" i="13"/>
  <c r="O940" i="13"/>
  <c r="Q940" i="13"/>
  <c r="V940" i="13"/>
  <c r="G942" i="13"/>
  <c r="I942" i="13"/>
  <c r="K942" i="13"/>
  <c r="M942" i="13"/>
  <c r="O942" i="13"/>
  <c r="Q942" i="13"/>
  <c r="V942" i="13"/>
  <c r="G944" i="13"/>
  <c r="I944" i="13"/>
  <c r="K944" i="13"/>
  <c r="M944" i="13"/>
  <c r="O944" i="13"/>
  <c r="Q944" i="13"/>
  <c r="V944" i="13"/>
  <c r="G946" i="13"/>
  <c r="M946" i="13" s="1"/>
  <c r="I946" i="13"/>
  <c r="K946" i="13"/>
  <c r="O946" i="13"/>
  <c r="Q946" i="13"/>
  <c r="V946" i="13"/>
  <c r="G948" i="13"/>
  <c r="M948" i="13" s="1"/>
  <c r="I948" i="13"/>
  <c r="K948" i="13"/>
  <c r="O948" i="13"/>
  <c r="Q948" i="13"/>
  <c r="V948" i="13"/>
  <c r="G950" i="13"/>
  <c r="I950" i="13"/>
  <c r="K950" i="13"/>
  <c r="M950" i="13"/>
  <c r="O950" i="13"/>
  <c r="Q950" i="13"/>
  <c r="V950" i="13"/>
  <c r="G952" i="13"/>
  <c r="M952" i="13" s="1"/>
  <c r="I952" i="13"/>
  <c r="K952" i="13"/>
  <c r="O952" i="13"/>
  <c r="Q952" i="13"/>
  <c r="V952" i="13"/>
  <c r="G954" i="13"/>
  <c r="M954" i="13" s="1"/>
  <c r="I954" i="13"/>
  <c r="K954" i="13"/>
  <c r="O954" i="13"/>
  <c r="Q954" i="13"/>
  <c r="V954" i="13"/>
  <c r="G956" i="13"/>
  <c r="I956" i="13"/>
  <c r="K956" i="13"/>
  <c r="M956" i="13"/>
  <c r="O956" i="13"/>
  <c r="Q956" i="13"/>
  <c r="V956" i="13"/>
  <c r="G958" i="13"/>
  <c r="I958" i="13"/>
  <c r="K958" i="13"/>
  <c r="M958" i="13"/>
  <c r="O958" i="13"/>
  <c r="Q958" i="13"/>
  <c r="V958" i="13"/>
  <c r="G960" i="13"/>
  <c r="I960" i="13"/>
  <c r="K960" i="13"/>
  <c r="M960" i="13"/>
  <c r="O960" i="13"/>
  <c r="Q960" i="13"/>
  <c r="V960" i="13"/>
  <c r="G962" i="13"/>
  <c r="M962" i="13" s="1"/>
  <c r="I962" i="13"/>
  <c r="K962" i="13"/>
  <c r="O962" i="13"/>
  <c r="Q962" i="13"/>
  <c r="V962" i="13"/>
  <c r="G964" i="13"/>
  <c r="I964" i="13"/>
  <c r="K964" i="13"/>
  <c r="M964" i="13"/>
  <c r="O964" i="13"/>
  <c r="Q964" i="13"/>
  <c r="V964" i="13"/>
  <c r="G966" i="13"/>
  <c r="I966" i="13"/>
  <c r="K966" i="13"/>
  <c r="M966" i="13"/>
  <c r="O966" i="13"/>
  <c r="Q966" i="13"/>
  <c r="V966" i="13"/>
  <c r="G968" i="13"/>
  <c r="M968" i="13" s="1"/>
  <c r="I968" i="13"/>
  <c r="K968" i="13"/>
  <c r="O968" i="13"/>
  <c r="Q968" i="13"/>
  <c r="V968" i="13"/>
  <c r="G970" i="13"/>
  <c r="M970" i="13" s="1"/>
  <c r="I970" i="13"/>
  <c r="K970" i="13"/>
  <c r="O970" i="13"/>
  <c r="Q970" i="13"/>
  <c r="V970" i="13"/>
  <c r="G972" i="13"/>
  <c r="I972" i="13"/>
  <c r="K972" i="13"/>
  <c r="M972" i="13"/>
  <c r="O972" i="13"/>
  <c r="Q972" i="13"/>
  <c r="V972" i="13"/>
  <c r="G974" i="13"/>
  <c r="I974" i="13"/>
  <c r="K974" i="13"/>
  <c r="M974" i="13"/>
  <c r="O974" i="13"/>
  <c r="Q974" i="13"/>
  <c r="V974" i="13"/>
  <c r="G976" i="13"/>
  <c r="I976" i="13"/>
  <c r="K976" i="13"/>
  <c r="M976" i="13"/>
  <c r="O976" i="13"/>
  <c r="Q976" i="13"/>
  <c r="V976" i="13"/>
  <c r="G978" i="13"/>
  <c r="M978" i="13" s="1"/>
  <c r="I978" i="13"/>
  <c r="K978" i="13"/>
  <c r="O978" i="13"/>
  <c r="Q978" i="13"/>
  <c r="V978" i="13"/>
  <c r="G980" i="13"/>
  <c r="I980" i="13"/>
  <c r="K980" i="13"/>
  <c r="M980" i="13"/>
  <c r="O980" i="13"/>
  <c r="Q980" i="13"/>
  <c r="V980" i="13"/>
  <c r="G982" i="13"/>
  <c r="I982" i="13"/>
  <c r="K982" i="13"/>
  <c r="M982" i="13"/>
  <c r="O982" i="13"/>
  <c r="Q982" i="13"/>
  <c r="V982" i="13"/>
  <c r="G984" i="13"/>
  <c r="M984" i="13" s="1"/>
  <c r="I984" i="13"/>
  <c r="K984" i="13"/>
  <c r="O984" i="13"/>
  <c r="Q984" i="13"/>
  <c r="V984" i="13"/>
  <c r="G986" i="13"/>
  <c r="M986" i="13" s="1"/>
  <c r="I986" i="13"/>
  <c r="K986" i="13"/>
  <c r="O986" i="13"/>
  <c r="Q986" i="13"/>
  <c r="V986" i="13"/>
  <c r="G988" i="13"/>
  <c r="I988" i="13"/>
  <c r="K988" i="13"/>
  <c r="M988" i="13"/>
  <c r="O988" i="13"/>
  <c r="Q988" i="13"/>
  <c r="V988" i="13"/>
  <c r="G990" i="13"/>
  <c r="I990" i="13"/>
  <c r="K990" i="13"/>
  <c r="M990" i="13"/>
  <c r="O990" i="13"/>
  <c r="Q990" i="13"/>
  <c r="V990" i="13"/>
  <c r="G992" i="13"/>
  <c r="I992" i="13"/>
  <c r="K992" i="13"/>
  <c r="M992" i="13"/>
  <c r="O992" i="13"/>
  <c r="Q992" i="13"/>
  <c r="V992" i="13"/>
  <c r="G994" i="13"/>
  <c r="M994" i="13" s="1"/>
  <c r="I994" i="13"/>
  <c r="K994" i="13"/>
  <c r="O994" i="13"/>
  <c r="Q994" i="13"/>
  <c r="V994" i="13"/>
  <c r="G996" i="13"/>
  <c r="M996" i="13" s="1"/>
  <c r="I996" i="13"/>
  <c r="K996" i="13"/>
  <c r="O996" i="13"/>
  <c r="Q996" i="13"/>
  <c r="V996" i="13"/>
  <c r="G999" i="13"/>
  <c r="G998" i="13" s="1"/>
  <c r="I999" i="13"/>
  <c r="I998" i="13" s="1"/>
  <c r="K999" i="13"/>
  <c r="O999" i="13"/>
  <c r="O998" i="13" s="1"/>
  <c r="Q999" i="13"/>
  <c r="Q998" i="13" s="1"/>
  <c r="V999" i="13"/>
  <c r="G1001" i="13"/>
  <c r="M1001" i="13" s="1"/>
  <c r="I1001" i="13"/>
  <c r="K1001" i="13"/>
  <c r="O1001" i="13"/>
  <c r="Q1001" i="13"/>
  <c r="V1001" i="13"/>
  <c r="G1003" i="13"/>
  <c r="I1003" i="13"/>
  <c r="K1003" i="13"/>
  <c r="K998" i="13" s="1"/>
  <c r="M1003" i="13"/>
  <c r="O1003" i="13"/>
  <c r="Q1003" i="13"/>
  <c r="V1003" i="13"/>
  <c r="G1006" i="13"/>
  <c r="I1006" i="13"/>
  <c r="K1006" i="13"/>
  <c r="M1006" i="13"/>
  <c r="O1006" i="13"/>
  <c r="Q1006" i="13"/>
  <c r="V1006" i="13"/>
  <c r="G1007" i="13"/>
  <c r="I1007" i="13"/>
  <c r="K1007" i="13"/>
  <c r="M1007" i="13"/>
  <c r="O1007" i="13"/>
  <c r="Q1007" i="13"/>
  <c r="V1007" i="13"/>
  <c r="G1008" i="13"/>
  <c r="M1008" i="13" s="1"/>
  <c r="I1008" i="13"/>
  <c r="K1008" i="13"/>
  <c r="O1008" i="13"/>
  <c r="Q1008" i="13"/>
  <c r="V1008" i="13"/>
  <c r="G1010" i="13"/>
  <c r="I1010" i="13"/>
  <c r="K1010" i="13"/>
  <c r="M1010" i="13"/>
  <c r="O1010" i="13"/>
  <c r="Q1010" i="13"/>
  <c r="V1010" i="13"/>
  <c r="G1012" i="13"/>
  <c r="I1012" i="13"/>
  <c r="K1012" i="13"/>
  <c r="M1012" i="13"/>
  <c r="O1012" i="13"/>
  <c r="Q1012" i="13"/>
  <c r="V1012" i="13"/>
  <c r="V998" i="13" s="1"/>
  <c r="G1014" i="13"/>
  <c r="G1013" i="13" s="1"/>
  <c r="I1014" i="13"/>
  <c r="I1013" i="13" s="1"/>
  <c r="K1014" i="13"/>
  <c r="K1013" i="13" s="1"/>
  <c r="O1014" i="13"/>
  <c r="Q1014" i="13"/>
  <c r="Q1013" i="13" s="1"/>
  <c r="V1014" i="13"/>
  <c r="V1013" i="13" s="1"/>
  <c r="G1019" i="13"/>
  <c r="I1019" i="13"/>
  <c r="K1019" i="13"/>
  <c r="M1019" i="13"/>
  <c r="O1019" i="13"/>
  <c r="Q1019" i="13"/>
  <c r="V1019" i="13"/>
  <c r="G1022" i="13"/>
  <c r="I1022" i="13"/>
  <c r="K1022" i="13"/>
  <c r="M1022" i="13"/>
  <c r="O1022" i="13"/>
  <c r="Q1022" i="13"/>
  <c r="V1022" i="13"/>
  <c r="G1024" i="13"/>
  <c r="I1024" i="13"/>
  <c r="K1024" i="13"/>
  <c r="M1024" i="13"/>
  <c r="O1024" i="13"/>
  <c r="O1013" i="13" s="1"/>
  <c r="Q1024" i="13"/>
  <c r="V1024" i="13"/>
  <c r="G1026" i="13"/>
  <c r="M1026" i="13" s="1"/>
  <c r="I1026" i="13"/>
  <c r="K1026" i="13"/>
  <c r="O1026" i="13"/>
  <c r="Q1026" i="13"/>
  <c r="V1026" i="13"/>
  <c r="K1046" i="13"/>
  <c r="Q1046" i="13"/>
  <c r="G1047" i="13"/>
  <c r="G1046" i="13" s="1"/>
  <c r="I1047" i="13"/>
  <c r="K1047" i="13"/>
  <c r="M1047" i="13"/>
  <c r="O1047" i="13"/>
  <c r="O1046" i="13" s="1"/>
  <c r="Q1047" i="13"/>
  <c r="V1047" i="13"/>
  <c r="V1046" i="13" s="1"/>
  <c r="G1067" i="13"/>
  <c r="M1067" i="13" s="1"/>
  <c r="I1067" i="13"/>
  <c r="K1067" i="13"/>
  <c r="O1067" i="13"/>
  <c r="Q1067" i="13"/>
  <c r="V1067" i="13"/>
  <c r="G1068" i="13"/>
  <c r="M1068" i="13" s="1"/>
  <c r="I1068" i="13"/>
  <c r="I1046" i="13" s="1"/>
  <c r="K1068" i="13"/>
  <c r="O1068" i="13"/>
  <c r="Q1068" i="13"/>
  <c r="V1068" i="13"/>
  <c r="AE1078" i="13"/>
  <c r="F44" i="1" s="1"/>
  <c r="AF1078" i="13"/>
  <c r="G43" i="1" s="1"/>
  <c r="G58" i="12"/>
  <c r="BA56" i="12"/>
  <c r="BA54" i="12"/>
  <c r="BA52" i="12"/>
  <c r="BA48" i="12"/>
  <c r="BA46" i="12"/>
  <c r="BA44" i="12"/>
  <c r="BA37" i="12"/>
  <c r="BA35" i="12"/>
  <c r="BA30" i="12"/>
  <c r="BA29" i="12"/>
  <c r="BA26" i="12"/>
  <c r="BA22" i="12"/>
  <c r="BA20" i="12"/>
  <c r="BA17" i="12"/>
  <c r="BA15" i="12"/>
  <c r="BA11" i="12"/>
  <c r="K8" i="12"/>
  <c r="V8" i="12"/>
  <c r="G9" i="12"/>
  <c r="I9" i="12"/>
  <c r="K9" i="12"/>
  <c r="M9" i="12"/>
  <c r="M8" i="12" s="1"/>
  <c r="O9" i="12"/>
  <c r="Q9" i="12"/>
  <c r="V9" i="12"/>
  <c r="G18" i="12"/>
  <c r="M18" i="12" s="1"/>
  <c r="I18" i="12"/>
  <c r="K18" i="12"/>
  <c r="O18" i="12"/>
  <c r="O8" i="12" s="1"/>
  <c r="Q18" i="12"/>
  <c r="V18" i="12"/>
  <c r="G24" i="12"/>
  <c r="M24" i="12" s="1"/>
  <c r="I24" i="12"/>
  <c r="I8" i="12" s="1"/>
  <c r="K24" i="12"/>
  <c r="O24" i="12"/>
  <c r="Q24" i="12"/>
  <c r="Q8" i="12" s="1"/>
  <c r="V24" i="12"/>
  <c r="G34" i="12"/>
  <c r="I34" i="12"/>
  <c r="K34" i="12"/>
  <c r="M34" i="12"/>
  <c r="O34" i="12"/>
  <c r="Q34" i="12"/>
  <c r="V34" i="12"/>
  <c r="G36" i="12"/>
  <c r="G33" i="12" s="1"/>
  <c r="I36" i="12"/>
  <c r="K36" i="12"/>
  <c r="O36" i="12"/>
  <c r="O33" i="12" s="1"/>
  <c r="Q36" i="12"/>
  <c r="V36" i="12"/>
  <c r="G38" i="12"/>
  <c r="M38" i="12" s="1"/>
  <c r="I38" i="12"/>
  <c r="I33" i="12" s="1"/>
  <c r="K38" i="12"/>
  <c r="O38" i="12"/>
  <c r="Q38" i="12"/>
  <c r="Q33" i="12" s="1"/>
  <c r="V38" i="12"/>
  <c r="G40" i="12"/>
  <c r="M40" i="12" s="1"/>
  <c r="I40" i="12"/>
  <c r="K40" i="12"/>
  <c r="K33" i="12" s="1"/>
  <c r="O40" i="12"/>
  <c r="Q40" i="12"/>
  <c r="V40" i="12"/>
  <c r="V33" i="12" s="1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AE58" i="12"/>
  <c r="I20" i="1"/>
  <c r="I19" i="1"/>
  <c r="I18" i="1"/>
  <c r="I16" i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F43" i="1" l="1"/>
  <c r="H43" i="1" s="1"/>
  <c r="I43" i="1" s="1"/>
  <c r="O783" i="13"/>
  <c r="K783" i="13"/>
  <c r="F39" i="1"/>
  <c r="I72" i="1"/>
  <c r="I17" i="1" s="1"/>
  <c r="I21" i="1" s="1"/>
  <c r="I783" i="13"/>
  <c r="G39" i="1"/>
  <c r="G47" i="1" s="1"/>
  <c r="G25" i="1" s="1"/>
  <c r="A25" i="1" s="1"/>
  <c r="A26" i="1" s="1"/>
  <c r="G44" i="1"/>
  <c r="H44" i="1" s="1"/>
  <c r="I44" i="1" s="1"/>
  <c r="V783" i="13"/>
  <c r="H46" i="1"/>
  <c r="I46" i="1" s="1"/>
  <c r="H45" i="1"/>
  <c r="I45" i="1" s="1"/>
  <c r="M16" i="14"/>
  <c r="M34" i="14"/>
  <c r="M26" i="14"/>
  <c r="M21" i="14"/>
  <c r="G26" i="14"/>
  <c r="M581" i="13"/>
  <c r="M418" i="13"/>
  <c r="M8" i="13"/>
  <c r="M783" i="13"/>
  <c r="M307" i="13"/>
  <c r="M627" i="13"/>
  <c r="M1046" i="13"/>
  <c r="G8" i="13"/>
  <c r="M999" i="13"/>
  <c r="M998" i="13" s="1"/>
  <c r="M594" i="13"/>
  <c r="M593" i="13" s="1"/>
  <c r="M391" i="13"/>
  <c r="M386" i="13" s="1"/>
  <c r="M235" i="13"/>
  <c r="M234" i="13" s="1"/>
  <c r="M1014" i="13"/>
  <c r="M1013" i="13" s="1"/>
  <c r="M579" i="13"/>
  <c r="M578" i="13" s="1"/>
  <c r="G8" i="12"/>
  <c r="AF58" i="12"/>
  <c r="M36" i="12"/>
  <c r="M33" i="12" s="1"/>
  <c r="I78" i="1" l="1"/>
  <c r="J68" i="1" s="1"/>
  <c r="G26" i="1"/>
  <c r="H39" i="1"/>
  <c r="F47" i="1"/>
  <c r="J74" i="1" l="1"/>
  <c r="J64" i="1"/>
  <c r="J55" i="1"/>
  <c r="J71" i="1"/>
  <c r="J62" i="1"/>
  <c r="J56" i="1"/>
  <c r="J61" i="1"/>
  <c r="J58" i="1"/>
  <c r="J66" i="1"/>
  <c r="J65" i="1"/>
  <c r="J76" i="1"/>
  <c r="J69" i="1"/>
  <c r="J77" i="1"/>
  <c r="J67" i="1"/>
  <c r="J75" i="1"/>
  <c r="J57" i="1"/>
  <c r="J70" i="1"/>
  <c r="J54" i="1"/>
  <c r="J63" i="1"/>
  <c r="J73" i="1"/>
  <c r="J72" i="1"/>
  <c r="J59" i="1"/>
  <c r="J60" i="1"/>
  <c r="G23" i="1"/>
  <c r="G28" i="1"/>
  <c r="H47" i="1"/>
  <c r="I39" i="1"/>
  <c r="I47" i="1" s="1"/>
  <c r="J78" i="1"/>
  <c r="J45" i="1" l="1"/>
  <c r="J39" i="1"/>
  <c r="J47" i="1" s="1"/>
  <c r="J42" i="1"/>
  <c r="J41" i="1"/>
  <c r="J46" i="1"/>
  <c r="J43" i="1"/>
  <c r="J44" i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Jarda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Jarda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Jarda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<sst xmlns="http://schemas.openxmlformats.org/spreadsheetml/2006/main" count="3847" uniqueCount="1110">
  <si>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</si>
  <si>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</si>
  <si>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</si>
  <si>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</si>
  <si>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</si>
  <si>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</si>
  <si>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</si>
  <si>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</si>
  <si>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</si>
  <si>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</si>
  <si>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</si>
  <si>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</si>
  <si>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</si>
  <si>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</si>
  <si>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</si>
  <si>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</si>
  <si>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</si>
  <si>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</si>
  <si>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</si>
  <si>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</si>
  <si>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</si>
  <si>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</si>
  <si>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</si>
  <si>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</si>
  <si>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</si>
  <si>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</si>
  <si>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</si>
  <si>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</si>
  <si>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</si>
  <si>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</si>
  <si>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</si>
  <si>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</si>
  <si>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</si>
  <si>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</si>
  <si>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</si>
  <si>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</si>
  <si>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</si>
  <si>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</si>
  <si>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</si>
  <si>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</si>
  <si>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</si>
  <si>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</si>
  <si>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</si>
  <si>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</si>
  <si>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200405</t>
  </si>
  <si>
    <t>Realizace úspor energie - VOŠ pedagogická a a střední pedagogická škola Litomyšl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</si>
  <si>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</si>
  <si>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</si>
  <si>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</si>
  <si>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</si>
  <si>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</si>
  <si>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</si>
  <si>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Sinc s.r.o.</t>
  </si>
  <si>
    <t>Na Spravedlnosti 1533</t>
  </si>
  <si>
    <t>Pardubice - Zelené Předměstí</t>
  </si>
  <si>
    <t>28814878</t>
  </si>
  <si>
    <t>Stavba</t>
  </si>
  <si>
    <t>Stavební objekt</t>
  </si>
  <si>
    <t>01</t>
  </si>
  <si>
    <t>SO-001 Ostatní a vedlejší náklady</t>
  </si>
  <si>
    <t>1</t>
  </si>
  <si>
    <t xml:space="preserve"> Ostatní a vedlejší náklady</t>
  </si>
  <si>
    <t>SO-01 Budova školy</t>
  </si>
  <si>
    <t>Architektonicko-stavební řešení</t>
  </si>
  <si>
    <t>2</t>
  </si>
  <si>
    <t>Monitoring místností</t>
  </si>
  <si>
    <t>Monitoring místností-položky jsou dodávka včetně m</t>
  </si>
  <si>
    <t>Celkem za stavbu</t>
  </si>
  <si>
    <t>CZK</t>
  </si>
  <si>
    <t>Rekapitulace dílů</t>
  </si>
  <si>
    <t>Typ dílu</t>
  </si>
  <si>
    <t>_1</t>
  </si>
  <si>
    <t>Řídící systém</t>
  </si>
  <si>
    <t>_2</t>
  </si>
  <si>
    <t>Doplnění stávajícího silového rozvaděče 1.NP</t>
  </si>
  <si>
    <t>_3</t>
  </si>
  <si>
    <t>Doplnění stávajícího silového rozvaděče 2.NP</t>
  </si>
  <si>
    <t>_4</t>
  </si>
  <si>
    <t>Doplnění stávajícího silového rozvaděče 3.NP</t>
  </si>
  <si>
    <t>_5</t>
  </si>
  <si>
    <t>REGULACE MÍSTNOSTÍ - KABELY, MONTÁŽNÍ A NOSNÝ MATERIÁL, POMOCNÉ PRÁCE</t>
  </si>
  <si>
    <t>_6</t>
  </si>
  <si>
    <t>REGULACE MÍSTNOSTÍ - ZPROVOZNĚNÍ A OSTATNÍ NÁKLADY</t>
  </si>
  <si>
    <t>3</t>
  </si>
  <si>
    <t>Svislé a kompletní konstrukce</t>
  </si>
  <si>
    <t>61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</si>
  <si>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</si>
  <si>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</si>
  <si>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</si>
  <si>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</si>
  <si>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</si>
  <si>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</si>
  <si>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</si>
  <si>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</si>
  <si>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</si>
  <si>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</si>
  <si>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</si>
  <si>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</si>
  <si>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</si>
  <si>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</si>
  <si>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</si>
  <si>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</si>
  <si>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</si>
  <si>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</si>
  <si>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</si>
  <si>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</si>
  <si>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</si>
  <si>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</si>
  <si>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</si>
  <si>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</si>
  <si>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</si>
  <si>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</si>
  <si>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</si>
  <si>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</si>
  <si>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</si>
  <si>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</si>
  <si>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</si>
  <si>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</si>
  <si>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</si>
  <si>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</si>
  <si>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</si>
  <si>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</si>
  <si>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</si>
  <si>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</si>
  <si>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</si>
  <si>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</si>
  <si>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</si>
  <si>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</si>
  <si>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</si>
  <si>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</si>
  <si>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</si>
  <si>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</si>
  <si>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</si>
  <si>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</si>
  <si>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</si>
  <si>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</si>
  <si>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</si>
  <si>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</si>
  <si>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</si>
  <si>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</si>
  <si>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</si>
  <si>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</si>
  <si>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</si>
  <si>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</si>
  <si>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</si>
  <si>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005121011R</t>
  </si>
  <si>
    <t>Vybudování zařízení staveniště pro JKSO 801 až 803</t>
  </si>
  <si>
    <t>Soubor</t>
  </si>
  <si>
    <t>RTS 21/ I</t>
  </si>
  <si>
    <t>Indiv</t>
  </si>
  <si>
    <t>VRN</t>
  </si>
  <si>
    <t>POL99_</t>
  </si>
  <si>
    <t>Vybudování zpevněných ploch pro skladování materiálu, doprava a osazení kontejnerů pro skladování.</t>
  </si>
  <si>
    <t>POP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</si>
  <si>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</si>
  <si>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</si>
  <si>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</si>
  <si>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</si>
  <si>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</si>
  <si>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</si>
  <si>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</si>
  <si>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005121021R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</si>
  <si>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</si>
  <si>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</si>
  <si>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</si>
  <si>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</si>
  <si>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</si>
  <si>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Úklid v prostorách sociálního zařízení a kanceláří stavby.</t>
  </si>
  <si>
    <t>005121031R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</si>
  <si>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</si>
  <si>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</si>
  <si>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</si>
  <si>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</si>
  <si>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</si>
  <si>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</si>
  <si>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</si>
  <si>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</si>
  <si>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</si>
  <si>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00533T</t>
  </si>
  <si>
    <t>D+M informační celobarevný plakát (formát A3) v místě realizace</t>
  </si>
  <si>
    <t>Vlastní</t>
  </si>
  <si>
    <t>Práce</t>
  </si>
  <si>
    <t>POL1_1</t>
  </si>
  <si>
    <t>z materiálu odolného proti povětrnostním podmínkám, instalace po celou dobu realizace projektu na viditelném místě.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</si>
  <si>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</si>
  <si>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</si>
  <si>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</si>
  <si>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</si>
  <si>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</si>
  <si>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</si>
  <si>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</si>
  <si>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</si>
  <si>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005211040R</t>
  </si>
  <si>
    <t xml:space="preserve">Užívání veřejných ploch a prostranství  </t>
  </si>
  <si>
    <t xml:space="preserve">m2    </t>
  </si>
  <si>
    <t>POL99_8</t>
  </si>
  <si>
    <t>plocha: : 140</t>
  </si>
  <si>
    <t>VV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</si>
  <si>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</si>
  <si>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</si>
  <si>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</si>
  <si>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</si>
  <si>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</si>
  <si>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„Náklady na vyhotovení dokumentace skutečného provedení stavby v počtu třech  paré. Dokumentace bude předána v tištěné formě a na CD ve dvou formátech (veškerá dokumetnace v PDF,  výkresová část v DWG a PDF)“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</si>
  <si>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</si>
  <si>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</si>
  <si>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</si>
  <si>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005261012T</t>
  </si>
  <si>
    <t xml:space="preserve">Náklady spojené s pojištěním odpovědnosti za škodu jak je uvedeno v návrhu smlouvy o dílo </t>
  </si>
  <si>
    <t>005261024T</t>
  </si>
  <si>
    <t xml:space="preserve">Nákl.spojené se zříz.bank.záruky po dobu záruč.dob jak je uvedeno v návrhu smlouvy o dílo </t>
  </si>
  <si>
    <t>00602</t>
  </si>
  <si>
    <t>Restaurátorský průzkum vnějších omítek</t>
  </si>
  <si>
    <t>soubor</t>
  </si>
  <si>
    <t>Restaurátorský průzkum in situ. Na volných plochách fasád a na maskaronech, obou znacích, kartuších a vegetabilních ornamentech budou provedeny sondy až na podkladní zdivo (10ks).  Restaurátorský průzkum bude zpracován v souladu s vydaným stanoviskem památkové péče č.j. MěÚ Litomyšl 047141/2020 z 5.8.2020.</t>
  </si>
  <si>
    <t>00603</t>
  </si>
  <si>
    <t>Restaurátorský průzkum vnějších omítek- stratigrafie barevných vrstev.</t>
  </si>
  <si>
    <t>Bude zjištěna stratigrafie barevných vrstev. Z barevných vrstev budou odebrány vzorky a provedeny jejich nábrusy (10ks). Místa odběru vzorků na zjištění stratigrafie budou graficky zachycena na pohledech na fasády. Restaurátorský průzkum bude zpracován v souladu s vydaným stanoviskem památkové péče č.j. MěÚ Litomyšl 047141/2020 z 5.8.2020.</t>
  </si>
  <si>
    <t>00604</t>
  </si>
  <si>
    <t>Restaurátorský průzkum vnějších omítek-Sepsání restaurátorského průzkumu</t>
  </si>
  <si>
    <t>Sepsání restaurátorského průzkumu a jeho vyhodnocení a sepsání záměru obnovy. Předání dvou pare tištěné průzkumové zprávy spolu s digitální verzí. Restaurátorský průzkum bude zpracován v souladu s vydaným stanoviskem památkové péče č.j. MěÚ Litomyšl 047141/2020 z 5.8.2020.</t>
  </si>
  <si>
    <t>SUM</t>
  </si>
  <si>
    <t>END</t>
  </si>
  <si>
    <t>311231114RT3</t>
  </si>
  <si>
    <t>Zdivo nosné z cihel a tvarovek pálených pod omítku z cihel plných, 290x140x65 mm, P 15, na maltu MVC 2,5</t>
  </si>
  <si>
    <t>m3</t>
  </si>
  <si>
    <t>801-1</t>
  </si>
  <si>
    <t>RTS 20/ II</t>
  </si>
  <si>
    <t>D 1.1.1.1-D 1.1.1.22 střední zeď : 24*0,45*0,5</t>
  </si>
  <si>
    <t>317314125R00</t>
  </si>
  <si>
    <t>Podbetonování zhlaví nosníků zdivo šířky 250 mm</t>
  </si>
  <si>
    <t>kus</t>
  </si>
  <si>
    <t>801-4</t>
  </si>
  <si>
    <t>betonem C 16/20. Tloušťka lože 50 mm, délka 200 mm.</t>
  </si>
  <si>
    <t>SPI</t>
  </si>
  <si>
    <t>D 1.1.1.1-D 1.1.1.22 D5 : 115</t>
  </si>
  <si>
    <t>417351115R00</t>
  </si>
  <si>
    <t>Bednění bočnic ztužujících pásů a věnců včetně vzpěr zřízení</t>
  </si>
  <si>
    <t>m2</t>
  </si>
  <si>
    <t>D 1.1.1.1-D 1.1.1.22 střední zeď : 24*0,25*2</t>
  </si>
  <si>
    <t>417351116R00</t>
  </si>
  <si>
    <t>Bednění bočnic ztužujících pásů a věnců včetně vzpěr odstranění</t>
  </si>
  <si>
    <t>631313611R00</t>
  </si>
  <si>
    <t xml:space="preserve">Mazanina z betonu prostého tl. přes 80 do 120 mm třídy C 16/20 ,  </t>
  </si>
  <si>
    <t>(z kameniva) hlazená dřevěným hladítkem</t>
  </si>
  <si>
    <t>D 1.1.1.1-D 1.1.1.22 střední zeď : 0,45*24*0,1</t>
  </si>
  <si>
    <t>632451021R00</t>
  </si>
  <si>
    <t>Vyrovnávací potěr z cementové malty v pásu o průměrné (střední) tloušťce od 10 do 20 mm</t>
  </si>
  <si>
    <t>na zdivu jako podklad např. pod izolaci, na parapetech z prefabrikovaných dílců, pod oplechování apod., vodorovný nebo ve spádu do 15°, hlazený dřevěným hladítkem,</t>
  </si>
  <si>
    <t>Začátek provozního součtu</t>
  </si>
  <si>
    <t xml:space="preserve">  pod parapety : 2,2*39+2,2*19+1,8*2+1,7*12+1,41*2+2,2*3+2*2+2,06*1+0,8*2+1,25*8+2,2*2+1,8*26+2,0*9+0,93*11+1,8*1</t>
  </si>
  <si>
    <t xml:space="preserve">  1,05*4+1,3*6+2,0*11+1,45*2+1,94*1+1,79*4+1,45*2+1,94*1+1,18*9</t>
  </si>
  <si>
    <t xml:space="preserve">  Mezisoučet</t>
  </si>
  <si>
    <t>Konec provozního součtu</t>
  </si>
  <si>
    <t>321,37*0,2</t>
  </si>
  <si>
    <t>(1,35*9+1,25*12+0,5*2+1,35*3+1,1*11,0*1+1,35*3)*0,4</t>
  </si>
  <si>
    <t>602021142R00</t>
  </si>
  <si>
    <t xml:space="preserve">Omítka stěn z hotových směsí vrstva štuková, vápenná,  , tloušťka vrstvy 3 mm,  </t>
  </si>
  <si>
    <t>po jednotlivých vrstvách</t>
  </si>
  <si>
    <t>D 1.1.1.1-D 1.1.1.22 S08 : (7,9+3,35)*2,85+(2*7,95+19,95)*1,45</t>
  </si>
  <si>
    <t>602016193R00</t>
  </si>
  <si>
    <t>Omítka stěn z hotových směsí Doplňkové práce pro omítky stěn z hotových směsí_x000D_
 hloubková penetrace stěn akrylátová</t>
  </si>
  <si>
    <t>D 1.1.1.1-D 1.1.1.22 S08 : ((7,9+3,35)*2,85+(2*7,95+19,95)*1,45)*2</t>
  </si>
  <si>
    <t xml:space="preserve">  1,05*4+1,3*6+2,0*11+1,45*2+1,94*1+1,79*4+1,45*2+1,94*1+1,18*9+1,35*9+1,25*12+0,5*2+1,35*3+1,1*1</t>
  </si>
  <si>
    <t xml:space="preserve">  1,0*1+1,35*3+(39+19+2+12+2+3+2+1+2+8+2+26+9+11+1+4+6+11+2+1+4+2+1+9+9+12+2+3+1+1+3)*0,3</t>
  </si>
  <si>
    <t>422,72*0,1</t>
  </si>
  <si>
    <t>602021191R00</t>
  </si>
  <si>
    <t>Omítka stěn z hotových směsí Doplňkové práce pro omítky stěn z hotových směsí_x000D_
 podkladní nátěr pod tenkovrstvé omítky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</si>
  <si>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</si>
  <si>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</si>
  <si>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</si>
  <si>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T02 : 2,2*3,05*19</t>
  </si>
  <si>
    <t>T05 : 1,7*2,98*12</t>
  </si>
  <si>
    <t>T09 : 1,35*1*14</t>
  </si>
  <si>
    <t>T10 : 2*1*1</t>
  </si>
  <si>
    <t>T11 : 2*1,3*1</t>
  </si>
  <si>
    <t>T12 : 2,06*2,59*1</t>
  </si>
  <si>
    <t>T13 : 0,8*2,55*2</t>
  </si>
  <si>
    <t>T14 : 1,25*2,55*8</t>
  </si>
  <si>
    <t>T15 : 2,2*2,66*2</t>
  </si>
  <si>
    <t>T16 : 1,25*0,85*12</t>
  </si>
  <si>
    <t>T17 : 1,8*2,69*26</t>
  </si>
  <si>
    <t>T18 : 2*2,69*9</t>
  </si>
  <si>
    <t>T19 : 0,93*2,06*11</t>
  </si>
  <si>
    <t>T20 : 1,8*2,77*1</t>
  </si>
  <si>
    <t>T21 : 0,5*1,25*2</t>
  </si>
  <si>
    <t>T23 : 1,25*1,25*1</t>
  </si>
  <si>
    <t>T24 : 1,05*2,56*4</t>
  </si>
  <si>
    <t>T25 : 1,3*2,56*6</t>
  </si>
  <si>
    <t>T26 : 2*2,77*11</t>
  </si>
  <si>
    <t>T27 : 1,4*2,77*2</t>
  </si>
  <si>
    <t>T28 : 1,94*2,65*1</t>
  </si>
  <si>
    <t>T29 : 1,79*2,65*2</t>
  </si>
  <si>
    <t>T30 : 1,79*3,15*2</t>
  </si>
  <si>
    <t>T31 : 1,45*3,15*2</t>
  </si>
  <si>
    <t>T32 : 1,94*3,15*1</t>
  </si>
  <si>
    <t>T34 : 1,35*0,82*3</t>
  </si>
  <si>
    <t>T35 : 1,1*0,7*1</t>
  </si>
  <si>
    <t>T36 : 1*0,6*1</t>
  </si>
  <si>
    <t>T39 : 1,18*1,77*9</t>
  </si>
  <si>
    <t>T40 : 1*1,85*1</t>
  </si>
  <si>
    <t>T41 : 1,35*1*1</t>
  </si>
  <si>
    <t>T42 : 1,35*1*2</t>
  </si>
  <si>
    <t>T44 : 2*2,69*1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</si>
  <si>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</si>
  <si>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</si>
  <si>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</si>
  <si>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  D 1.1.1.1-D 1.1.1.22 : (3,05*2+2,0)*(39+19)+(2,73*2+1,8)*2+(2,98*2+1,7)*12+(3,05*2+1,41)*2+(3,76*2+2,2)*3+(1,0*2+1,35)*17</t>
  </si>
  <si>
    <t xml:space="preserve">  3,14+(1,0*2+2,12)*1+(1,5*2+3,25)*1+(2,55*2+0,8)*2+(2,55*2+1,25)*8+(2,66*2+2,2)*2+(0,85*2+1,25)*16</t>
  </si>
  <si>
    <t xml:space="preserve">  (2,69*2+1,8)*26+(2,69*2+2,0)*9+(2,06*2+0,93)*11+(2,77*2+1,8)*1+(1,25*2+0,5)*2+(1,25*2+1,25)*1</t>
  </si>
  <si>
    <t xml:space="preserve">  (2,53*2+1,05)*4+(2,56*2+1,3)*6+(2,77*2+2,0)*11+(2,77*2+1,4)*2+(2,65*2+1,94)*1+(2,65*2+1,79)*2</t>
  </si>
  <si>
    <t xml:space="preserve">  (3,15*2+1,79)*2+(3,15*2+1,45)*2+(3,15*2+1,94)*1+(0,82*2+1,35)*3+(0,7*2+1,1)*1+(0,6*2+1,0)*1+(1,77*2+1,18)*9</t>
  </si>
  <si>
    <t>1418,73*0,15</t>
  </si>
  <si>
    <t>422,72*0,15</t>
  </si>
  <si>
    <t>612481211RU1</t>
  </si>
  <si>
    <t>Vyztužení povrchu vnitřních stěn sklotextilní síťovinou s dodávkou síťoviny a stěrkového tmelu</t>
  </si>
  <si>
    <t>622473187RT2</t>
  </si>
  <si>
    <t>Příplatek za okenní začišťovací lištu včetně dodávky</t>
  </si>
  <si>
    <t>m</t>
  </si>
  <si>
    <t>D 1.1.1.17-T02 : (2,2+3,05*2)*19</t>
  </si>
  <si>
    <t>D 1.1.1.17-T05 : (1,7+2,98*2)*12</t>
  </si>
  <si>
    <t>D 1.1.1.17-T09 : (1,35+1*2)*14</t>
  </si>
  <si>
    <t>D 1.1.1.17-T10 : (2+1*2)*1</t>
  </si>
  <si>
    <t>D 1.1.1.17-T11 : (2+1,3*2)*1</t>
  </si>
  <si>
    <t>D 1.1.1.17-T12 : (2,06+2,59*2)*1</t>
  </si>
  <si>
    <t>D 1.1.1.17-T13 : (0,8+2,55*2)*2</t>
  </si>
  <si>
    <t>D 1.1.1.17-T14 : (1,25+2,55*2)*8</t>
  </si>
  <si>
    <t>D 1.1.1.17-T15 : (2,2+2,66*2)*2</t>
  </si>
  <si>
    <t>D 1.1.1.17-T16 : (1,25+0,85*2)*12</t>
  </si>
  <si>
    <t>D 1.1.1.17-T17 : (1,8+2,69*2)*26</t>
  </si>
  <si>
    <t>D 1.1.1.17-T18 : (2+2,69*2)*9</t>
  </si>
  <si>
    <t>D 1.1.1.17-T19 : (0,93+2,06*2)*11</t>
  </si>
  <si>
    <t>D 1.1.1.17-T20 : (1,8+2,77*2)*1</t>
  </si>
  <si>
    <t>D 1.1.1.17-T21 : (0,5+1,25*2)*2</t>
  </si>
  <si>
    <t>D 1.1.1.17-T23 : (1,25+1,25*2)*1</t>
  </si>
  <si>
    <t>D 1.1.1.17-T24 : (1,05+2,56*2)*4</t>
  </si>
  <si>
    <t>D 1.1.1.17-T25 : (1,3+2,56*2)*6</t>
  </si>
  <si>
    <t>D 1.1.1.17-T26 : (2+2,77*2)*11</t>
  </si>
  <si>
    <t>D 1.1.1.17-T27 : (1,45+2,65*2)*2</t>
  </si>
  <si>
    <t>D 1.1.1.17-T28 : (1,94+2,65*2)*1</t>
  </si>
  <si>
    <t>D 1.1.1.17-T29 : (1,79+2,65*2)*2</t>
  </si>
  <si>
    <t>D 1.1.1.17-T30 : (1,79+3,15*2)*2</t>
  </si>
  <si>
    <t>D 1.1.1.17-T31 : (1,45+3,15*2)*2</t>
  </si>
  <si>
    <t>D 1.1.1.17-T32 : (1,94+3,15*2)*1</t>
  </si>
  <si>
    <t>D 1.1.1.17-T34 : (1,35+0,82*2)*3</t>
  </si>
  <si>
    <t>D 1.1.1.17-T35 : (1,1+0,7*2)*1</t>
  </si>
  <si>
    <t>D 1.1.1.17-T36 : (1+0,6*2)*1</t>
  </si>
  <si>
    <t>D 1.1.1.17-T39 : (1,18+1,77*2)*9</t>
  </si>
  <si>
    <t>D 1.1.1.17-T40 : (1+1,85*2)*1</t>
  </si>
  <si>
    <t>D 1.1.1.17-T41 : (1,35+1*2)*1</t>
  </si>
  <si>
    <t>D 1.1.1.17-T42 : (1,35+1*2)*2</t>
  </si>
  <si>
    <t>D 1.1.1.17-T44 : (2+2,69*2)*1</t>
  </si>
  <si>
    <t>602016195R00</t>
  </si>
  <si>
    <t>Omítka stěn z hotových směsí Doplňkové práce pro omítky stěn z hotových směsí_x000D_
 hloubková penetrace stěn silikátová</t>
  </si>
  <si>
    <t xml:space="preserve">  (3,95*2+3,55)*1+(2,7*2+2,0)*1+(2,76*2+1,4)*1+(1,57*2+1,18)*1+(2,2*2+1,0)*1+(1,88*2+0,95)*1+(1,85*2+1,0)*1</t>
  </si>
  <si>
    <t>výmalba exteriér dle PD : 1463,63*0,18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</si>
  <si>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</si>
  <si>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</si>
  <si>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</si>
  <si>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622421780T00</t>
  </si>
  <si>
    <t>Oprava vněj.om.vápenné štuk.ostění -dle restaurátorského průzkumu</t>
  </si>
  <si>
    <t>1418,73*0,05</t>
  </si>
  <si>
    <t>6489911PC</t>
  </si>
  <si>
    <t>Osazení parapet.desek interiérových</t>
  </si>
  <si>
    <t>D 1.1.1.17-T02 : 2,2*19</t>
  </si>
  <si>
    <t>D 1.1.1.17-T05 : 1,7*12</t>
  </si>
  <si>
    <t>D 1.1.1.17-T09 : 1,35*14</t>
  </si>
  <si>
    <t>D 1.1.1.17-T10 : 2*1</t>
  </si>
  <si>
    <t>D 1.1.1.17-T11 : 2*1</t>
  </si>
  <si>
    <t>D 1.1.1.17-T12 : 2,06*1</t>
  </si>
  <si>
    <t>D 1.1.1.17-T13 : 0,8*2</t>
  </si>
  <si>
    <t>D 1.1.1.17-T14 : 1,25*8</t>
  </si>
  <si>
    <t>D 1.1.1.17-T15 : 2,2*2</t>
  </si>
  <si>
    <t>D 1.1.1.17-T16 : 1,25*12</t>
  </si>
  <si>
    <t>D 1.1.1.17-T17 : 1,8*26</t>
  </si>
  <si>
    <t>D 1.1.1.17-T18 : 2*9</t>
  </si>
  <si>
    <t>D 1.1.1.17-T19 : 0,93*11</t>
  </si>
  <si>
    <t>D 1.1.1.17-T20 : 1,8*1</t>
  </si>
  <si>
    <t>D 1.1.1.17-T21 : 0,5*2</t>
  </si>
  <si>
    <t>D 1.1.1.17-T23 : 1,25*1</t>
  </si>
  <si>
    <t>D 1.1.1.17-T24 : 1,05*4</t>
  </si>
  <si>
    <t>D 1.1.1.17-T25 : 1,3*6</t>
  </si>
  <si>
    <t>D 1.1.1.17-T26 : 2*11</t>
  </si>
  <si>
    <t>D 1.1.1.17-T27 : 1,45*2</t>
  </si>
  <si>
    <t>D 1.1.1.17-T28 : 1,94*1</t>
  </si>
  <si>
    <t>D 1.1.1.17-T29 : 1,79*2</t>
  </si>
  <si>
    <t>D 1.1.1.17-T30 : 1,79*2</t>
  </si>
  <si>
    <t>D 1.1.1.17-T31 : 1,45*2</t>
  </si>
  <si>
    <t>D 1.1.1.17-T32 : 1,94*1</t>
  </si>
  <si>
    <t>D 1.1.1.17-T34 : 1,35*3</t>
  </si>
  <si>
    <t>D 1.1.1.17-T35 : 1,1*1</t>
  </si>
  <si>
    <t>D 1.1.1.17-T36 : 1*1</t>
  </si>
  <si>
    <t>D 1.1.1.17-T39 : 1,18*9</t>
  </si>
  <si>
    <t>D 1.1.1.17-T40 : 1*1</t>
  </si>
  <si>
    <t>D 1.1.1.17-T41 : 1,35*1</t>
  </si>
  <si>
    <t>D 1.1.1.17-T42 : 1,35*2</t>
  </si>
  <si>
    <t>D 1.1.1.17-T44 : 2*1</t>
  </si>
  <si>
    <t>651PC</t>
  </si>
  <si>
    <t>Interiérový parapet dřevěný dodávka,specifikace dle PD</t>
  </si>
  <si>
    <t xml:space="preserve">m     </t>
  </si>
  <si>
    <t xml:space="preserve">  D 1.1.1.17-T02 : 2,2*19</t>
  </si>
  <si>
    <t xml:space="preserve">  D 1.1.1.17-T05 : 1,7*12</t>
  </si>
  <si>
    <t xml:space="preserve">  D 1.1.1.17-T09 : 1,35*14</t>
  </si>
  <si>
    <t xml:space="preserve">  D 1.1.1.17-T10 : 2*1</t>
  </si>
  <si>
    <t xml:space="preserve">  D 1.1.1.17-T11 : 2*1</t>
  </si>
  <si>
    <t xml:space="preserve">  D 1.1.1.17-T12 : 2,06*1</t>
  </si>
  <si>
    <t xml:space="preserve">  D 1.1.1.17-T13 : 0,8*2</t>
  </si>
  <si>
    <t xml:space="preserve">  D 1.1.1.17-T14 : 1,25*8</t>
  </si>
  <si>
    <t xml:space="preserve">  D 1.1.1.17-T15 : 2,2*2</t>
  </si>
  <si>
    <t xml:space="preserve">  D 1.1.1.17-T16 : 1,25*12</t>
  </si>
  <si>
    <t xml:space="preserve">  D 1.1.1.17-T17 : 1,8*26</t>
  </si>
  <si>
    <t xml:space="preserve">  D 1.1.1.17-T18 : 2*9</t>
  </si>
  <si>
    <t xml:space="preserve">  D 1.1.1.17-T19 : 0,93*11</t>
  </si>
  <si>
    <t xml:space="preserve">  D 1.1.1.17-T20 : 1,8*1</t>
  </si>
  <si>
    <t xml:space="preserve">  D 1.1.1.17-T21 : 0,5*2</t>
  </si>
  <si>
    <t xml:space="preserve">  D 1.1.1.17-T23 : 1,25*1</t>
  </si>
  <si>
    <t xml:space="preserve">  D 1.1.1.17-T24 : 1,05*4</t>
  </si>
  <si>
    <t xml:space="preserve">  D 1.1.1.17-T25 : 1,3*6</t>
  </si>
  <si>
    <t xml:space="preserve">  D 1.1.1.17-T26 : 2*11</t>
  </si>
  <si>
    <t xml:space="preserve">  D 1.1.1.17-T27 : 1,45*2</t>
  </si>
  <si>
    <t xml:space="preserve">  D 1.1.1.17-T28 : 1,94*1</t>
  </si>
  <si>
    <t xml:space="preserve">  D 1.1.1.17-T29 : 1,79*2</t>
  </si>
  <si>
    <t xml:space="preserve">  D 1.1.1.17-T30 : 1,79*2</t>
  </si>
  <si>
    <t xml:space="preserve">  D 1.1.1.17-T31 : 1,45*2</t>
  </si>
  <si>
    <t xml:space="preserve">  D 1.1.1.17-T32 : 1,94*1</t>
  </si>
  <si>
    <t xml:space="preserve">  D 1.1.1.17-T34 : 1,35*3</t>
  </si>
  <si>
    <t xml:space="preserve">  D 1.1.1.17-T35 : 1,1*1</t>
  </si>
  <si>
    <t xml:space="preserve">  D 1.1.1.17-T36 : 1*1</t>
  </si>
  <si>
    <t xml:space="preserve">  D 1.1.1.17-T39 : 1,18*9</t>
  </si>
  <si>
    <t xml:space="preserve">  D 1.1.1.17-T40 : 1*1</t>
  </si>
  <si>
    <t xml:space="preserve">  D 1.1.1.17-T41 : 1,35*1</t>
  </si>
  <si>
    <t xml:space="preserve">  D 1.1.1.17-T42 : 1,35*2</t>
  </si>
  <si>
    <t xml:space="preserve">  D 1.1.1.17-T44 : 2*1</t>
  </si>
  <si>
    <t>271,9*1,1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</si>
  <si>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</si>
  <si>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</si>
  <si>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</si>
  <si>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</si>
  <si>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pohled A : 55,798*19,01</t>
  </si>
  <si>
    <t>pohled B : 32,34*19,01</t>
  </si>
  <si>
    <t>pohled C : (6,4+6,55+8,7+6,55+3+2,9)*19,01</t>
  </si>
  <si>
    <t>pohled D : (20,284+9,95)*19,01</t>
  </si>
  <si>
    <t>pohled E : 17,65*19,01</t>
  </si>
  <si>
    <t>pohled F : 3,7*19,01</t>
  </si>
  <si>
    <t>pohled G : 10,91*19,01</t>
  </si>
  <si>
    <t>pohled H : 10,91*19,01</t>
  </si>
  <si>
    <t>pohled I : 10,13*17,01</t>
  </si>
  <si>
    <t>pohled J : 10*17,01</t>
  </si>
  <si>
    <t>941941192R00</t>
  </si>
  <si>
    <t>Montáž lešení lehkého pracovního řadového s podlahami příplatek za každý další i započatý měsíc použití lešení_x000D_
 šířky šířky od 0,80 do 1,00 m a výšky přes 10 do 30 m</t>
  </si>
  <si>
    <t xml:space="preserve">  pohled A : 55,798*19,01</t>
  </si>
  <si>
    <t xml:space="preserve">  pohled B : 32,34*19,01</t>
  </si>
  <si>
    <t xml:space="preserve">  pohled C : (6,4+6,55+8,7+6,55+3+2,9)*19,01</t>
  </si>
  <si>
    <t xml:space="preserve">  pohled D : (20,284+9,95)*19,01</t>
  </si>
  <si>
    <t xml:space="preserve">  pohled E : 17,65*19,01</t>
  </si>
  <si>
    <t xml:space="preserve">  pohled F : 3,7*19,01</t>
  </si>
  <si>
    <t xml:space="preserve">  pohled G : 10,91*19,01</t>
  </si>
  <si>
    <t xml:space="preserve">  pohled H : 10,91*19,01</t>
  </si>
  <si>
    <t xml:space="preserve">  pohled I : 10,13*17,01</t>
  </si>
  <si>
    <t xml:space="preserve">  pohled J : 10*17,01</t>
  </si>
  <si>
    <t>pronájem na 7 měsíců dle harmonogramu prací: : 4061,56572*7</t>
  </si>
  <si>
    <t>941941832R00</t>
  </si>
  <si>
    <t>Demontáž lešení lehkého řadového s podlahami šířky od 0,8 do 1 m, výšky přes 10 do 30 m</t>
  </si>
  <si>
    <t>Odkaz na mn. položky pořadí 20 : 4061,56572</t>
  </si>
  <si>
    <t>941955003R00</t>
  </si>
  <si>
    <t>Lešení lehké pracovní pomocné pomocné, o výšce lešeňové podlahy přes 1,9 do 2,5 m</t>
  </si>
  <si>
    <t>271,9*1,5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</si>
  <si>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</si>
  <si>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</si>
  <si>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</si>
  <si>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</si>
  <si>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Odkaz na mn. položky pořadí 21 : 28430,96004</t>
  </si>
  <si>
    <t>944944081R00</t>
  </si>
  <si>
    <t xml:space="preserve">Demontáž ochranné sítě z umělých vláken </t>
  </si>
  <si>
    <t>Odkaz na mn. položky pořadí 24 : 4061,56572</t>
  </si>
  <si>
    <t>944945012R00</t>
  </si>
  <si>
    <t>Montáž záchytné stříšky šířky do 2 m</t>
  </si>
  <si>
    <t>944945192R00</t>
  </si>
  <si>
    <t>Montáž záchytné stříšky příplatek k ceně za každý další i započatý měsíc použití záchytné stříšky_x000D_
 šířky do 2 m</t>
  </si>
  <si>
    <t>20*7</t>
  </si>
  <si>
    <t>944945812R00</t>
  </si>
  <si>
    <t>Demontáž záchytné stříšky šířky do 2 m</t>
  </si>
  <si>
    <t>zřizované současně s lehkým nebo těžkým lešením,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</si>
  <si>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</si>
  <si>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</si>
  <si>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800,26+1063,17+1091,51+1059,16+1142</t>
  </si>
  <si>
    <t>952902121R00</t>
  </si>
  <si>
    <t>Čištění budov odstranění holubího trusu z podlah tl. do 5 cm</t>
  </si>
  <si>
    <t>- vyčištění půdy od ptačího trusu 1142 m2 : 1142</t>
  </si>
  <si>
    <t>952902211R00</t>
  </si>
  <si>
    <t>Čištění budov dezinfekce podlah a stěn - mikrobi z holubího trusu 1x</t>
  </si>
  <si>
    <t>952902212R00</t>
  </si>
  <si>
    <t>Čištění budov dezinsekce podlah a stěn - holubí roztoči 1x</t>
  </si>
  <si>
    <t>95295</t>
  </si>
  <si>
    <t>Demontováž a po provedení repase opět umístění stávajích bezpečnostní značek a tabulek</t>
  </si>
  <si>
    <t xml:space="preserve">ks    </t>
  </si>
  <si>
    <t>rozměr max 400x200 mm</t>
  </si>
  <si>
    <t>909      R00</t>
  </si>
  <si>
    <t>Hzs-nezmeritelne stavebni prace</t>
  </si>
  <si>
    <t>Prav.M</t>
  </si>
  <si>
    <t>HZS</t>
  </si>
  <si>
    <t>POL10_8</t>
  </si>
  <si>
    <t>- přemístění vnitřního vybavení v učebnách, kabinetech atd. do středu místností (zakrytí samostatná položka)</t>
  </si>
  <si>
    <t>- po dokončení stavebních úprav vrácení vnitřního vybavení na původní pozice</t>
  </si>
  <si>
    <t>1.PP : 24,58+21,91+22,61+22,05+44,81+21,39+25,12+41,26+25,16+58,39+62,52+13,62+24,77+14,69+57,74+18,35+18,09+19,59+38,64+25,04+38,32</t>
  </si>
  <si>
    <t>1.NP : 74,19+68,13+26,12+26,12+68,20+74,26+67,80+22,24+120,87+50,74+40,12+40,12+43,83</t>
  </si>
  <si>
    <t>2.NP : 75,66+42,82+27,21+28,88+53,86+71,13+75,43+69,01+26,08+48,29+69,06+41,05+41,05+44,58</t>
  </si>
  <si>
    <t>3.NP : 15,27+75,66+23,40+21,51+111,04+20,13+47,05+76,11+69,01+75,40+68,72+40,71+32,92</t>
  </si>
  <si>
    <t>půda : 1142*0,3</t>
  </si>
  <si>
    <t>979011111R00</t>
  </si>
  <si>
    <t>Svislá doprava suti a vybouraných hmot za prvé podlaží nad nebo pod základním podlažím</t>
  </si>
  <si>
    <t>t</t>
  </si>
  <si>
    <t>801-3</t>
  </si>
  <si>
    <t>POL1_3</t>
  </si>
  <si>
    <t>1142*0,02*0,1</t>
  </si>
  <si>
    <t>979011121R00</t>
  </si>
  <si>
    <t>Svislá doprava suti a vybouraných hmot příplatek za každé další podlaží</t>
  </si>
  <si>
    <t>Odkaz na mn. položky pořadí 36 : 2,28400*2</t>
  </si>
  <si>
    <t>979081111R00</t>
  </si>
  <si>
    <t>Odvoz suti a vybouraných hmot na skládku do 1 km</t>
  </si>
  <si>
    <t>Včetně naložení na dopravní prostředek a složení na skládku, bez poplatku za skládku.</t>
  </si>
  <si>
    <t>Odkaz na mn. položky pořadí 36 : 2,28400</t>
  </si>
  <si>
    <t>979081121R00</t>
  </si>
  <si>
    <t>Odvoz suti a vybouraných hmot na skládku příplatek za každý další 1 km</t>
  </si>
  <si>
    <t>Odkaz na mn. položky pořadí 36 : 2,28400*50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</si>
  <si>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</si>
  <si>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</si>
  <si>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</si>
  <si>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</si>
  <si>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Odkaz na mn. položky pořadí 36 : 2,28400*10</t>
  </si>
  <si>
    <t>979990210R00</t>
  </si>
  <si>
    <t xml:space="preserve">Poplatek za skládku nebezpečný odpad - holubí trus,  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</si>
  <si>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</si>
  <si>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</si>
  <si>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</si>
  <si>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Keram. obklad v koupelně 1.13 T14,T19 : (1,25+1,2*2+0,93+0,7*2)*0,45</t>
  </si>
  <si>
    <t>965081112R00</t>
  </si>
  <si>
    <t>Bourání podlah z dlaždic půdních,  , plochy do 1 m2</t>
  </si>
  <si>
    <t>bez podkladního lože, s jakoukoliv výplní spár</t>
  </si>
  <si>
    <t>D 1.1.1.1-D 1.1.1.22 : 0,45*24</t>
  </si>
  <si>
    <t>965082922R00</t>
  </si>
  <si>
    <t>Odstranění násypu pod podlahami a ochranného na střechách tloušťky do 100 mm, plochy do 2 m2</t>
  </si>
  <si>
    <t>D 1.1.1.1-D 1.1.1.22 : 0,45*24*0,09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</si>
  <si>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</si>
  <si>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</si>
  <si>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</si>
  <si>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T05 : 6*2*12</t>
  </si>
  <si>
    <t>T09 : 2*14</t>
  </si>
  <si>
    <t>T10 : 1</t>
  </si>
  <si>
    <t>T11 : 3</t>
  </si>
  <si>
    <t>T12 : 6</t>
  </si>
  <si>
    <t>T13 : 2*2</t>
  </si>
  <si>
    <t>T14 : 4*8</t>
  </si>
  <si>
    <t>T15 : 9*2*2</t>
  </si>
  <si>
    <t>T16 : 2*12</t>
  </si>
  <si>
    <t>T17 : 6*2*26</t>
  </si>
  <si>
    <t>T18 : 6*2*9</t>
  </si>
  <si>
    <t>T19 : 2*11</t>
  </si>
  <si>
    <t>T20 : 6*2*1</t>
  </si>
  <si>
    <t>T21 : 2</t>
  </si>
  <si>
    <t>T23 : 4</t>
  </si>
  <si>
    <t>T24 : 2*4</t>
  </si>
  <si>
    <t>T25 : 4*6</t>
  </si>
  <si>
    <t>T26 : 9*2*11</t>
  </si>
  <si>
    <t>T27 : 6*2*2</t>
  </si>
  <si>
    <t>T28 : 6*2*1</t>
  </si>
  <si>
    <t>T29 : 9*2*2</t>
  </si>
  <si>
    <t>T30 : 9*2*2</t>
  </si>
  <si>
    <t>T31 : 6*2*2</t>
  </si>
  <si>
    <t>T32 : 9*2*1</t>
  </si>
  <si>
    <t>T34 : 3</t>
  </si>
  <si>
    <t>T35 : 1</t>
  </si>
  <si>
    <t>T36 : 1</t>
  </si>
  <si>
    <t>T39 : 2*9</t>
  </si>
  <si>
    <t>T40 : 1</t>
  </si>
  <si>
    <t>T41 : 1</t>
  </si>
  <si>
    <t>T42 : 2</t>
  </si>
  <si>
    <t>T44 : 6*2*1</t>
  </si>
  <si>
    <t>968062354R00</t>
  </si>
  <si>
    <t>Vybourání dřevěných rámů oken dvojitých nebo zdvojených, plochy do 1 m2</t>
  </si>
  <si>
    <t>včetně pomocného lešení o výšce podlahy do 1900 mm a pro zatížení do 1,5 kPa  (150 kg/m2),</t>
  </si>
  <si>
    <t>968062355R00</t>
  </si>
  <si>
    <t>Vybourání dřevěných rámů oken dvojitých nebo zdvojených, plochy do 2 m2</t>
  </si>
  <si>
    <t>968062356R00</t>
  </si>
  <si>
    <t>Vybourání dřevěných rámů oken dvojitých nebo zdvojených, plochy do 4 m2</t>
  </si>
  <si>
    <t>968062357R00</t>
  </si>
  <si>
    <t>Vybourání dřevěných rámů oken dvojitých nebo zdvojených, plochy přes 4 m2</t>
  </si>
  <si>
    <t>968095003T00</t>
  </si>
  <si>
    <t>Bourání parapetů dřevěných š. nad 50 cm</t>
  </si>
  <si>
    <t>973031325R00</t>
  </si>
  <si>
    <t>Vysekání v cihelném zdivu výklenků a kapes kapes na jakoukoliv maltu vápennou nebo vápenocementovou, plochy do 0,1 m2, hloubky do 300 mm</t>
  </si>
  <si>
    <t>D 1.1.1.1-D 1.1.1.22 : 115</t>
  </si>
  <si>
    <t>978013191R00</t>
  </si>
  <si>
    <t>Otlučení omítek vápenných nebo vápenocementových vnitřních s vyškrabáním spár, s očištěním zdiva stěn, v rozsahu do 100 %</t>
  </si>
  <si>
    <t>978015291R00</t>
  </si>
  <si>
    <t>Otlučení omítek vápenných nebo vápenocementových vnějších s vyškrabáním spár, s očištěním zdiva_x000D_
 1. až 4. stupni složitosti, v rozsahu do 100 %</t>
  </si>
  <si>
    <t>979990162R00</t>
  </si>
  <si>
    <t>Poplatek za skládku dřevo+sklo, skupina 17 02 01 a 17 02 02 z Katalogu odpadů</t>
  </si>
  <si>
    <t>979093111R00</t>
  </si>
  <si>
    <t>Uložení suti na skládku bez zhutnění</t>
  </si>
  <si>
    <t>800-6</t>
  </si>
  <si>
    <t>s hrubým urovnáním,</t>
  </si>
  <si>
    <t>999281111R00</t>
  </si>
  <si>
    <t xml:space="preserve">Přesun hmot pro opravy a údržbu objektů pro opravy a údržbu dosavadních objektů včetně vnějších plášťů_x000D_
 výšky do 25 m,  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</si>
  <si>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</si>
  <si>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</si>
  <si>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</si>
  <si>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</si>
  <si>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POL1_7</t>
  </si>
  <si>
    <t>D 1.1.1.1-D 1.1.1.22 : 115*0,24*0,25</t>
  </si>
  <si>
    <t>0,45*0,24*49</t>
  </si>
  <si>
    <t>711151111RU1</t>
  </si>
  <si>
    <t>Provedení izolace proti zemní vlhkosti samolepicími pásy vodorovně, včetně dodávky pásu</t>
  </si>
  <si>
    <t>711199097R00</t>
  </si>
  <si>
    <t xml:space="preserve">Provedení izolace proti zemní vlhkosti ostatní příplatek za plochu do 10 m2 , pásy,   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</si>
  <si>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</si>
  <si>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</si>
  <si>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</si>
  <si>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713111111RT2</t>
  </si>
  <si>
    <t>Montáž tepelné izolace stropů kladené vrchem, volně, dvouvrstvá</t>
  </si>
  <si>
    <t>800-713</t>
  </si>
  <si>
    <t>D 1.1.1.1-D 1.1.1.22 S01 : 3,33*7,75</t>
  </si>
  <si>
    <t>S02 : 3,125*23,715+(3,125+5,37)/2*2,4+10,26*3,125</t>
  </si>
  <si>
    <t>S03 : (35,58+35,47)/2*3,1</t>
  </si>
  <si>
    <t>S04 : 14,07*7,81</t>
  </si>
  <si>
    <t>S05 : (55,12+54,82)/2*8,05-33,22*0,3</t>
  </si>
  <si>
    <t>S06 : (32,14+31,85)/2*7,75</t>
  </si>
  <si>
    <t>S07 : 3,4*8,31+2*7,1*6,1+8,95*3,15</t>
  </si>
  <si>
    <t>713111231RK4</t>
  </si>
  <si>
    <t>Montáž tepelné izolace stropů parotěsná zábrana stropů shora s přelepením spojů, včetně dodávky fólie</t>
  </si>
  <si>
    <t>713131618T00</t>
  </si>
  <si>
    <t>Izolace tepelná vnitř.stěn,tmel desky minerální, tepelně izolační materiál z tl.160 mm-dle popisu</t>
  </si>
  <si>
    <t>Očištění povrchu stěny od prachu, nařezání izolačních desek na požadovaný rozměr, dodávka a nanesení lepicího tmelu, dodávka a osazení desek.</t>
  </si>
  <si>
    <t>Masivní minerální, monolitický, tepelněizolační materiál z kalciumsilikát-hydrátu, vápence, písku, cementu, vody a přísady na tvorbu pórů (poréznost &gt; 95 % objemových)</t>
  </si>
  <si>
    <t>713191126T00</t>
  </si>
  <si>
    <t>Izolace tepelné překrytím difuzní folií spoje mechanicky kotveny dle PD, folie standart dle PD</t>
  </si>
  <si>
    <t>63151406R</t>
  </si>
  <si>
    <t>deska izolační minerální vlákno; tl. 100,0 mm; součinitel tepelné vodivosti 0,035 W/mK; R = 2,800 m2K/W; obj. hmotnost 40,00 kg/m3; hydrofobizováno</t>
  </si>
  <si>
    <t>SPCM</t>
  </si>
  <si>
    <t>Specifikace</t>
  </si>
  <si>
    <t>POL3_1</t>
  </si>
  <si>
    <t xml:space="preserve">  D 1.1.1.1-D 1.1.1.22 S01 : 3,33*7,75</t>
  </si>
  <si>
    <t xml:space="preserve">  S02 : 3,125*23,715+(3,125+5,37)/2*2,4+10,26*3,125</t>
  </si>
  <si>
    <t xml:space="preserve">  S03 : (35,58+35,47)/2*3,1</t>
  </si>
  <si>
    <t xml:space="preserve">  S04 : 14,07*7,81</t>
  </si>
  <si>
    <t xml:space="preserve">  S05 : (55,12+54,82)/2*8,05-33,22*0,3</t>
  </si>
  <si>
    <t xml:space="preserve">  S06 : (32,14+31,85)/2*7,75</t>
  </si>
  <si>
    <t xml:space="preserve">  S07 : 3,4*8,31+2*7,1*6,1+8,95*3,15</t>
  </si>
  <si>
    <t>1185,75782*1,02*2</t>
  </si>
  <si>
    <t>998713103R00</t>
  </si>
  <si>
    <t>Přesun hmot pro izolace tepelné v objektech výšky do 24 m</t>
  </si>
  <si>
    <t>50 m vodorovně</t>
  </si>
  <si>
    <t>762 PC</t>
  </si>
  <si>
    <t>Provizorní stěny nahrazující vstupní dveře montáž a demontáž dle popisu</t>
  </si>
  <si>
    <t>D.1.1.18, položky Z5</t>
  </si>
  <si>
    <t>D 1.1.1.18 Z05 : 3,34*5,5</t>
  </si>
  <si>
    <t>763 PC</t>
  </si>
  <si>
    <t>D.1.1.18, položka Z6</t>
  </si>
  <si>
    <t>Z06 : 1,86*2,9</t>
  </si>
  <si>
    <t>D.1.1.18, položka Z7, Z8, Z9, Z10</t>
  </si>
  <si>
    <t>Z07 : 1,1*2,3</t>
  </si>
  <si>
    <t>Z08 : 2,76*2,75</t>
  </si>
  <si>
    <t>Z09 : 1,6*1,87</t>
  </si>
  <si>
    <t>Z10 : 1,05*1,9</t>
  </si>
  <si>
    <t>762313112R00</t>
  </si>
  <si>
    <t>Montáž ocelových spojovacích prostředků svorníků, šroubů _x000D_
 délky přes 150 do 300 mm</t>
  </si>
  <si>
    <t>800-762</t>
  </si>
  <si>
    <t>D 1.1.1.1-D 1.1.1.22 D1 : 3*2*5</t>
  </si>
  <si>
    <t>D2 : 3*2*2</t>
  </si>
  <si>
    <t>762332932RV1</t>
  </si>
  <si>
    <t>Vázané konstrukce krovů doplnění části střešní vazby z hranolků, hranolů včetně dodávky řeziva_x000D_
 průřezové plochy přes 120 do 224 cm2, bez dodávky řeziva</t>
  </si>
  <si>
    <t>D 1.1.1.1-D 1.1.1.22 ozn 12 krokev : 2*3</t>
  </si>
  <si>
    <t>762332934RV1</t>
  </si>
  <si>
    <t>Vázané konstrukce krovů doplnění části střešní vazby z hranolků, hranolů včetně dodávky řeziva_x000D_
 průřezové plochy přes 288 do 450 cm2, bez dodávky řeziva</t>
  </si>
  <si>
    <t>D 1.1.1.1-D 1.1.1.22 ozn 12 vzpěra : 1,5*1</t>
  </si>
  <si>
    <t>D 1.1.1.1-D 1.1.1.22 ozn 12 sloupek : 2,6*2</t>
  </si>
  <si>
    <t xml:space="preserve">  D 1.1.1.1-D 1.1.1.22 ozn 12 vaznice : 5*1</t>
  </si>
  <si>
    <t xml:space="preserve">  2*1</t>
  </si>
  <si>
    <t>7</t>
  </si>
  <si>
    <t>D 1.1.1.1-D 1.1.1.22 ozn 12 vazný trám : 2,5*1</t>
  </si>
  <si>
    <t>762395000R00</t>
  </si>
  <si>
    <t>Spojovací a ochranné prostředky svory, prkna, hřebíky, pásová ocel, vruty, impregnace</t>
  </si>
  <si>
    <t>D 1.1.1.1-D 1.1.1.22 ozn 12 krokev : 2*3*0,13*0,13</t>
  </si>
  <si>
    <t>D 1.1.1.1-D 1.1.1.22 ozn 12 vzpěra : 1,5*1*0,18*0,21</t>
  </si>
  <si>
    <t>D 1.1.1.1-D 1.1.1.22 ozn 12 sloupek : 2,6*2*0,2*0,2</t>
  </si>
  <si>
    <t>7*0,2*0,28</t>
  </si>
  <si>
    <t>D 1.1.1.1-D 1.1.1.22 ozn 12 vazný trám : 2,5*1*0,2*0,24</t>
  </si>
  <si>
    <t>762523104R00</t>
  </si>
  <si>
    <t>Položení podlah montáž_x000D_
 z prken hoblovaných na sraz</t>
  </si>
  <si>
    <t>D 1.1.1.1-D 1.1.1.22 ozn 13 podlaha lávky : 98,84</t>
  </si>
  <si>
    <t>S03 servisní plocha : (35,58+35,47)/2*3,1</t>
  </si>
  <si>
    <t>S06 servisní plocha : (32,14+31,85)/2*7,75</t>
  </si>
  <si>
    <t>762595000R00</t>
  </si>
  <si>
    <t>Spojovací a ochranné prostředky hřebíky, vruty, impregnace</t>
  </si>
  <si>
    <t xml:space="preserve">  D 1.1.1.1-D 1.1.1.22 ozn 8 podlaha lávky : 98,84</t>
  </si>
  <si>
    <t xml:space="preserve">  S03 servisní plocha : (35,58+35,47)/2*3,1</t>
  </si>
  <si>
    <t xml:space="preserve">  S06 servisní plocha : (32,14+31,85)/2*7,75</t>
  </si>
  <si>
    <t>456,92875*0,025</t>
  </si>
  <si>
    <t>762714110R00</t>
  </si>
  <si>
    <t>Prostorové vázané konstrukce z řeziva montáž hraněného spojovaného ocelovými spojkami, průřezové plochy do 120 cm2</t>
  </si>
  <si>
    <t>včetně vyvrtání děr, osazení svorníků a dotažení rektifikačních článků.</t>
  </si>
  <si>
    <t xml:space="preserve">  D 1.1.1.1-D 1.1.1.22 ozn 8 hranol lávka : 246,9</t>
  </si>
  <si>
    <t xml:space="preserve">  0,8*190</t>
  </si>
  <si>
    <t>398,9</t>
  </si>
  <si>
    <t>762795000R00</t>
  </si>
  <si>
    <t>Spojovací a ochranné prostředky hřebíky, svory, fiksační prkna, impregnace</t>
  </si>
  <si>
    <t>398,9*0,08*0,12</t>
  </si>
  <si>
    <t>762822130R00</t>
  </si>
  <si>
    <t>Stropnice montáž_x000D_
 z hraněného a polohraněného řeziva s trámovými výměnami, průřezové plochy přes 288 do 450 cm2</t>
  </si>
  <si>
    <t>D 1.1.1.1-D 1.1.1.22 ozn 9 hranol podlaha : 745,02</t>
  </si>
  <si>
    <t>762895000R00</t>
  </si>
  <si>
    <t>Spojovací a ochranné prostředky hřebíky, svory, impregnace</t>
  </si>
  <si>
    <t>D 1.1.1.1-D 1.1.1.22 ozn 9 hranol podlaha : 0,14*0,26*745,02</t>
  </si>
  <si>
    <t>767995101R00</t>
  </si>
  <si>
    <t>Výroba a montáž atypických kovovových doplňků staveb hmotnosti do 5 kg</t>
  </si>
  <si>
    <t>kg</t>
  </si>
  <si>
    <t>800-767</t>
  </si>
  <si>
    <t>D 1.1.1.1-D 1.1.1.22 D2 : 0,3*0,22*2*2*48</t>
  </si>
  <si>
    <t>762992</t>
  </si>
  <si>
    <t>DMTZ+M VZD jednotek dle popisu v PD</t>
  </si>
  <si>
    <t>ozn 14 : 4</t>
  </si>
  <si>
    <t>762993</t>
  </si>
  <si>
    <t>Opatrné rozebrání střešního pláště 2x3m dle popisu-včetně veškerého materiálu</t>
  </si>
  <si>
    <t>ozn 15 : 1</t>
  </si>
  <si>
    <t>762999R</t>
  </si>
  <si>
    <t>oprava nevhodných spojů,včetně veškerého materiálu</t>
  </si>
  <si>
    <t>bm</t>
  </si>
  <si>
    <t>D 1.1.1.1-D 1.1.1.22 : (2+1,5+2,5+2,0)*2</t>
  </si>
  <si>
    <t>13611220R</t>
  </si>
  <si>
    <t>plech ocelový válcovaný za tepla S235 (11375); povrch hladký; tl.  6,00 mm</t>
  </si>
  <si>
    <t>D 1.1.1.1-D 1.1.1.22 D2 : 0,3*0,22*2*2*0,048*1,08</t>
  </si>
  <si>
    <t>311110220000R</t>
  </si>
  <si>
    <t>matice ocel.pozink.; přesná šestihranná; M16; pevnost 8.8</t>
  </si>
  <si>
    <t>D 1.1.1.1-D 1.1.1.22 D1 : 3*2*5*4</t>
  </si>
  <si>
    <t>D2 : 3*2*2*4</t>
  </si>
  <si>
    <t>31121222R</t>
  </si>
  <si>
    <t>podložka spojovací, pod dřevěné konstrukce; ocelová; d = 58,0 mm; d díry = 18,0 mm; tl = 5,00 mm</t>
  </si>
  <si>
    <t>1000 ks</t>
  </si>
  <si>
    <t>D 1.1.1.1-D 1.1.1.22 D1 : 3*2*5*2*0,002</t>
  </si>
  <si>
    <t>D2 : 3*2*2*2*0,002</t>
  </si>
  <si>
    <t>311755212R</t>
  </si>
  <si>
    <t>prvek spojovací úhelník statický s otvory a výztuhou; tl.3 mm, šířka 90 mm; ocelový plech žárově pozinkovaný,jako spojovací materiál slouží kroužkové (konvexní) hřebíky pr.4mm nebo vruty,svorníky a matice</t>
  </si>
  <si>
    <t>D 1.1.1.1-D 1.1.1.22 D1 : 5*4</t>
  </si>
  <si>
    <t>Koeficient : 1,1</t>
  </si>
  <si>
    <t xml:space="preserve">Koeficient : </t>
  </si>
  <si>
    <t>31179129R</t>
  </si>
  <si>
    <t>tyč závitová M16; l = 1 000 mm; mat. ocel 4,8 - DIN 975; povrch pozink</t>
  </si>
  <si>
    <t>D 1.1.1.1-D 1.1.1.22 D1 : 3*2*5*0,2</t>
  </si>
  <si>
    <t>D2 : 3*2*2*0,35</t>
  </si>
  <si>
    <t>60512586T</t>
  </si>
  <si>
    <t>Prkno SM tl. 22-25 mm dl. do 3 m  š.100-200 mm, I. jakost-hoblované</t>
  </si>
  <si>
    <t>456,92875*0,025*1,1</t>
  </si>
  <si>
    <t>6051519912T</t>
  </si>
  <si>
    <t>Hranol SM/JD 1 8x12 délka 300-600 cm</t>
  </si>
  <si>
    <t>605152161T</t>
  </si>
  <si>
    <t>Hranol SM/JD 1 13x13 délka 300-600 cm</t>
  </si>
  <si>
    <t xml:space="preserve">m3    </t>
  </si>
  <si>
    <t>D 1.1.1.1-D 1.1.1.22 ozn 12 krokev : 2*3*0,13*0,13*1,1</t>
  </si>
  <si>
    <t>60515246T</t>
  </si>
  <si>
    <t>Hranol SM/JD 1 14x26 délka nad 600 cm</t>
  </si>
  <si>
    <t>D 1.1.1.1-D 1.1.1.22 ozn 9 hranol podlaha : 0,14*0,26*745,02*1,1</t>
  </si>
  <si>
    <t>605152711T</t>
  </si>
  <si>
    <t>Hranol SM/JD 1 18x21 délka 300-600 cm</t>
  </si>
  <si>
    <t>D 1.1.1.1-D 1.1.1.22 ozn 12 vzpěra : 1,5*1*0,18*0,21*1,1</t>
  </si>
  <si>
    <t>60515278R</t>
  </si>
  <si>
    <t>hranol SM/JD; tl = 200,0 mm; š = 200 mm; l = 2 000 až 3 900 mm; jakost I</t>
  </si>
  <si>
    <t>D 1.1.1.1-D 1.1.1.22 ozn 12 sloupek : 2,6*2*0,2*0,2*1,1</t>
  </si>
  <si>
    <t>605152831T</t>
  </si>
  <si>
    <t>Hranol SM/JD 1 20x28 délka 400-600 cm</t>
  </si>
  <si>
    <t>7*0,2*0,28*1,1</t>
  </si>
  <si>
    <t>60515283T</t>
  </si>
  <si>
    <t>Hranol SM/JD 1 20x24 délka 400-600 cm</t>
  </si>
  <si>
    <t>D 1.1.1.1-D 1.1.1.22 ozn 12 vazný trám : 2,5*1*0,2*0,24*1,1</t>
  </si>
  <si>
    <t>998762103R00</t>
  </si>
  <si>
    <t>Přesun hmot pro konstrukce tesařské v objektech výšky do 24 m</t>
  </si>
  <si>
    <t>764PC</t>
  </si>
  <si>
    <t>Úprava parapetů vnějších dle popisu PD</t>
  </si>
  <si>
    <t>Stávající venkovní parapet zůstane zachován.</t>
  </si>
  <si>
    <t>provede se opatrné zaříznutí stávajícího parapetu v místě napojení na okno</t>
  </si>
  <si>
    <t>Po osazení nového okna bude provedeno nové přeplátování "L" profilem z CU tl.min.0,55mm r.š.100mm</t>
  </si>
  <si>
    <t>D 1.1.1.22  K01 : 2*65</t>
  </si>
  <si>
    <t>K02 : 1,62*2</t>
  </si>
  <si>
    <t>K03 : 1,45*12</t>
  </si>
  <si>
    <t>K04 : 1,2*2</t>
  </si>
  <si>
    <t>K05 : 1,35*20</t>
  </si>
  <si>
    <t>K06 : 2,06*1</t>
  </si>
  <si>
    <t>K07 : 0,8*2</t>
  </si>
  <si>
    <t>K08 : 1,25*25</t>
  </si>
  <si>
    <t>K09 : 1,6*27</t>
  </si>
  <si>
    <t>K10 : 1,8*20</t>
  </si>
  <si>
    <t>K11 : 0,93*11</t>
  </si>
  <si>
    <t>K12 : 0,5*2</t>
  </si>
  <si>
    <t>K13 : 1,05*4</t>
  </si>
  <si>
    <t>K14 : 1,3*6</t>
  </si>
  <si>
    <t>K15 : 1,74*2</t>
  </si>
  <si>
    <t>K16 : 1,59*4</t>
  </si>
  <si>
    <t>K17 : 1,1*1</t>
  </si>
  <si>
    <t>K18 : 1*1</t>
  </si>
  <si>
    <t>998764103R00</t>
  </si>
  <si>
    <t>Přesun hmot pro konstrukce klempířské v objektech výšky do 24 m</t>
  </si>
  <si>
    <t>800-764</t>
  </si>
  <si>
    <t>622300131R00</t>
  </si>
  <si>
    <t>Příprava podkladu vyrovnání podkladu tmelem tl. do 5 mm, včetně dodávky materiálu</t>
  </si>
  <si>
    <t>622300141R00</t>
  </si>
  <si>
    <t>Příprava podkladu montáž vyrovnávací vrstvy izolantem</t>
  </si>
  <si>
    <t>28376420.AR</t>
  </si>
  <si>
    <t>deska izolační tepelně izol.; extrudovaný polystyren; povrch drsný; rovná hrana; tl. 20,0 mm; součinitel tepelné vodivosti 0,034 W/mK; R = 0,590 m2K/W; obj. hmotnost 35,00 kg/m3</t>
  </si>
  <si>
    <t>321,37*0,2*1,2</t>
  </si>
  <si>
    <t>(1,35*9+1,25*12+0,5*2+1,35*3+1,1*11,0*1+1,35*3)*0,4*1,2</t>
  </si>
  <si>
    <t>766601112R00</t>
  </si>
  <si>
    <t>Těsnění připojovací spáry montáž těsnění připojovací spáry_x000D_
 ostění, fólie+páska</t>
  </si>
  <si>
    <t>800-766</t>
  </si>
  <si>
    <t>766601160T00</t>
  </si>
  <si>
    <t>Montáž těsnění připoj. spáry, expanzní páska</t>
  </si>
  <si>
    <t>Montáž těsnění připojovací spáry při montáži otvorových prvků</t>
  </si>
  <si>
    <t>766711001R00</t>
  </si>
  <si>
    <t xml:space="preserve">Montáž otvorových prvků plastových nebo z dřevěných europrofilů oken a balkonových dveří,  </t>
  </si>
  <si>
    <t>T09 : (1,35+1)*2*14</t>
  </si>
  <si>
    <t>T10 : (2+1)*2*1</t>
  </si>
  <si>
    <t>T11 : (2+1,3)*2*1</t>
  </si>
  <si>
    <t>T12 : (2,06+2,59)*2*1</t>
  </si>
  <si>
    <t>T13 : (0,8+2,55)*2*2</t>
  </si>
  <si>
    <t>T14 : (1,25+2,55)*2*8</t>
  </si>
  <si>
    <t>T16 : (1,25+0,85)*2*12</t>
  </si>
  <si>
    <t>T19 : (0,93+2,06)*2*11</t>
  </si>
  <si>
    <t>T21 : (0,5+1,25)*2*2</t>
  </si>
  <si>
    <t>T23 : (1,25+1,25)*2*1</t>
  </si>
  <si>
    <t>T24 : (1,05+2,56)*2*4</t>
  </si>
  <si>
    <t>T25 : (1,3+2,56)*2*6</t>
  </si>
  <si>
    <t>T34 : (1,35+0,82)*2*3</t>
  </si>
  <si>
    <t>T35 : (1,1+0,7)*2*1</t>
  </si>
  <si>
    <t>T36 : (1+0,6)*2*1</t>
  </si>
  <si>
    <t>T39 : (1,18+1,77)*2*9</t>
  </si>
  <si>
    <t>T40 : (1+1,85)*2*1</t>
  </si>
  <si>
    <t>T41 : (1,35+1)*2*1</t>
  </si>
  <si>
    <t>T42 : (1,35+1)*2*2</t>
  </si>
  <si>
    <t>766711021R00</t>
  </si>
  <si>
    <t xml:space="preserve">Montáž otvorových prvků plastových nebo z dřevěných europrofilů vstupních dveří,  </t>
  </si>
  <si>
    <t>D 1.1.1.17-T40 : (1+1,85)*2*1</t>
  </si>
  <si>
    <t>766711050T00</t>
  </si>
  <si>
    <t>Montáž oken špaletových</t>
  </si>
  <si>
    <t>Měrnou jednotkou je obvod okna nebo dveří.</t>
  </si>
  <si>
    <t>T02 : (2,2+3,05)*2*19</t>
  </si>
  <si>
    <t>T05 : (1,7+2,98)*2*12</t>
  </si>
  <si>
    <t>T15 : (2,2+2,66)*2*2</t>
  </si>
  <si>
    <t>T17 : (1,8+2,69)*2*26</t>
  </si>
  <si>
    <t>T18 : (2+2,69)*2*9</t>
  </si>
  <si>
    <t>T20 : (1,8+2,77)*2*1</t>
  </si>
  <si>
    <t>T26 : (2+2,77)*2*11</t>
  </si>
  <si>
    <t>T27 : (1,4+2,77)*2*2</t>
  </si>
  <si>
    <t>T28 : (1,94+2,65)*2*1</t>
  </si>
  <si>
    <t>T29 : (1,79+2,65)*2*2</t>
  </si>
  <si>
    <t>T30 : (1,79+3,15)*2*2</t>
  </si>
  <si>
    <t>T31 : (1,45+3,15)*2*2</t>
  </si>
  <si>
    <t>T32 : (1,94+3,15)*2*1</t>
  </si>
  <si>
    <t>T44 : (2+2,69)*2*1</t>
  </si>
  <si>
    <t>61101</t>
  </si>
  <si>
    <t>dřevěné špaletové okno se sloupky a poutci 200x297cm vnější v provedení Typ 1- práce a materiál</t>
  </si>
  <si>
    <t>D 1.1.1.17-T01 : 2*2,97*39</t>
  </si>
  <si>
    <t>61102</t>
  </si>
  <si>
    <t>dřevěné špaletové okno se sloupky a poutci 200x297cm vnější v provedení Typ 2- práce a materiál</t>
  </si>
  <si>
    <t>D 1.1.1.17-T02 : 10+9</t>
  </si>
  <si>
    <t>61103</t>
  </si>
  <si>
    <t>dřevěné špaletové okno se sloupky a poutci 162x267cm vnější v provedení Typ 1- práce a materiál</t>
  </si>
  <si>
    <t>D 1.1.1.17-T03 : 1,62*2,67*2</t>
  </si>
  <si>
    <t>61104</t>
  </si>
  <si>
    <t>vchodové dveře dvoukřídlové -repase</t>
  </si>
  <si>
    <t>D 1.1.1.17-T04 : 2*5,05*1</t>
  </si>
  <si>
    <t>61105</t>
  </si>
  <si>
    <t>dřevěné špaletové okno s poutcem a příčkami 145x290cm vnější v provedení Typ 5- práce a materiál</t>
  </si>
  <si>
    <t>D 1.1.1.17-T05 : 12</t>
  </si>
  <si>
    <t>61106</t>
  </si>
  <si>
    <t>vchodové dveře dvoukřídlové 200x270cm -repase</t>
  </si>
  <si>
    <t>D 1.1.1.17-T06 : 2*2,7*1</t>
  </si>
  <si>
    <t>61107</t>
  </si>
  <si>
    <t>dřevěné špaletové okno s poutcem 120x297cm vnější v provedení Typ 1- práce a materiál</t>
  </si>
  <si>
    <t>D 1.1.1.17-T07 : 1,2*2,97*2</t>
  </si>
  <si>
    <t>61108</t>
  </si>
  <si>
    <t>dřevěné špaletové okno se sloupky a poutci 200x366cm vnější v provedení Typ 1- práce a materiál</t>
  </si>
  <si>
    <t>D 1.1.1.17-T08 : 2*3,66*3</t>
  </si>
  <si>
    <t>61109</t>
  </si>
  <si>
    <t>dřevěné jednoduché okno 135x100cm v provedení Typ 3- práce a materiál</t>
  </si>
  <si>
    <t>D 1.1.1.17-T09 : 14</t>
  </si>
  <si>
    <t>611091</t>
  </si>
  <si>
    <t>dřevěné jednoduché okno obloukové 200x100cm v provedení Typ 3- práce a materiál</t>
  </si>
  <si>
    <t>D 1.1.1.17-T10 : 1</t>
  </si>
  <si>
    <t>611092</t>
  </si>
  <si>
    <t>dřevěné jednoduché okno obloukové 200x130cm v provedení Typ 4- práce a materiál</t>
  </si>
  <si>
    <t>D 1.1.1.17-T11 : 1</t>
  </si>
  <si>
    <t>611093</t>
  </si>
  <si>
    <t>dřevěné jednoduché okno obloukové se sloupky a poutci 206x259cm v provedení Typ 4- práce a materiál</t>
  </si>
  <si>
    <t>D 1.1.1.17-T12 : 1</t>
  </si>
  <si>
    <t>611094</t>
  </si>
  <si>
    <t>dřevěné jednoduché okno s poutci a příčkami 80x255cm v provedení Typ 4- práce a materiál</t>
  </si>
  <si>
    <t>D 1.1.1.17-T13 : 2</t>
  </si>
  <si>
    <t>611095</t>
  </si>
  <si>
    <t>dřevěné jednoduché okno s poutci a příčkami 125x255cm v provedení Typ 4- práce a materiál</t>
  </si>
  <si>
    <t>D 1.1.1.17-T14 : 2+3+3</t>
  </si>
  <si>
    <t>611096</t>
  </si>
  <si>
    <t>dřevěné špaletové okno se sloupky a poutci 200x256cm vnější v provedení Typ 2- práce a materiál</t>
  </si>
  <si>
    <t>D 1.1.1.17-T15 : 2</t>
  </si>
  <si>
    <t>611097</t>
  </si>
  <si>
    <t>dřevěné jednoduché okno 125x85cm v provedení Typ 3- práce a materiál</t>
  </si>
  <si>
    <t>D 1.1.1.17-T16 : 12</t>
  </si>
  <si>
    <t>611098</t>
  </si>
  <si>
    <t>dřevěné špaletové okno se sloup,příč. a poutcem 160x259cm vnější v provedení Typ 5- práce a materiál</t>
  </si>
  <si>
    <t>D 1.1.1.17-T17 : 8+8+10</t>
  </si>
  <si>
    <t>611099</t>
  </si>
  <si>
    <t>dřevěné špaletové okno se sloup,příč. a poutcem 180x259cm vnější v provedení Typ 5- práce a materiál</t>
  </si>
  <si>
    <t>D 1.1.1.17-T18 : 3+3+3</t>
  </si>
  <si>
    <t>6110991</t>
  </si>
  <si>
    <t>dřevěné špaletové okno se sloup,příč. a poutcem 160x267cm vnější v provedení Typ 5- práce a materiál</t>
  </si>
  <si>
    <t>D 1.1.1.17-T20 : 1</t>
  </si>
  <si>
    <t>61109911</t>
  </si>
  <si>
    <t>dřevěné okno jednoduché s příčkou 93x206cm v provedení Typ 4- práce a materiál</t>
  </si>
  <si>
    <t>D 1.1.1.17-T19 : 11</t>
  </si>
  <si>
    <t>6110992</t>
  </si>
  <si>
    <t>dřevěné okno jednoduché s příčkou 50x125cm v provedení Typ 4- práce a materiál</t>
  </si>
  <si>
    <t>D 1.1.1.17-T21 : 2</t>
  </si>
  <si>
    <t>6110993</t>
  </si>
  <si>
    <t>vstupní dveře dvoukřídlové 140x276cm -repase</t>
  </si>
  <si>
    <t>D 1.1.1.17-T22 : 1,4*2,76*1</t>
  </si>
  <si>
    <t>6110994</t>
  </si>
  <si>
    <t>dřevěné jednoduché okno s příčkami 125x125cm v provedení Typ 4- práce a materiál</t>
  </si>
  <si>
    <t>D 1.1.1.17-T23 : 1</t>
  </si>
  <si>
    <t>6110995</t>
  </si>
  <si>
    <t>dřevěné jednoduché okno s poutci a příčkami 105x256cm v provedení Typ 4- práce a materiál</t>
  </si>
  <si>
    <t>D 1.1.1.17-T24 : 1+1+2</t>
  </si>
  <si>
    <t>6110996</t>
  </si>
  <si>
    <t>dřevěné jednoduché okno s poutci a příčkami 130x256cm v provedení Typ 4- práce a materiál</t>
  </si>
  <si>
    <t>D 1.1.1.17-T25 : 2+2+2</t>
  </si>
  <si>
    <t>6110997</t>
  </si>
  <si>
    <t>dřevěné špaletové okno se sloup,příč. a poutcem 180x267cm vnější v provedení Typ 5- práce a materiál</t>
  </si>
  <si>
    <t>D 1.1.1.17-T26 : 3+4+4</t>
  </si>
  <si>
    <t>6110998</t>
  </si>
  <si>
    <t>dřevěné špaletové okno se sloup,příč. a poutcem 125x255cm vnější v provedení Typ 5- práce a materiál</t>
  </si>
  <si>
    <t>D 1.1.1.17-T27 : 2</t>
  </si>
  <si>
    <t>6110999</t>
  </si>
  <si>
    <t>dřevěné špaletové okno se sloup,příč. a poutcem 174x255cm vnější v provedení Typ 5- práce a materiál</t>
  </si>
  <si>
    <t>D 1.1.1.17-T28 : 1</t>
  </si>
  <si>
    <t>61109991</t>
  </si>
  <si>
    <t>dřevěné špaletové okno se sloup,příč. a poutcem 159x255cm vnější v provedení Typ 5- práce a materiál</t>
  </si>
  <si>
    <t>D 1.1.1.17-T29 : 2</t>
  </si>
  <si>
    <t>61109992</t>
  </si>
  <si>
    <t>dřevěné špaletové okno se sloup,příč. a poutcem 159x305cm vnější v provedení Typ 5- práce a materiál</t>
  </si>
  <si>
    <t>D 1.1.1.17-T30 : 2</t>
  </si>
  <si>
    <t>61109993</t>
  </si>
  <si>
    <t>dřevěné špaletové okno se sloup,příč. a poutcem 125x305cm vnější v provedení Typ 5- práce a materiál</t>
  </si>
  <si>
    <t>D 1.1.1.17-T31 : 2</t>
  </si>
  <si>
    <t>61109994</t>
  </si>
  <si>
    <t>dřevěné špaletové okno se sloupky a poutcem 174x305cm vnější v provedení Typ 5- práce a materiál</t>
  </si>
  <si>
    <t>D 1.1.1.17-T32 : 1</t>
  </si>
  <si>
    <t>61109995</t>
  </si>
  <si>
    <t>dřevěné dveře dvoukřídlové 118x157cm -repase</t>
  </si>
  <si>
    <t>D 1.1.1.17-T33 : 1,18*1,57*1</t>
  </si>
  <si>
    <t>61109996</t>
  </si>
  <si>
    <t>dřevěné jednoduché okno 135x82cm v provedení Typ 3- práce a materiál</t>
  </si>
  <si>
    <t>D 1.1.1.17-T34 : 3</t>
  </si>
  <si>
    <t>61109997</t>
  </si>
  <si>
    <t>dřevěné jednoduché okno 110x70cm v provedení Typ 3- práce a materiál</t>
  </si>
  <si>
    <t>D 1.1.1.17-T35 : 1</t>
  </si>
  <si>
    <t>61109998</t>
  </si>
  <si>
    <t>dřevěné jednoduché okno 100x60cm v provedení Typ 3- práce a materiál</t>
  </si>
  <si>
    <t>D 1.1.1.17-T36 : 1</t>
  </si>
  <si>
    <t>61109999</t>
  </si>
  <si>
    <t>dřevěné dveře 100x220cm -repase</t>
  </si>
  <si>
    <t>D 1.1.1.17-T37 : 1*2,2*1</t>
  </si>
  <si>
    <t>611099991</t>
  </si>
  <si>
    <t>dřevěné dveře 95x188cm -repase</t>
  </si>
  <si>
    <t>D 1.1.1.17-T38 : 0,95*1,88*1</t>
  </si>
  <si>
    <t>611099992</t>
  </si>
  <si>
    <t>dřevěné okno jednoduché s příčkou 118x177cm v provedení Typ 4- práce a materiál</t>
  </si>
  <si>
    <t>D 1.1.1.17-T39 : 3+3+3</t>
  </si>
  <si>
    <t>611099993</t>
  </si>
  <si>
    <t>dřevěné dveře 100x185cm -nové</t>
  </si>
  <si>
    <t>D 1.1.1.17-T40 : 1</t>
  </si>
  <si>
    <t>611099994</t>
  </si>
  <si>
    <t>dřevěné jednoduché okno se zasklením 1/2 a z 1/2 dřevěnými lamelami 135x100cm -typ 3</t>
  </si>
  <si>
    <t>D 1.1.1.17-T41 : 1</t>
  </si>
  <si>
    <t>611099995</t>
  </si>
  <si>
    <t>dřevěné jednoduché okno bez zasklením s dřevěnými lamelami 135x100cm -typ 3</t>
  </si>
  <si>
    <t>D 1.1.1.17-T42 : 2</t>
  </si>
  <si>
    <t>611099996</t>
  </si>
  <si>
    <t>dřevěné vyrovnávací schůdky 175x80cm -dodávka a montáž dle popisu</t>
  </si>
  <si>
    <t>D 1.1.1.17-T43 : 1</t>
  </si>
  <si>
    <t>611099997</t>
  </si>
  <si>
    <t>D 1.1.1.17-T44 : 1</t>
  </si>
  <si>
    <t>998766203R00</t>
  </si>
  <si>
    <t>Přesun hmot pro konstrukce truhlářské v objektech výšky do 24 m</t>
  </si>
  <si>
    <t>781101111R00</t>
  </si>
  <si>
    <t>Příprava podkladu před provedením obkladu vyrovnání podkladu maltou ze SMS tl. do 7 mm</t>
  </si>
  <si>
    <t>800-771</t>
  </si>
  <si>
    <t>781101210RT1</t>
  </si>
  <si>
    <t>Příprava podkladu pod obklady penetrace podkladu pod obklady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</si>
  <si>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</si>
  <si>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</si>
  <si>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</si>
  <si>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</si>
  <si>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</si>
  <si>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</si>
  <si>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</si>
  <si>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58581731R</t>
  </si>
  <si>
    <t>potěr cementový; opravný; pevnost v tlaku 30,0 MPa; pevnost v tahu za ohybu 5,00 MPa; tl. vrstvy 1,0 až 20,0 mm</t>
  </si>
  <si>
    <t>Keram. obklad v koupelně 1.13 T14,T19 : (1,25+1,2*2+0,93+0,7*2)*0,45*1,5*7</t>
  </si>
  <si>
    <t>5978136661PCT</t>
  </si>
  <si>
    <t>Obkládačka 20x25 dle výběru zadavatele</t>
  </si>
  <si>
    <t>Keram. obklad v koupelně 1.13 T14,T19 : (1,25+1,2*2+0,93+0,7*2)*0,45*1,2</t>
  </si>
  <si>
    <t>998781103R00</t>
  </si>
  <si>
    <t>Přesun hmot pro obklady keramické v objektech výšky do 24 m</t>
  </si>
  <si>
    <t>783108814R00</t>
  </si>
  <si>
    <t>Čištění povrchu otryskáním minerálním materiálem, stupeň očištění Sa 3, tryskací materiál křemičitan hlinitý</t>
  </si>
  <si>
    <t>800-783</t>
  </si>
  <si>
    <t>D 1.1.1.18 Z01 : 1,35*1*2*17</t>
  </si>
  <si>
    <t>Z02 : 1,25*0,85*2*2</t>
  </si>
  <si>
    <t>Z03 : 1,35*0,82*2*3</t>
  </si>
  <si>
    <t>Z04 : 1,1*0,7*2*1</t>
  </si>
  <si>
    <t>783222931RT2</t>
  </si>
  <si>
    <t>Údržba nátěrů doplňkových konstrukcí, syntetické dvojnásobné, kovářská barva</t>
  </si>
  <si>
    <t>na vzduchu schnoucích</t>
  </si>
  <si>
    <t>musí být odsouhlaseno zástupcem NPÚ</t>
  </si>
  <si>
    <t>783222941RT1</t>
  </si>
  <si>
    <t xml:space="preserve">Údržba nátěrů doplňkových konstrukcí, syntetické dvojnásobné, sanozákladující barva </t>
  </si>
  <si>
    <t>783228990R00</t>
  </si>
  <si>
    <t>Údržba nátěrů doplňkových konstrukcí, syntetické příplatek k ceně za nátěry pevných mříží u neotvíravých oken nebo stěn za pevnými mřížemi</t>
  </si>
  <si>
    <t>783782103RT2</t>
  </si>
  <si>
    <t>Nátěry tesařských konstrukcí ochranné protipožární+fungicidní+biocidní, trojnásobné</t>
  </si>
  <si>
    <t>protihnilobné, protiplísňové proti ohni a škůdcům</t>
  </si>
  <si>
    <t>D 1.1.1.1-D 1.1.1.22 ozn 13 podlaha : 98,84*2,2</t>
  </si>
  <si>
    <t xml:space="preserve">  D 1.1.1.1-D 1.1.1.22 ozn 13 hranol lávka : 246,9</t>
  </si>
  <si>
    <t>398,9*(0,08+0,12)*2</t>
  </si>
  <si>
    <t>D 1.1.1.1-D 1.1.1.22 ozn 12 krokev : 2*3*0,13*4</t>
  </si>
  <si>
    <t>D 1.1.1.1-D 1.1.1.22 ozn 9 hranol podlaha : (0,14+0,26)*2*733,5</t>
  </si>
  <si>
    <t>D 1.1.1.1-D 1.1.1.22 ozn 12 vzpěra : 1,5*1*(0,18+0,21)*2</t>
  </si>
  <si>
    <t>D 1.1.1.1-D 1.1.1.22 ozn 12 sloupek : 2,6*2*0,2*4</t>
  </si>
  <si>
    <t>7*(0,2+0,28)*2</t>
  </si>
  <si>
    <t>D 1.1.1.1-D 1.1.1.22 ozn 12 vazný trám : 2,5*1*(0,2+0,24)*2</t>
  </si>
  <si>
    <t>784121101R00</t>
  </si>
  <si>
    <t>Příprava povrchu Penetrace (napouštění) podkladu akrylát, jednonásobná</t>
  </si>
  <si>
    <t>800-784</t>
  </si>
  <si>
    <t>výmalba ostění : 1463,63*0,3</t>
  </si>
  <si>
    <t>Mezisoučet</t>
  </si>
  <si>
    <t>Výmalba stěn s okny - interiér : 126,0*2,4+24,0*5,3+15,5*2,7+142,2*4,2+17,3*2,7+161,5*4,2+17,5*2,7+117,5*4,25+34,4*4,55+16*5,45</t>
  </si>
  <si>
    <t>-2,2*3,05*58-1,8*2,73*2-4,8*2,0-1,7*2,98*12-2,0*2,7-1,41*3,05*2-2,2*3,76*3-1,35*1,0*14-2,0*0,8-2,0*1,2</t>
  </si>
  <si>
    <t>-2,06*2,59-0,8*2,55*2-1,25*2,55*8-2,2*2,66*2-1,25*0,85*12-1,8*2,69*26-2*2,69*9-0,93*2,06*11-1,8*2,77</t>
  </si>
  <si>
    <t>-0,5*1,25*2-1,4*2,76-1,25*1,25-1,05*2,56*4-1,3*2,56*6-2,0*2,77*11-1,4*2,77*2-1,94*2,65-1,79*2,65*2</t>
  </si>
  <si>
    <t>-1,79*3,15*2-1,45*3,15*2-1,94*3,15-1,18*1,57-1,35*0,82*3-1,1*0,7-1,0*0,6-1,0*2,2-0,95*1,88-1,18*1,77*9-1,35*1,0*3</t>
  </si>
  <si>
    <t>Výmalba zapravení stěn po čidlech CO2 : 5,51*2,93+19,67*4,4+52,3*4,2+5,51*2,98+84,1*4,2+54,3*4,25+16,0*5,45</t>
  </si>
  <si>
    <t>784125222R00</t>
  </si>
  <si>
    <t>Malby z malířských směsí disperzních,  , barevné, dvojnásobné</t>
  </si>
  <si>
    <t>784011221RT2</t>
  </si>
  <si>
    <t>Ostatní práce zakrytí předmětů,  , včetně dodávky fólie tl. 0,04 mm</t>
  </si>
  <si>
    <t>POL1_</t>
  </si>
  <si>
    <t xml:space="preserve">  1.PP : 24,58+21,91+22,61+22,05+44,81+21,39+25,12+41,26+25,16+58,39+62,52+13,62+24,77+14,69+57,74+18,35+18,09+19,59+38,64+25,04+38,32</t>
  </si>
  <si>
    <t xml:space="preserve">  1.NP : 74,19+68,13+26,12+26,12+68,20+74,26+67,80+22,24+120,87+50,74+40,12+40,12+43,83</t>
  </si>
  <si>
    <t xml:space="preserve">  2.NP : 75,66+42,82+27,21+28,88+53,86+71,13+75,43+69,01+26,08+48,29+69,06+41,05+41,05+44,58</t>
  </si>
  <si>
    <t xml:space="preserve">  3.NP : 15,27+75,66+23,40+21,51+111,04+20,13+47,05+76,11+69,01+75,40+68,72+40,71+32,92</t>
  </si>
  <si>
    <t>2752,43*0,6</t>
  </si>
  <si>
    <t>Pol__0001</t>
  </si>
  <si>
    <t>Programovatelná komunikační jednotka, 2x Ethernet, switch, RS485, RS232, webserver</t>
  </si>
  <si>
    <t>ks</t>
  </si>
  <si>
    <t>Pol__0002</t>
  </si>
  <si>
    <t>Čidlo teploty a koncentrace CO2, RS485, piezoměnič, LED, design bílá/bílá-Time</t>
  </si>
  <si>
    <t>Pol__0003</t>
  </si>
  <si>
    <t>Jistič C6/1</t>
  </si>
  <si>
    <t>Pol__0004</t>
  </si>
  <si>
    <t>Zdroj 230V-AC / 24V-DC, 5A</t>
  </si>
  <si>
    <t>Pol__0005</t>
  </si>
  <si>
    <t>Svorka 4mm2 s pojistkou</t>
  </si>
  <si>
    <t>Pol__0006</t>
  </si>
  <si>
    <t>Pomocný montážní materiál (vodiče, svorky, lišty, stahovací pásky)</t>
  </si>
  <si>
    <t>kpl</t>
  </si>
  <si>
    <t>Pol__0007</t>
  </si>
  <si>
    <t>Pol__0008</t>
  </si>
  <si>
    <t>Pol__0009</t>
  </si>
  <si>
    <t>Pol__0010</t>
  </si>
  <si>
    <t>Pol__0011</t>
  </si>
  <si>
    <t>Pol__0012</t>
  </si>
  <si>
    <t>Pol__0013</t>
  </si>
  <si>
    <t>Pol__0014</t>
  </si>
  <si>
    <t>Pol__0015</t>
  </si>
  <si>
    <t>CYKY-O 2x1.5</t>
  </si>
  <si>
    <t>Pol__0016</t>
  </si>
  <si>
    <t>LAMdatapar 2x2x0,8</t>
  </si>
  <si>
    <t>Pol__0017</t>
  </si>
  <si>
    <t>Kabel UTP cat.5e</t>
  </si>
  <si>
    <t>Pol__0018</t>
  </si>
  <si>
    <t>Krabice univerzální / přístrojová, 73x66 mm</t>
  </si>
  <si>
    <t>Pol__0019</t>
  </si>
  <si>
    <t>Frézování drážky do zdiva</t>
  </si>
  <si>
    <t>Pol__0020</t>
  </si>
  <si>
    <t>Prostupy</t>
  </si>
  <si>
    <t>Pol__0021</t>
  </si>
  <si>
    <t>Zapravení drážek a oprava omítek/maleb</t>
  </si>
  <si>
    <t>Pol__0022</t>
  </si>
  <si>
    <t>Aplikační software pro řídící systém MaR</t>
  </si>
  <si>
    <t>db</t>
  </si>
  <si>
    <t>Pol__0023</t>
  </si>
  <si>
    <t>Vizualizační SW - parametrování webserveru</t>
  </si>
  <si>
    <t>Pol__0024</t>
  </si>
  <si>
    <t>Oživení , konfigurace</t>
  </si>
  <si>
    <t xml:space="preserve">hod   </t>
  </si>
  <si>
    <t>Pol__0025</t>
  </si>
  <si>
    <t>Test 1:1, komplexní zkoušky</t>
  </si>
  <si>
    <t>Pol__0026</t>
  </si>
  <si>
    <t>Dílenská dokumentace</t>
  </si>
  <si>
    <t>kompl</t>
  </si>
  <si>
    <t>Pol__0028</t>
  </si>
  <si>
    <t>Revize zařízení MaR</t>
  </si>
  <si>
    <t>Pol__0029</t>
  </si>
  <si>
    <t>Zaškolení obsluhy a uživatelský manuál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</si>
</sst>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4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sheetProtection algorithmName="SHA-512" hashValue="dJ+VEcewTObEJZnFy+oqtwWsJjyt5QuOPh6lDLxbRHWA2vQgERZs2ejc26oPiikpvT/d2e3tOpJBr7aBnC7dwA==" saltValue="rcXGYOcJj/wVeFt/hO+Io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opLeftCell="B1" zoomScaleNormal="100" zoomScaleSheetLayoutView="75" workbookViewId="0">
      <selection activeCell="E18" sqref="E18:F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8" t="s">
        <v>41</v>
      </c>
      <c r="C1" s="239"/>
      <c r="D1" s="239"/>
      <c r="E1" s="239"/>
      <c r="F1" s="239"/>
      <c r="G1" s="239"/>
      <c r="H1" s="239"/>
      <c r="I1" s="239"/>
      <c r="J1" s="240"/>
    </row>
    <row r="2" spans="1:15" ht="36" customHeight="1" x14ac:dyDescent="0.2">
      <c r="A2" s="2"/>
      <c r="B2" s="73" t="s">
        <v>22</v>
      </c>
      <c r="C2" s="74"/>
      <c r="D2" s="75" t="s">
        <v>44</v>
      </c>
      <c r="E2" s="244" t="s">
        <v>45</v>
      </c>
      <c r="F2" s="245"/>
      <c r="G2" s="245"/>
      <c r="H2" s="245"/>
      <c r="I2" s="245"/>
      <c r="J2" s="246"/>
      <c r="O2" s="1"/>
    </row>
    <row r="3" spans="1:15" ht="27" hidden="1" customHeight="1" x14ac:dyDescent="0.2">
      <c r="A3" s="2"/>
      <c r="B3" s="76"/>
      <c r="C3" s="74"/>
      <c r="D3" s="77"/>
      <c r="E3" s="247"/>
      <c r="F3" s="248"/>
      <c r="G3" s="248"/>
      <c r="H3" s="248"/>
      <c r="I3" s="248"/>
      <c r="J3" s="249"/>
    </row>
    <row r="4" spans="1:15" ht="23.25" customHeight="1" x14ac:dyDescent="0.2">
      <c r="A4" s="2"/>
      <c r="B4" s="78"/>
      <c r="C4" s="79"/>
      <c r="D4" s="80"/>
      <c r="E4" s="228"/>
      <c r="F4" s="228"/>
      <c r="G4" s="228"/>
      <c r="H4" s="228"/>
      <c r="I4" s="228"/>
      <c r="J4" s="229"/>
    </row>
    <row r="5" spans="1:15" ht="24" customHeight="1" x14ac:dyDescent="0.2">
      <c r="A5" s="2"/>
      <c r="B5" s="31" t="s">
        <v>42</v>
      </c>
      <c r="D5" s="232" t="s">
        <v>46</v>
      </c>
      <c r="E5" s="233"/>
      <c r="F5" s="233"/>
      <c r="G5" s="233"/>
      <c r="H5" s="18" t="s">
        <v>40</v>
      </c>
      <c r="I5" s="82" t="s">
        <v>50</v>
      </c>
      <c r="J5" s="8"/>
    </row>
    <row r="6" spans="1:15" ht="15.75" customHeight="1" x14ac:dyDescent="0.2">
      <c r="A6" s="2"/>
      <c r="B6" s="28"/>
      <c r="C6" s="53"/>
      <c r="D6" s="234" t="s">
        <v>47</v>
      </c>
      <c r="E6" s="235"/>
      <c r="F6" s="235"/>
      <c r="G6" s="235"/>
      <c r="H6" s="18" t="s">
        <v>34</v>
      </c>
      <c r="I6" s="82" t="s">
        <v>51</v>
      </c>
      <c r="J6" s="8"/>
    </row>
    <row r="7" spans="1:15" ht="15.75" customHeight="1" x14ac:dyDescent="0.2">
      <c r="A7" s="2"/>
      <c r="B7" s="29"/>
      <c r="C7" s="54"/>
      <c r="D7" s="81" t="s">
        <v>49</v>
      </c>
      <c r="E7" s="236" t="s">
        <v>48</v>
      </c>
      <c r="F7" s="237"/>
      <c r="G7" s="23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3" t="s">
        <v>52</v>
      </c>
      <c r="H8" s="18" t="s">
        <v>40</v>
      </c>
      <c r="I8" s="82" t="s">
        <v>55</v>
      </c>
      <c r="J8" s="8"/>
    </row>
    <row r="9" spans="1:15" ht="15.75" hidden="1" customHeight="1" x14ac:dyDescent="0.2">
      <c r="A9" s="2"/>
      <c r="B9" s="2"/>
      <c r="D9" s="83" t="s">
        <v>53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81" t="s">
        <v>49</v>
      </c>
      <c r="E10" s="84" t="s">
        <v>54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1"/>
      <c r="E11" s="251"/>
      <c r="F11" s="251"/>
      <c r="G11" s="251"/>
      <c r="H11" s="18" t="s">
        <v>40</v>
      </c>
      <c r="I11" s="86"/>
      <c r="J11" s="8"/>
    </row>
    <row r="12" spans="1:15" ht="15.75" customHeight="1" x14ac:dyDescent="0.2">
      <c r="A12" s="2"/>
      <c r="B12" s="28"/>
      <c r="C12" s="53"/>
      <c r="D12" s="227"/>
      <c r="E12" s="227"/>
      <c r="F12" s="227"/>
      <c r="G12" s="227"/>
      <c r="H12" s="18" t="s">
        <v>34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30"/>
      <c r="F13" s="231"/>
      <c r="G13" s="2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50"/>
      <c r="F15" s="250"/>
      <c r="G15" s="252"/>
      <c r="H15" s="252"/>
      <c r="I15" s="252" t="s">
        <v>29</v>
      </c>
      <c r="J15" s="253"/>
    </row>
    <row r="16" spans="1:15" ht="23.25" customHeight="1" x14ac:dyDescent="0.2">
      <c r="A16" s="139" t="s">
        <v>24</v>
      </c>
      <c r="B16" s="38" t="s">
        <v>24</v>
      </c>
      <c r="C16" s="59"/>
      <c r="D16" s="60"/>
      <c r="E16" s="216"/>
      <c r="F16" s="217"/>
      <c r="G16" s="216"/>
      <c r="H16" s="217"/>
      <c r="I16" s="216">
        <f>SUMIF(F54:F77,A16,I54:I77)+SUMIF(F54:F77,"PSU",I54:I77)</f>
        <v>0</v>
      </c>
      <c r="J16" s="218"/>
    </row>
    <row r="17" spans="1:10" ht="23.25" customHeight="1" x14ac:dyDescent="0.2">
      <c r="A17" s="139" t="s">
        <v>25</v>
      </c>
      <c r="B17" s="38" t="s">
        <v>25</v>
      </c>
      <c r="C17" s="59"/>
      <c r="D17" s="60"/>
      <c r="E17" s="216"/>
      <c r="F17" s="217"/>
      <c r="G17" s="216"/>
      <c r="H17" s="217"/>
      <c r="I17" s="216">
        <f>SUMIF(F54:F77,A17,I54:I77)</f>
        <v>0</v>
      </c>
      <c r="J17" s="218"/>
    </row>
    <row r="18" spans="1:10" ht="23.25" customHeight="1" x14ac:dyDescent="0.2">
      <c r="A18" s="139" t="s">
        <v>26</v>
      </c>
      <c r="B18" s="38" t="s">
        <v>26</v>
      </c>
      <c r="C18" s="59"/>
      <c r="D18" s="60"/>
      <c r="E18" s="216"/>
      <c r="F18" s="217"/>
      <c r="G18" s="216"/>
      <c r="H18" s="217"/>
      <c r="I18" s="216">
        <f>SUMIF(F54:F77,A18,I54:I77)</f>
        <v>0</v>
      </c>
      <c r="J18" s="218"/>
    </row>
    <row r="19" spans="1:10" ht="23.25" customHeight="1" x14ac:dyDescent="0.2">
      <c r="A19" s="139" t="s">
        <v>115</v>
      </c>
      <c r="B19" s="38" t="s">
        <v>27</v>
      </c>
      <c r="C19" s="59"/>
      <c r="D19" s="60"/>
      <c r="E19" s="216"/>
      <c r="F19" s="217"/>
      <c r="G19" s="216"/>
      <c r="H19" s="217"/>
      <c r="I19" s="216">
        <f>SUMIF(F54:F77,A19,I54:I77)</f>
        <v>0</v>
      </c>
      <c r="J19" s="218"/>
    </row>
    <row r="20" spans="1:10" ht="23.25" customHeight="1" x14ac:dyDescent="0.2">
      <c r="A20" s="139" t="s">
        <v>116</v>
      </c>
      <c r="B20" s="38" t="s">
        <v>28</v>
      </c>
      <c r="C20" s="59"/>
      <c r="D20" s="60"/>
      <c r="E20" s="216"/>
      <c r="F20" s="217"/>
      <c r="G20" s="216"/>
      <c r="H20" s="217"/>
      <c r="I20" s="216">
        <f>SUMIF(F54:F77,A20,I54:I77)</f>
        <v>0</v>
      </c>
      <c r="J20" s="218"/>
    </row>
    <row r="21" spans="1:10" ht="23.25" customHeight="1" x14ac:dyDescent="0.2">
      <c r="A21" s="2"/>
      <c r="B21" s="48" t="s">
        <v>29</v>
      </c>
      <c r="C21" s="61"/>
      <c r="D21" s="62"/>
      <c r="E21" s="219"/>
      <c r="F21" s="254"/>
      <c r="G21" s="219"/>
      <c r="H21" s="254"/>
      <c r="I21" s="219">
        <f>SUM(I16:J20)</f>
        <v>0</v>
      </c>
      <c r="J21" s="220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14">
        <f>ZakladDPHSniVypocet</f>
        <v>0</v>
      </c>
      <c r="H23" s="215"/>
      <c r="I23" s="21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12">
        <f>A23</f>
        <v>0</v>
      </c>
      <c r="H24" s="213"/>
      <c r="I24" s="21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14">
        <f>ZakladDPHZaklVypocet</f>
        <v>0</v>
      </c>
      <c r="H25" s="215"/>
      <c r="I25" s="21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41">
        <f>A25</f>
        <v>0</v>
      </c>
      <c r="H26" s="242"/>
      <c r="I26" s="24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43">
        <f>CenaCelkem-(ZakladDPHSni+DPHSni+ZakladDPHZakl+DPHZakl)</f>
        <v>0</v>
      </c>
      <c r="H27" s="243"/>
      <c r="I27" s="243"/>
      <c r="J27" s="41" t="str">
        <f t="shared" si="0"/>
        <v>CZK</v>
      </c>
    </row>
    <row r="28" spans="1:10" ht="27.9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22">
        <f>ZakladDPHSniVypocet+ZakladDPHZaklVypocet</f>
        <v>0</v>
      </c>
      <c r="H28" s="222"/>
      <c r="I28" s="222"/>
      <c r="J28" s="117" t="str">
        <f t="shared" si="0"/>
        <v>CZK</v>
      </c>
    </row>
    <row r="29" spans="1:10" ht="27.9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21">
        <f>A27</f>
        <v>0</v>
      </c>
      <c r="H29" s="221"/>
      <c r="I29" s="221"/>
      <c r="J29" s="120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9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95" customHeight="1" x14ac:dyDescent="0.2">
      <c r="A34" s="20"/>
      <c r="B34" s="20"/>
      <c r="C34" s="71"/>
      <c r="D34" s="223" t="s">
        <v>43</v>
      </c>
      <c r="E34" s="224"/>
      <c r="G34" s="225"/>
      <c r="H34" s="226"/>
      <c r="I34" s="226"/>
      <c r="J34" s="25"/>
    </row>
    <row r="35" spans="1:10" ht="12.75" customHeight="1" x14ac:dyDescent="0.2">
      <c r="A35" s="2"/>
      <c r="B35" s="2"/>
      <c r="D35" s="211" t="s">
        <v>2</v>
      </c>
      <c r="E35" s="211"/>
      <c r="H35" s="10" t="s">
        <v>3</v>
      </c>
      <c r="J35" s="9"/>
    </row>
    <row r="36" spans="1:10" ht="13.7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56</v>
      </c>
      <c r="C39" s="206"/>
      <c r="D39" s="206"/>
      <c r="E39" s="206"/>
      <c r="F39" s="100">
        <f>'01 1 Pol'!AE58+'1 1 Pol'!AE1078+'2 1 Pol'!AE43</f>
        <v>0</v>
      </c>
      <c r="G39" s="101">
        <f>'01 1 Pol'!AF58+'1 1 Pol'!AF1078+'2 1 Pol'!AF43</f>
        <v>0</v>
      </c>
      <c r="H39" s="102">
        <f t="shared" ref="H39:H46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07" t="s">
        <v>57</v>
      </c>
      <c r="D40" s="207"/>
      <c r="E40" s="207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2">
      <c r="A41" s="89">
        <v>2</v>
      </c>
      <c r="B41" s="104" t="s">
        <v>58</v>
      </c>
      <c r="C41" s="207" t="s">
        <v>59</v>
      </c>
      <c r="D41" s="207"/>
      <c r="E41" s="207"/>
      <c r="F41" s="105">
        <f>'01 1 Pol'!AE58</f>
        <v>0</v>
      </c>
      <c r="G41" s="106">
        <f>'01 1 Pol'!AF58</f>
        <v>0</v>
      </c>
      <c r="H41" s="106">
        <f t="shared" si="1"/>
        <v>0</v>
      </c>
      <c r="I41" s="106">
        <f t="shared" ref="I41:I46" si="2">F41+G41+H41</f>
        <v>0</v>
      </c>
      <c r="J41" s="107" t="str">
        <f t="shared" ref="J41:J46" si="3">IF(CenaCelkemVypocet=0,"",I41/CenaCelkemVypocet*100)</f>
        <v/>
      </c>
    </row>
    <row r="42" spans="1:10" ht="25.5" customHeight="1" x14ac:dyDescent="0.2">
      <c r="A42" s="89">
        <v>3</v>
      </c>
      <c r="B42" s="108" t="s">
        <v>60</v>
      </c>
      <c r="C42" s="206" t="s">
        <v>61</v>
      </c>
      <c r="D42" s="206"/>
      <c r="E42" s="206"/>
      <c r="F42" s="109">
        <f>'01 1 Pol'!AE58</f>
        <v>0</v>
      </c>
      <c r="G42" s="102">
        <f>'01 1 Pol'!AF58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 x14ac:dyDescent="0.2">
      <c r="A43" s="89">
        <v>2</v>
      </c>
      <c r="B43" s="104" t="s">
        <v>60</v>
      </c>
      <c r="C43" s="207" t="s">
        <v>62</v>
      </c>
      <c r="D43" s="207"/>
      <c r="E43" s="207"/>
      <c r="F43" s="105">
        <f>'1 1 Pol'!AE1078</f>
        <v>0</v>
      </c>
      <c r="G43" s="106">
        <f>'1 1 Pol'!AF1078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89">
        <v>3</v>
      </c>
      <c r="B44" s="108" t="s">
        <v>60</v>
      </c>
      <c r="C44" s="206" t="s">
        <v>63</v>
      </c>
      <c r="D44" s="206"/>
      <c r="E44" s="206"/>
      <c r="F44" s="109">
        <f>'1 1 Pol'!AE1078</f>
        <v>0</v>
      </c>
      <c r="G44" s="102">
        <f>'1 1 Pol'!AF1078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2</v>
      </c>
      <c r="B45" s="104" t="s">
        <v>64</v>
      </c>
      <c r="C45" s="207" t="s">
        <v>65</v>
      </c>
      <c r="D45" s="207"/>
      <c r="E45" s="207"/>
      <c r="F45" s="105">
        <f>'2 1 Pol'!AE43</f>
        <v>0</v>
      </c>
      <c r="G45" s="106">
        <f>'2 1 Pol'!AF43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89">
        <v>3</v>
      </c>
      <c r="B46" s="108" t="s">
        <v>60</v>
      </c>
      <c r="C46" s="206" t="s">
        <v>66</v>
      </c>
      <c r="D46" s="206"/>
      <c r="E46" s="206"/>
      <c r="F46" s="109">
        <f>'2 1 Pol'!AE43</f>
        <v>0</v>
      </c>
      <c r="G46" s="102">
        <f>'2 1 Pol'!AF43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/>
      <c r="B47" s="208" t="s">
        <v>67</v>
      </c>
      <c r="C47" s="209"/>
      <c r="D47" s="209"/>
      <c r="E47" s="210"/>
      <c r="F47" s="110">
        <f>SUMIF(A39:A46,"=1",F39:F46)</f>
        <v>0</v>
      </c>
      <c r="G47" s="111">
        <f>SUMIF(A39:A46,"=1",G39:G46)</f>
        <v>0</v>
      </c>
      <c r="H47" s="111">
        <f>SUMIF(A39:A46,"=1",H39:H46)</f>
        <v>0</v>
      </c>
      <c r="I47" s="111">
        <f>SUMIF(A39:A46,"=1",I39:I46)</f>
        <v>0</v>
      </c>
      <c r="J47" s="112">
        <f>SUMIF(A39:A46,"=1",J39:J46)</f>
        <v>0</v>
      </c>
    </row>
    <row r="51" spans="1:10" ht="15.75" x14ac:dyDescent="0.25">
      <c r="B51" s="121" t="s">
        <v>69</v>
      </c>
    </row>
    <row r="53" spans="1:10" ht="25.5" customHeight="1" x14ac:dyDescent="0.2">
      <c r="A53" s="123"/>
      <c r="B53" s="126" t="s">
        <v>17</v>
      </c>
      <c r="C53" s="126" t="s">
        <v>5</v>
      </c>
      <c r="D53" s="127"/>
      <c r="E53" s="127"/>
      <c r="F53" s="128" t="s">
        <v>70</v>
      </c>
      <c r="G53" s="128"/>
      <c r="H53" s="128"/>
      <c r="I53" s="128" t="s">
        <v>29</v>
      </c>
      <c r="J53" s="128" t="s">
        <v>0</v>
      </c>
    </row>
    <row r="54" spans="1:10" ht="36.950000000000003" customHeight="1" x14ac:dyDescent="0.2">
      <c r="A54" s="124"/>
      <c r="B54" s="129" t="s">
        <v>71</v>
      </c>
      <c r="C54" s="204" t="s">
        <v>72</v>
      </c>
      <c r="D54" s="205"/>
      <c r="E54" s="205"/>
      <c r="F54" s="135" t="s">
        <v>24</v>
      </c>
      <c r="G54" s="136"/>
      <c r="H54" s="136"/>
      <c r="I54" s="136">
        <f>'2 1 Pol'!G8</f>
        <v>0</v>
      </c>
      <c r="J54" s="133" t="str">
        <f>IF(I78=0,"",I54/I78*100)</f>
        <v/>
      </c>
    </row>
    <row r="55" spans="1:10" ht="36.950000000000003" customHeight="1" x14ac:dyDescent="0.2">
      <c r="A55" s="124"/>
      <c r="B55" s="129" t="s">
        <v>73</v>
      </c>
      <c r="C55" s="204" t="s">
        <v>74</v>
      </c>
      <c r="D55" s="205"/>
      <c r="E55" s="205"/>
      <c r="F55" s="135" t="s">
        <v>24</v>
      </c>
      <c r="G55" s="136"/>
      <c r="H55" s="136"/>
      <c r="I55" s="136">
        <f>'2 1 Pol'!G11</f>
        <v>0</v>
      </c>
      <c r="J55" s="133" t="str">
        <f>IF(I78=0,"",I55/I78*100)</f>
        <v/>
      </c>
    </row>
    <row r="56" spans="1:10" ht="36.950000000000003" customHeight="1" x14ac:dyDescent="0.2">
      <c r="A56" s="124"/>
      <c r="B56" s="129" t="s">
        <v>75</v>
      </c>
      <c r="C56" s="204" t="s">
        <v>76</v>
      </c>
      <c r="D56" s="205"/>
      <c r="E56" s="205"/>
      <c r="F56" s="135" t="s">
        <v>24</v>
      </c>
      <c r="G56" s="136"/>
      <c r="H56" s="136"/>
      <c r="I56" s="136">
        <f>'2 1 Pol'!G16</f>
        <v>0</v>
      </c>
      <c r="J56" s="133" t="str">
        <f>IF(I78=0,"",I56/I78*100)</f>
        <v/>
      </c>
    </row>
    <row r="57" spans="1:10" ht="36.950000000000003" customHeight="1" x14ac:dyDescent="0.2">
      <c r="A57" s="124"/>
      <c r="B57" s="129" t="s">
        <v>77</v>
      </c>
      <c r="C57" s="204" t="s">
        <v>78</v>
      </c>
      <c r="D57" s="205"/>
      <c r="E57" s="205"/>
      <c r="F57" s="135" t="s">
        <v>24</v>
      </c>
      <c r="G57" s="136"/>
      <c r="H57" s="136"/>
      <c r="I57" s="136">
        <f>'2 1 Pol'!G21</f>
        <v>0</v>
      </c>
      <c r="J57" s="133" t="str">
        <f>IF(I78=0,"",I57/I78*100)</f>
        <v/>
      </c>
    </row>
    <row r="58" spans="1:10" ht="36.950000000000003" customHeight="1" x14ac:dyDescent="0.2">
      <c r="A58" s="124"/>
      <c r="B58" s="129" t="s">
        <v>79</v>
      </c>
      <c r="C58" s="204" t="s">
        <v>80</v>
      </c>
      <c r="D58" s="205"/>
      <c r="E58" s="205"/>
      <c r="F58" s="135" t="s">
        <v>24</v>
      </c>
      <c r="G58" s="136"/>
      <c r="H58" s="136"/>
      <c r="I58" s="136">
        <f>'2 1 Pol'!G26</f>
        <v>0</v>
      </c>
      <c r="J58" s="133" t="str">
        <f>IF(I78=0,"",I58/I78*100)</f>
        <v/>
      </c>
    </row>
    <row r="59" spans="1:10" ht="36.950000000000003" customHeight="1" x14ac:dyDescent="0.2">
      <c r="A59" s="124"/>
      <c r="B59" s="129" t="s">
        <v>81</v>
      </c>
      <c r="C59" s="204" t="s">
        <v>82</v>
      </c>
      <c r="D59" s="205"/>
      <c r="E59" s="205"/>
      <c r="F59" s="135" t="s">
        <v>24</v>
      </c>
      <c r="G59" s="136"/>
      <c r="H59" s="136"/>
      <c r="I59" s="136">
        <f>'2 1 Pol'!G34</f>
        <v>0</v>
      </c>
      <c r="J59" s="133" t="str">
        <f>IF(I78=0,"",I59/I78*100)</f>
        <v/>
      </c>
    </row>
    <row r="60" spans="1:10" ht="36.950000000000003" customHeight="1" x14ac:dyDescent="0.2">
      <c r="A60" s="124"/>
      <c r="B60" s="129" t="s">
        <v>83</v>
      </c>
      <c r="C60" s="204" t="s">
        <v>84</v>
      </c>
      <c r="D60" s="205"/>
      <c r="E60" s="205"/>
      <c r="F60" s="135" t="s">
        <v>24</v>
      </c>
      <c r="G60" s="136"/>
      <c r="H60" s="136"/>
      <c r="I60" s="136">
        <f>'1 1 Pol'!G8</f>
        <v>0</v>
      </c>
      <c r="J60" s="133" t="str">
        <f>IF(I78=0,"",I60/I78*100)</f>
        <v/>
      </c>
    </row>
    <row r="61" spans="1:10" ht="36.950000000000003" customHeight="1" x14ac:dyDescent="0.2">
      <c r="A61" s="124"/>
      <c r="B61" s="129" t="s">
        <v>85</v>
      </c>
      <c r="C61" s="204" t="s">
        <v>86</v>
      </c>
      <c r="D61" s="205"/>
      <c r="E61" s="205"/>
      <c r="F61" s="135" t="s">
        <v>24</v>
      </c>
      <c r="G61" s="136"/>
      <c r="H61" s="136"/>
      <c r="I61" s="136">
        <f>'1 1 Pol'!G20</f>
        <v>0</v>
      </c>
      <c r="J61" s="133" t="str">
        <f>IF(I78=0,"",I61/I78*100)</f>
        <v/>
      </c>
    </row>
    <row r="62" spans="1:10" ht="36.950000000000003" customHeight="1" x14ac:dyDescent="0.2">
      <c r="A62" s="124"/>
      <c r="B62" s="129" t="s">
        <v>87</v>
      </c>
      <c r="C62" s="204" t="s">
        <v>88</v>
      </c>
      <c r="D62" s="205"/>
      <c r="E62" s="205"/>
      <c r="F62" s="135" t="s">
        <v>24</v>
      </c>
      <c r="G62" s="136"/>
      <c r="H62" s="136"/>
      <c r="I62" s="136">
        <f>'1 1 Pol'!G142</f>
        <v>0</v>
      </c>
      <c r="J62" s="133" t="str">
        <f>IF(I78=0,"",I62/I78*100)</f>
        <v/>
      </c>
    </row>
    <row r="63" spans="1:10" ht="36.950000000000003" customHeight="1" x14ac:dyDescent="0.2">
      <c r="A63" s="124"/>
      <c r="B63" s="129" t="s">
        <v>89</v>
      </c>
      <c r="C63" s="204" t="s">
        <v>90</v>
      </c>
      <c r="D63" s="205"/>
      <c r="E63" s="205"/>
      <c r="F63" s="135" t="s">
        <v>24</v>
      </c>
      <c r="G63" s="136"/>
      <c r="H63" s="136"/>
      <c r="I63" s="136">
        <f>'1 1 Pol'!G234</f>
        <v>0</v>
      </c>
      <c r="J63" s="133" t="str">
        <f>IF(I78=0,"",I63/I78*100)</f>
        <v/>
      </c>
    </row>
    <row r="64" spans="1:10" ht="36.950000000000003" customHeight="1" x14ac:dyDescent="0.2">
      <c r="A64" s="124"/>
      <c r="B64" s="129" t="s">
        <v>91</v>
      </c>
      <c r="C64" s="204" t="s">
        <v>92</v>
      </c>
      <c r="D64" s="205"/>
      <c r="E64" s="205"/>
      <c r="F64" s="135" t="s">
        <v>24</v>
      </c>
      <c r="G64" s="136"/>
      <c r="H64" s="136"/>
      <c r="I64" s="136">
        <f>'1 1 Pol'!G307</f>
        <v>0</v>
      </c>
      <c r="J64" s="133" t="str">
        <f>IF(I78=0,"",I64/I78*100)</f>
        <v/>
      </c>
    </row>
    <row r="65" spans="1:10" ht="36.950000000000003" customHeight="1" x14ac:dyDescent="0.2">
      <c r="A65" s="124"/>
      <c r="B65" s="129" t="s">
        <v>93</v>
      </c>
      <c r="C65" s="204" t="s">
        <v>94</v>
      </c>
      <c r="D65" s="205"/>
      <c r="E65" s="205"/>
      <c r="F65" s="135" t="s">
        <v>24</v>
      </c>
      <c r="G65" s="136"/>
      <c r="H65" s="136"/>
      <c r="I65" s="136">
        <f>'1 1 Pol'!G386</f>
        <v>0</v>
      </c>
      <c r="J65" s="133" t="str">
        <f>IF(I78=0,"",I65/I78*100)</f>
        <v/>
      </c>
    </row>
    <row r="66" spans="1:10" ht="36.950000000000003" customHeight="1" x14ac:dyDescent="0.2">
      <c r="A66" s="124"/>
      <c r="B66" s="129" t="s">
        <v>95</v>
      </c>
      <c r="C66" s="204" t="s">
        <v>96</v>
      </c>
      <c r="D66" s="205"/>
      <c r="E66" s="205"/>
      <c r="F66" s="135" t="s">
        <v>24</v>
      </c>
      <c r="G66" s="136"/>
      <c r="H66" s="136"/>
      <c r="I66" s="136">
        <f>'1 1 Pol'!G418</f>
        <v>0</v>
      </c>
      <c r="J66" s="133" t="str">
        <f>IF(I78=0,"",I66/I78*100)</f>
        <v/>
      </c>
    </row>
    <row r="67" spans="1:10" ht="36.950000000000003" customHeight="1" x14ac:dyDescent="0.2">
      <c r="A67" s="124"/>
      <c r="B67" s="129" t="s">
        <v>97</v>
      </c>
      <c r="C67" s="204" t="s">
        <v>98</v>
      </c>
      <c r="D67" s="205"/>
      <c r="E67" s="205"/>
      <c r="F67" s="135" t="s">
        <v>24</v>
      </c>
      <c r="G67" s="136"/>
      <c r="H67" s="136"/>
      <c r="I67" s="136">
        <f>'1 1 Pol'!G578</f>
        <v>0</v>
      </c>
      <c r="J67" s="133" t="str">
        <f>IF(I78=0,"",I67/I78*100)</f>
        <v/>
      </c>
    </row>
    <row r="68" spans="1:10" ht="36.950000000000003" customHeight="1" x14ac:dyDescent="0.2">
      <c r="A68" s="124"/>
      <c r="B68" s="129" t="s">
        <v>99</v>
      </c>
      <c r="C68" s="204" t="s">
        <v>100</v>
      </c>
      <c r="D68" s="205"/>
      <c r="E68" s="205"/>
      <c r="F68" s="135" t="s">
        <v>25</v>
      </c>
      <c r="G68" s="136"/>
      <c r="H68" s="136"/>
      <c r="I68" s="136">
        <f>'1 1 Pol'!G581</f>
        <v>0</v>
      </c>
      <c r="J68" s="133" t="str">
        <f>IF(I78=0,"",I68/I78*100)</f>
        <v/>
      </c>
    </row>
    <row r="69" spans="1:10" ht="36.950000000000003" customHeight="1" x14ac:dyDescent="0.2">
      <c r="A69" s="124"/>
      <c r="B69" s="129" t="s">
        <v>101</v>
      </c>
      <c r="C69" s="204" t="s">
        <v>102</v>
      </c>
      <c r="D69" s="205"/>
      <c r="E69" s="205"/>
      <c r="F69" s="135" t="s">
        <v>25</v>
      </c>
      <c r="G69" s="136"/>
      <c r="H69" s="136"/>
      <c r="I69" s="136">
        <f>'1 1 Pol'!G593</f>
        <v>0</v>
      </c>
      <c r="J69" s="133" t="str">
        <f>IF(I78=0,"",I69/I78*100)</f>
        <v/>
      </c>
    </row>
    <row r="70" spans="1:10" ht="36.950000000000003" customHeight="1" x14ac:dyDescent="0.2">
      <c r="A70" s="124"/>
      <c r="B70" s="129" t="s">
        <v>103</v>
      </c>
      <c r="C70" s="204" t="s">
        <v>104</v>
      </c>
      <c r="D70" s="205"/>
      <c r="E70" s="205"/>
      <c r="F70" s="135" t="s">
        <v>25</v>
      </c>
      <c r="G70" s="136"/>
      <c r="H70" s="136"/>
      <c r="I70" s="136">
        <f>'1 1 Pol'!G627</f>
        <v>0</v>
      </c>
      <c r="J70" s="133" t="str">
        <f>IF(I78=0,"",I70/I78*100)</f>
        <v/>
      </c>
    </row>
    <row r="71" spans="1:10" ht="36.950000000000003" customHeight="1" x14ac:dyDescent="0.2">
      <c r="A71" s="124"/>
      <c r="B71" s="129" t="s">
        <v>105</v>
      </c>
      <c r="C71" s="204" t="s">
        <v>106</v>
      </c>
      <c r="D71" s="205"/>
      <c r="E71" s="205"/>
      <c r="F71" s="135" t="s">
        <v>25</v>
      </c>
      <c r="G71" s="136"/>
      <c r="H71" s="136"/>
      <c r="I71" s="136">
        <f>'1 1 Pol'!G758</f>
        <v>0</v>
      </c>
      <c r="J71" s="133" t="str">
        <f>IF(I78=0,"",I71/I78*100)</f>
        <v/>
      </c>
    </row>
    <row r="72" spans="1:10" ht="36.950000000000003" customHeight="1" x14ac:dyDescent="0.2">
      <c r="A72" s="124"/>
      <c r="B72" s="129" t="s">
        <v>107</v>
      </c>
      <c r="C72" s="204" t="s">
        <v>108</v>
      </c>
      <c r="D72" s="205"/>
      <c r="E72" s="205"/>
      <c r="F72" s="135" t="s">
        <v>25</v>
      </c>
      <c r="G72" s="136"/>
      <c r="H72" s="136"/>
      <c r="I72" s="136">
        <f>'1 1 Pol'!G783</f>
        <v>0</v>
      </c>
      <c r="J72" s="133" t="str">
        <f>IF(I78=0,"",I72/I78*100)</f>
        <v/>
      </c>
    </row>
    <row r="73" spans="1:10" ht="36.950000000000003" customHeight="1" x14ac:dyDescent="0.2">
      <c r="A73" s="124"/>
      <c r="B73" s="129" t="s">
        <v>109</v>
      </c>
      <c r="C73" s="204" t="s">
        <v>110</v>
      </c>
      <c r="D73" s="205"/>
      <c r="E73" s="205"/>
      <c r="F73" s="135" t="s">
        <v>25</v>
      </c>
      <c r="G73" s="136"/>
      <c r="H73" s="136"/>
      <c r="I73" s="136">
        <f>'1 1 Pol'!G998</f>
        <v>0</v>
      </c>
      <c r="J73" s="133" t="str">
        <f>IF(I78=0,"",I73/I78*100)</f>
        <v/>
      </c>
    </row>
    <row r="74" spans="1:10" ht="36.950000000000003" customHeight="1" x14ac:dyDescent="0.2">
      <c r="A74" s="124"/>
      <c r="B74" s="129" t="s">
        <v>111</v>
      </c>
      <c r="C74" s="204" t="s">
        <v>112</v>
      </c>
      <c r="D74" s="205"/>
      <c r="E74" s="205"/>
      <c r="F74" s="135" t="s">
        <v>25</v>
      </c>
      <c r="G74" s="136"/>
      <c r="H74" s="136"/>
      <c r="I74" s="136">
        <f>'1 1 Pol'!G1013</f>
        <v>0</v>
      </c>
      <c r="J74" s="133" t="str">
        <f>IF(I78=0,"",I74/I78*100)</f>
        <v/>
      </c>
    </row>
    <row r="75" spans="1:10" ht="36.950000000000003" customHeight="1" x14ac:dyDescent="0.2">
      <c r="A75" s="124"/>
      <c r="B75" s="129" t="s">
        <v>113</v>
      </c>
      <c r="C75" s="204" t="s">
        <v>114</v>
      </c>
      <c r="D75" s="205"/>
      <c r="E75" s="205"/>
      <c r="F75" s="135" t="s">
        <v>25</v>
      </c>
      <c r="G75" s="136"/>
      <c r="H75" s="136"/>
      <c r="I75" s="136">
        <f>'1 1 Pol'!G1046</f>
        <v>0</v>
      </c>
      <c r="J75" s="133" t="str">
        <f>IF(I78=0,"",I75/I78*100)</f>
        <v/>
      </c>
    </row>
    <row r="76" spans="1:10" ht="36.950000000000003" customHeight="1" x14ac:dyDescent="0.2">
      <c r="A76" s="124"/>
      <c r="B76" s="129" t="s">
        <v>115</v>
      </c>
      <c r="C76" s="204" t="s">
        <v>27</v>
      </c>
      <c r="D76" s="205"/>
      <c r="E76" s="205"/>
      <c r="F76" s="135" t="s">
        <v>115</v>
      </c>
      <c r="G76" s="136"/>
      <c r="H76" s="136"/>
      <c r="I76" s="136">
        <f>'01 1 Pol'!G8</f>
        <v>0</v>
      </c>
      <c r="J76" s="133" t="str">
        <f>IF(I78=0,"",I76/I78*100)</f>
        <v/>
      </c>
    </row>
    <row r="77" spans="1:10" ht="36.950000000000003" customHeight="1" x14ac:dyDescent="0.2">
      <c r="A77" s="124"/>
      <c r="B77" s="129" t="s">
        <v>116</v>
      </c>
      <c r="C77" s="204" t="s">
        <v>28</v>
      </c>
      <c r="D77" s="205"/>
      <c r="E77" s="205"/>
      <c r="F77" s="135" t="s">
        <v>116</v>
      </c>
      <c r="G77" s="136"/>
      <c r="H77" s="136"/>
      <c r="I77" s="136">
        <f>'01 1 Pol'!G33</f>
        <v>0</v>
      </c>
      <c r="J77" s="133" t="str">
        <f>IF(I78=0,"",I77/I78*100)</f>
        <v/>
      </c>
    </row>
    <row r="78" spans="1:10" ht="25.5" customHeight="1" x14ac:dyDescent="0.2">
      <c r="A78" s="125"/>
      <c r="B78" s="130" t="s">
        <v>1</v>
      </c>
      <c r="C78" s="131"/>
      <c r="D78" s="132"/>
      <c r="E78" s="132"/>
      <c r="F78" s="137"/>
      <c r="G78" s="138"/>
      <c r="H78" s="138"/>
      <c r="I78" s="138">
        <f>SUM(I54:I77)</f>
        <v>0</v>
      </c>
      <c r="J78" s="134">
        <f>SUM(J54:J77)</f>
        <v>0</v>
      </c>
    </row>
    <row r="79" spans="1:10" x14ac:dyDescent="0.2">
      <c r="F79" s="87"/>
      <c r="G79" s="87"/>
      <c r="H79" s="87"/>
      <c r="I79" s="87"/>
      <c r="J79" s="88"/>
    </row>
    <row r="80" spans="1:10" x14ac:dyDescent="0.2">
      <c r="F80" s="87"/>
      <c r="G80" s="87"/>
      <c r="H80" s="87"/>
      <c r="I80" s="87"/>
      <c r="J80" s="88"/>
    </row>
    <row r="81" spans="6:10" x14ac:dyDescent="0.2">
      <c r="F81" s="87"/>
      <c r="G81" s="87"/>
      <c r="H81" s="87"/>
      <c r="I81" s="87"/>
      <c r="J81" s="88"/>
    </row>
  </sheetData>
  <sheetProtection algorithmName="SHA-512" hashValue="v8ykQ+djPGxT5eiMUFg9QVIh4A1ElMmOPpuoqPZ2xTXf2+l2i/35hDzG0XFwvo0febIOfKqLcxflQakByvJq/Q==" saltValue="FD/76E9K/JIgZy4XLWomF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7:E77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5" t="s">
        <v>6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50" t="s">
        <v>7</v>
      </c>
      <c r="B2" s="49"/>
      <c r="C2" s="257"/>
      <c r="D2" s="257"/>
      <c r="E2" s="257"/>
      <c r="F2" s="257"/>
      <c r="G2" s="258"/>
    </row>
    <row r="3" spans="1:7" ht="24.95" customHeight="1" x14ac:dyDescent="0.2">
      <c r="A3" s="50" t="s">
        <v>8</v>
      </c>
      <c r="B3" s="49"/>
      <c r="C3" s="257"/>
      <c r="D3" s="257"/>
      <c r="E3" s="257"/>
      <c r="F3" s="257"/>
      <c r="G3" s="258"/>
    </row>
    <row r="4" spans="1:7" ht="24.95" customHeight="1" x14ac:dyDescent="0.2">
      <c r="A4" s="50" t="s">
        <v>9</v>
      </c>
      <c r="B4" s="49"/>
      <c r="C4" s="257"/>
      <c r="D4" s="257"/>
      <c r="E4" s="257"/>
      <c r="F4" s="257"/>
      <c r="G4" s="258"/>
    </row>
    <row r="5" spans="1:7" x14ac:dyDescent="0.2">
      <c r="B5" s="4"/>
      <c r="C5" s="5"/>
      <c r="D5" s="6"/>
    </row>
  </sheetData>
  <sheetProtection algorithmName="SHA-512" hashValue="CkTQ3ZgGy0/QJRd57ggxUull+g67Cpe7XuyU/CYbZdBsUPjwoYoqZL2D6e+seBeNQp+XGWEQgKwv2fF4LY8Vzw==" saltValue="zULNf8uyPSEg2Pe44vVuB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2" customWidth="1"/>
    <col min="3" max="3" width="63.28515625" style="122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11" width="0" hidden="1" customWidth="1"/>
    <col min="14" max="17" width="0" hidden="1" customWidth="1"/>
    <col min="18" max="18" width="6.7109375" customWidth="1"/>
    <col min="20" max="24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63" t="s">
        <v>117</v>
      </c>
      <c r="B1" s="263"/>
      <c r="C1" s="263"/>
      <c r="D1" s="263"/>
      <c r="E1" s="263"/>
      <c r="F1" s="263"/>
      <c r="G1" s="263"/>
      <c r="AG1" t="s">
        <v>118</v>
      </c>
    </row>
    <row r="2" spans="1:60" ht="25.15" customHeight="1" x14ac:dyDescent="0.2">
      <c r="A2" s="140" t="s">
        <v>7</v>
      </c>
      <c r="B2" s="49" t="s">
        <v>44</v>
      </c>
      <c r="C2" s="264" t="s">
        <v>45</v>
      </c>
      <c r="D2" s="265"/>
      <c r="E2" s="265"/>
      <c r="F2" s="265"/>
      <c r="G2" s="266"/>
      <c r="AG2" t="s">
        <v>119</v>
      </c>
    </row>
    <row r="3" spans="1:60" ht="25.15" customHeight="1" x14ac:dyDescent="0.2">
      <c r="A3" s="140" t="s">
        <v>8</v>
      </c>
      <c r="B3" s="49" t="s">
        <v>58</v>
      </c>
      <c r="C3" s="264" t="s">
        <v>59</v>
      </c>
      <c r="D3" s="265"/>
      <c r="E3" s="265"/>
      <c r="F3" s="265"/>
      <c r="G3" s="266"/>
      <c r="AC3" s="122" t="s">
        <v>119</v>
      </c>
      <c r="AG3" t="s">
        <v>120</v>
      </c>
    </row>
    <row r="4" spans="1:60" ht="25.15" customHeight="1" x14ac:dyDescent="0.2">
      <c r="A4" s="141" t="s">
        <v>9</v>
      </c>
      <c r="B4" s="142" t="s">
        <v>60</v>
      </c>
      <c r="C4" s="267" t="s">
        <v>61</v>
      </c>
      <c r="D4" s="268"/>
      <c r="E4" s="268"/>
      <c r="F4" s="268"/>
      <c r="G4" s="269"/>
      <c r="AG4" t="s">
        <v>121</v>
      </c>
    </row>
    <row r="5" spans="1:60" x14ac:dyDescent="0.2">
      <c r="D5" s="10"/>
    </row>
    <row r="6" spans="1:60" ht="38.25" x14ac:dyDescent="0.2">
      <c r="A6" s="144" t="s">
        <v>122</v>
      </c>
      <c r="B6" s="146" t="s">
        <v>123</v>
      </c>
      <c r="C6" s="146" t="s">
        <v>124</v>
      </c>
      <c r="D6" s="145" t="s">
        <v>125</v>
      </c>
      <c r="E6" s="144" t="s">
        <v>126</v>
      </c>
      <c r="F6" s="143" t="s">
        <v>127</v>
      </c>
      <c r="G6" s="144" t="s">
        <v>29</v>
      </c>
      <c r="H6" s="147" t="s">
        <v>30</v>
      </c>
      <c r="I6" s="147" t="s">
        <v>128</v>
      </c>
      <c r="J6" s="147" t="s">
        <v>31</v>
      </c>
      <c r="K6" s="147" t="s">
        <v>129</v>
      </c>
      <c r="L6" s="147" t="s">
        <v>130</v>
      </c>
      <c r="M6" s="147" t="s">
        <v>131</v>
      </c>
      <c r="N6" s="147" t="s">
        <v>132</v>
      </c>
      <c r="O6" s="147" t="s">
        <v>133</v>
      </c>
      <c r="P6" s="147" t="s">
        <v>134</v>
      </c>
      <c r="Q6" s="147" t="s">
        <v>135</v>
      </c>
      <c r="R6" s="147" t="s">
        <v>136</v>
      </c>
      <c r="S6" s="147" t="s">
        <v>137</v>
      </c>
      <c r="T6" s="147" t="s">
        <v>138</v>
      </c>
      <c r="U6" s="147" t="s">
        <v>139</v>
      </c>
      <c r="V6" s="147" t="s">
        <v>140</v>
      </c>
      <c r="W6" s="147" t="s">
        <v>141</v>
      </c>
      <c r="X6" s="147" t="s">
        <v>142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143</v>
      </c>
      <c r="B8" s="162" t="s">
        <v>115</v>
      </c>
      <c r="C8" s="183" t="s">
        <v>27</v>
      </c>
      <c r="D8" s="163"/>
      <c r="E8" s="164"/>
      <c r="F8" s="165"/>
      <c r="G8" s="165">
        <f>SUMIF(AG9:AG32,"&lt;&gt;NOR",G9:G32)</f>
        <v>0</v>
      </c>
      <c r="H8" s="165"/>
      <c r="I8" s="165">
        <f>SUM(I9:I32)</f>
        <v>0</v>
      </c>
      <c r="J8" s="165"/>
      <c r="K8" s="165">
        <f>SUM(K9:K32)</f>
        <v>0</v>
      </c>
      <c r="L8" s="165"/>
      <c r="M8" s="165">
        <f>SUM(M9:M32)</f>
        <v>0</v>
      </c>
      <c r="N8" s="165"/>
      <c r="O8" s="165">
        <f>SUM(O9:O32)</f>
        <v>0</v>
      </c>
      <c r="P8" s="165"/>
      <c r="Q8" s="165">
        <f>SUM(Q9:Q32)</f>
        <v>0</v>
      </c>
      <c r="R8" s="165"/>
      <c r="S8" s="165"/>
      <c r="T8" s="166"/>
      <c r="U8" s="160"/>
      <c r="V8" s="160">
        <f>SUM(V9:V32)</f>
        <v>0</v>
      </c>
      <c r="W8" s="160"/>
      <c r="X8" s="160"/>
      <c r="AG8" t="s">
        <v>144</v>
      </c>
    </row>
    <row r="9" spans="1:60" outlineLevel="1" x14ac:dyDescent="0.2">
      <c r="A9" s="167">
        <v>1</v>
      </c>
      <c r="B9" s="168" t="s">
        <v>145</v>
      </c>
      <c r="C9" s="184" t="s">
        <v>146</v>
      </c>
      <c r="D9" s="169" t="s">
        <v>147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148</v>
      </c>
      <c r="T9" s="173" t="s">
        <v>149</v>
      </c>
      <c r="U9" s="157">
        <v>0</v>
      </c>
      <c r="V9" s="157">
        <f>ROUND(E9*U9,2)</f>
        <v>0</v>
      </c>
      <c r="W9" s="157"/>
      <c r="X9" s="157" t="s">
        <v>150</v>
      </c>
      <c r="Y9" s="148"/>
      <c r="Z9" s="148"/>
      <c r="AA9" s="148"/>
      <c r="AB9" s="148"/>
      <c r="AC9" s="148"/>
      <c r="AD9" s="148"/>
      <c r="AE9" s="148"/>
      <c r="AF9" s="148"/>
      <c r="AG9" s="148" t="s">
        <v>151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9" t="s">
        <v>152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261" t="s">
        <v>154</v>
      </c>
      <c r="D11" s="262"/>
      <c r="E11" s="262"/>
      <c r="F11" s="262"/>
      <c r="G11" s="262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153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74" t="str">
        <f>C11</f>
        <v>Sejmutí ornice, hrubá úprava terénu a zpevnění ploch pro osazení objektů sociálního zařízení staveniště a kanceláří stavby.</v>
      </c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261" t="s">
        <v>155</v>
      </c>
      <c r="D12" s="262"/>
      <c r="E12" s="262"/>
      <c r="F12" s="262"/>
      <c r="G12" s="262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61" t="s">
        <v>156</v>
      </c>
      <c r="D13" s="262"/>
      <c r="E13" s="262"/>
      <c r="F13" s="262"/>
      <c r="G13" s="26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153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61" t="s">
        <v>157</v>
      </c>
      <c r="D14" s="262"/>
      <c r="E14" s="262"/>
      <c r="F14" s="262"/>
      <c r="G14" s="262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55"/>
      <c r="B15" s="156"/>
      <c r="C15" s="261" t="s">
        <v>158</v>
      </c>
      <c r="D15" s="262"/>
      <c r="E15" s="262"/>
      <c r="F15" s="262"/>
      <c r="G15" s="262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153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4" t="str">
        <f>C15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61" t="s">
        <v>159</v>
      </c>
      <c r="D16" s="262"/>
      <c r="E16" s="262"/>
      <c r="F16" s="262"/>
      <c r="G16" s="26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61" t="s">
        <v>160</v>
      </c>
      <c r="D17" s="262"/>
      <c r="E17" s="262"/>
      <c r="F17" s="262"/>
      <c r="G17" s="262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153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4" t="str">
        <f>C17</f>
        <v>Zřízení přípojky elektrické energie a vody do vzdálenosti 1 km od obvodu staveniště. Náhradní zdroj elektrické energie.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2</v>
      </c>
      <c r="B18" s="168" t="s">
        <v>161</v>
      </c>
      <c r="C18" s="184" t="s">
        <v>162</v>
      </c>
      <c r="D18" s="169" t="s">
        <v>147</v>
      </c>
      <c r="E18" s="170">
        <v>1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148</v>
      </c>
      <c r="T18" s="173" t="s">
        <v>149</v>
      </c>
      <c r="U18" s="157">
        <v>0</v>
      </c>
      <c r="V18" s="157">
        <f>ROUND(E18*U18,2)</f>
        <v>0</v>
      </c>
      <c r="W18" s="157"/>
      <c r="X18" s="157" t="s">
        <v>150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9" t="s">
        <v>163</v>
      </c>
      <c r="D19" s="260"/>
      <c r="E19" s="260"/>
      <c r="F19" s="260"/>
      <c r="G19" s="260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153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55"/>
      <c r="B20" s="156"/>
      <c r="C20" s="261" t="s">
        <v>164</v>
      </c>
      <c r="D20" s="262"/>
      <c r="E20" s="262"/>
      <c r="F20" s="262"/>
      <c r="G20" s="262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74" t="str">
        <f>C20</f>
        <v>Opotřebení a údržba nebo pronájem sociálního zařízení – umývárny, toalety, šatny. Opotřebení nebo pronájem dočasného oplocení staveniště.</v>
      </c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61" t="s">
        <v>165</v>
      </c>
      <c r="D21" s="262"/>
      <c r="E21" s="262"/>
      <c r="F21" s="262"/>
      <c r="G21" s="26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153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55"/>
      <c r="B22" s="156"/>
      <c r="C22" s="261" t="s">
        <v>166</v>
      </c>
      <c r="D22" s="262"/>
      <c r="E22" s="262"/>
      <c r="F22" s="262"/>
      <c r="G22" s="262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4" t="str">
        <f>C22</f>
        <v>Spotřeba vody a elektrické energie pro potřebu sociálních zařízení a kanceláří stavby. Pronájem, opotřebení a spotřeba pohonných hmot náhradního zdroje elektrické energie.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61" t="s">
        <v>167</v>
      </c>
      <c r="D23" s="262"/>
      <c r="E23" s="262"/>
      <c r="F23" s="262"/>
      <c r="G23" s="262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153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3</v>
      </c>
      <c r="B24" s="168" t="s">
        <v>168</v>
      </c>
      <c r="C24" s="184" t="s">
        <v>169</v>
      </c>
      <c r="D24" s="169" t="s">
        <v>147</v>
      </c>
      <c r="E24" s="170">
        <v>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148</v>
      </c>
      <c r="T24" s="173" t="s">
        <v>149</v>
      </c>
      <c r="U24" s="157">
        <v>0</v>
      </c>
      <c r="V24" s="157">
        <f>ROUND(E24*U24,2)</f>
        <v>0</v>
      </c>
      <c r="W24" s="157"/>
      <c r="X24" s="157" t="s">
        <v>150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151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59" t="s">
        <v>170</v>
      </c>
      <c r="D25" s="260"/>
      <c r="E25" s="260"/>
      <c r="F25" s="260"/>
      <c r="G25" s="260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153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61" t="s">
        <v>171</v>
      </c>
      <c r="D26" s="262"/>
      <c r="E26" s="262"/>
      <c r="F26" s="262"/>
      <c r="G26" s="262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153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4" t="str">
        <f>C26</f>
        <v>Uvedení zpevněných ploch pro objekty sociálního zařízení staveniště a kanceláří stavby do původního stavu. Případné ohumusování.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61" t="s">
        <v>172</v>
      </c>
      <c r="D27" s="262"/>
      <c r="E27" s="262"/>
      <c r="F27" s="262"/>
      <c r="G27" s="262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61" t="s">
        <v>173</v>
      </c>
      <c r="D28" s="262"/>
      <c r="E28" s="262"/>
      <c r="F28" s="262"/>
      <c r="G28" s="262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153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61" t="s">
        <v>174</v>
      </c>
      <c r="D29" s="262"/>
      <c r="E29" s="262"/>
      <c r="F29" s="262"/>
      <c r="G29" s="262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153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4" t="str">
        <f>C29</f>
        <v>Odvoz mobilních kanceláří stavby a technického dozoru, nebo uvedení do původního stavu prostor pronajatých.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61" t="s">
        <v>175</v>
      </c>
      <c r="D30" s="262"/>
      <c r="E30" s="262"/>
      <c r="F30" s="262"/>
      <c r="G30" s="262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153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4" t="str">
        <f>C30</f>
        <v>Zrušení vnitrostaveništního rozvodu energie včetně rozvaděčů a osvětlení staveniště (včetně stožárů a osvětlovacích těles).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261" t="s">
        <v>176</v>
      </c>
      <c r="D31" s="262"/>
      <c r="E31" s="262"/>
      <c r="F31" s="262"/>
      <c r="G31" s="262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153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61" t="s">
        <v>177</v>
      </c>
      <c r="D32" s="262"/>
      <c r="E32" s="262"/>
      <c r="F32" s="262"/>
      <c r="G32" s="262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1" t="s">
        <v>143</v>
      </c>
      <c r="B33" s="162" t="s">
        <v>116</v>
      </c>
      <c r="C33" s="183" t="s">
        <v>28</v>
      </c>
      <c r="D33" s="163"/>
      <c r="E33" s="164"/>
      <c r="F33" s="165"/>
      <c r="G33" s="165">
        <f>SUMIF(AG34:AG56,"&lt;&gt;NOR",G34:G56)</f>
        <v>0</v>
      </c>
      <c r="H33" s="165"/>
      <c r="I33" s="165">
        <f>SUM(I34:I56)</f>
        <v>0</v>
      </c>
      <c r="J33" s="165"/>
      <c r="K33" s="165">
        <f>SUM(K34:K56)</f>
        <v>0</v>
      </c>
      <c r="L33" s="165"/>
      <c r="M33" s="165">
        <f>SUM(M34:M56)</f>
        <v>0</v>
      </c>
      <c r="N33" s="165"/>
      <c r="O33" s="165">
        <f>SUM(O34:O56)</f>
        <v>0</v>
      </c>
      <c r="P33" s="165"/>
      <c r="Q33" s="165">
        <f>SUM(Q34:Q56)</f>
        <v>0</v>
      </c>
      <c r="R33" s="165"/>
      <c r="S33" s="165"/>
      <c r="T33" s="166"/>
      <c r="U33" s="160"/>
      <c r="V33" s="160">
        <f>SUM(V34:V56)</f>
        <v>0</v>
      </c>
      <c r="W33" s="160"/>
      <c r="X33" s="160"/>
      <c r="AG33" t="s">
        <v>144</v>
      </c>
    </row>
    <row r="34" spans="1:60" outlineLevel="1" x14ac:dyDescent="0.2">
      <c r="A34" s="167">
        <v>4</v>
      </c>
      <c r="B34" s="168" t="s">
        <v>178</v>
      </c>
      <c r="C34" s="184" t="s">
        <v>179</v>
      </c>
      <c r="D34" s="169" t="s">
        <v>147</v>
      </c>
      <c r="E34" s="170">
        <v>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/>
      <c r="S34" s="172" t="s">
        <v>180</v>
      </c>
      <c r="T34" s="173" t="s">
        <v>149</v>
      </c>
      <c r="U34" s="157">
        <v>0</v>
      </c>
      <c r="V34" s="157">
        <f>ROUND(E34*U34,2)</f>
        <v>0</v>
      </c>
      <c r="W34" s="157"/>
      <c r="X34" s="157" t="s">
        <v>181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182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259" t="s">
        <v>183</v>
      </c>
      <c r="D35" s="260"/>
      <c r="E35" s="260"/>
      <c r="F35" s="260"/>
      <c r="G35" s="260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153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74" t="str">
        <f>C35</f>
        <v>z materiálu odolného proti povětrnostním podmínkám, instalace po celou dobu realizace projektu na viditelném místě.</v>
      </c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5</v>
      </c>
      <c r="B36" s="168" t="s">
        <v>184</v>
      </c>
      <c r="C36" s="184" t="s">
        <v>185</v>
      </c>
      <c r="D36" s="169" t="s">
        <v>147</v>
      </c>
      <c r="E36" s="170">
        <v>1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/>
      <c r="S36" s="172" t="s">
        <v>148</v>
      </c>
      <c r="T36" s="173" t="s">
        <v>149</v>
      </c>
      <c r="U36" s="157">
        <v>0</v>
      </c>
      <c r="V36" s="157">
        <f>ROUND(E36*U36,2)</f>
        <v>0</v>
      </c>
      <c r="W36" s="157"/>
      <c r="X36" s="157" t="s">
        <v>150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33.75" outlineLevel="1" x14ac:dyDescent="0.2">
      <c r="A37" s="155"/>
      <c r="B37" s="156"/>
      <c r="C37" s="259" t="s">
        <v>186</v>
      </c>
      <c r="D37" s="260"/>
      <c r="E37" s="260"/>
      <c r="F37" s="260"/>
      <c r="G37" s="260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74" t="str">
        <f>C37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7">
        <v>6</v>
      </c>
      <c r="B38" s="168" t="s">
        <v>187</v>
      </c>
      <c r="C38" s="184" t="s">
        <v>188</v>
      </c>
      <c r="D38" s="169" t="s">
        <v>147</v>
      </c>
      <c r="E38" s="170">
        <v>1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148</v>
      </c>
      <c r="T38" s="173" t="s">
        <v>149</v>
      </c>
      <c r="U38" s="157">
        <v>0</v>
      </c>
      <c r="V38" s="157">
        <f>ROUND(E38*U38,2)</f>
        <v>0</v>
      </c>
      <c r="W38" s="157"/>
      <c r="X38" s="157" t="s">
        <v>150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59" t="s">
        <v>189</v>
      </c>
      <c r="D39" s="260"/>
      <c r="E39" s="260"/>
      <c r="F39" s="260"/>
      <c r="G39" s="260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153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5">
        <v>7</v>
      </c>
      <c r="B40" s="176" t="s">
        <v>190</v>
      </c>
      <c r="C40" s="185" t="s">
        <v>191</v>
      </c>
      <c r="D40" s="177" t="s">
        <v>147</v>
      </c>
      <c r="E40" s="178">
        <v>1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0</v>
      </c>
      <c r="O40" s="180">
        <f>ROUND(E40*N40,2)</f>
        <v>0</v>
      </c>
      <c r="P40" s="180">
        <v>0</v>
      </c>
      <c r="Q40" s="180">
        <f>ROUND(E40*P40,2)</f>
        <v>0</v>
      </c>
      <c r="R40" s="180"/>
      <c r="S40" s="180" t="s">
        <v>148</v>
      </c>
      <c r="T40" s="181" t="s">
        <v>149</v>
      </c>
      <c r="U40" s="157">
        <v>0</v>
      </c>
      <c r="V40" s="157">
        <f>ROUND(E40*U40,2)</f>
        <v>0</v>
      </c>
      <c r="W40" s="157"/>
      <c r="X40" s="157" t="s">
        <v>150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7">
        <v>8</v>
      </c>
      <c r="B41" s="168" t="s">
        <v>192</v>
      </c>
      <c r="C41" s="184" t="s">
        <v>193</v>
      </c>
      <c r="D41" s="169" t="s">
        <v>194</v>
      </c>
      <c r="E41" s="170">
        <v>140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/>
      <c r="S41" s="172" t="s">
        <v>148</v>
      </c>
      <c r="T41" s="173" t="s">
        <v>149</v>
      </c>
      <c r="U41" s="157">
        <v>0</v>
      </c>
      <c r="V41" s="157">
        <f>ROUND(E41*U41,2)</f>
        <v>0</v>
      </c>
      <c r="W41" s="157"/>
      <c r="X41" s="157" t="s">
        <v>150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195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6" t="s">
        <v>196</v>
      </c>
      <c r="D42" s="158"/>
      <c r="E42" s="159">
        <v>140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197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9</v>
      </c>
      <c r="B43" s="168" t="s">
        <v>198</v>
      </c>
      <c r="C43" s="184" t="s">
        <v>199</v>
      </c>
      <c r="D43" s="169" t="s">
        <v>147</v>
      </c>
      <c r="E43" s="170">
        <v>1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/>
      <c r="S43" s="172" t="s">
        <v>148</v>
      </c>
      <c r="T43" s="173" t="s">
        <v>149</v>
      </c>
      <c r="U43" s="157">
        <v>0</v>
      </c>
      <c r="V43" s="157">
        <f>ROUND(E43*U43,2)</f>
        <v>0</v>
      </c>
      <c r="W43" s="157"/>
      <c r="X43" s="157" t="s">
        <v>150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151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59" t="s">
        <v>200</v>
      </c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153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74" t="str">
        <f>C44</f>
        <v>Náklady zhotovitele, které vzniknou v souvislosti s povinnostmi zhotovitele při předání a převzetí díla.</v>
      </c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10</v>
      </c>
      <c r="B45" s="168" t="s">
        <v>201</v>
      </c>
      <c r="C45" s="184" t="s">
        <v>202</v>
      </c>
      <c r="D45" s="169" t="s">
        <v>147</v>
      </c>
      <c r="E45" s="170">
        <v>1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/>
      <c r="S45" s="172" t="s">
        <v>148</v>
      </c>
      <c r="T45" s="173" t="s">
        <v>149</v>
      </c>
      <c r="U45" s="157">
        <v>0</v>
      </c>
      <c r="V45" s="157">
        <f>ROUND(E45*U45,2)</f>
        <v>0</v>
      </c>
      <c r="W45" s="157"/>
      <c r="X45" s="157" t="s">
        <v>150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151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55"/>
      <c r="B46" s="156"/>
      <c r="C46" s="259" t="s">
        <v>203</v>
      </c>
      <c r="D46" s="260"/>
      <c r="E46" s="260"/>
      <c r="F46" s="260"/>
      <c r="G46" s="260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153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4" t="str">
        <f>C46</f>
        <v>„Náklady na vyhotovení dokumentace skutečného provedení stavby v počtu třech  paré. Dokumentace bude předána v tištěné formě a na CD ve dvou formátech (veškerá dokumetnace v PDF,  výkresová část v DWG a PDF)“</v>
      </c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7">
        <v>11</v>
      </c>
      <c r="B47" s="168" t="s">
        <v>204</v>
      </c>
      <c r="C47" s="184" t="s">
        <v>205</v>
      </c>
      <c r="D47" s="169" t="s">
        <v>147</v>
      </c>
      <c r="E47" s="170">
        <v>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148</v>
      </c>
      <c r="T47" s="173" t="s">
        <v>149</v>
      </c>
      <c r="U47" s="157">
        <v>0</v>
      </c>
      <c r="V47" s="157">
        <f>ROUND(E47*U47,2)</f>
        <v>0</v>
      </c>
      <c r="W47" s="157"/>
      <c r="X47" s="157" t="s">
        <v>150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151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55"/>
      <c r="B48" s="156"/>
      <c r="C48" s="259" t="s">
        <v>206</v>
      </c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153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74" t="str">
        <f>C48</f>
        <v>Náklady zhotovitele spojené se zabezpečením a poskytnutím zajišťovacích bankovních záruk za řádné provedení díla, pokud je zadavatel požaduje v obchodních podmínkách.</v>
      </c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5">
        <v>12</v>
      </c>
      <c r="B49" s="176" t="s">
        <v>207</v>
      </c>
      <c r="C49" s="185" t="s">
        <v>208</v>
      </c>
      <c r="D49" s="177" t="s">
        <v>147</v>
      </c>
      <c r="E49" s="178">
        <v>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180</v>
      </c>
      <c r="T49" s="181" t="s">
        <v>149</v>
      </c>
      <c r="U49" s="157">
        <v>0</v>
      </c>
      <c r="V49" s="157">
        <f>ROUND(E49*U49,2)</f>
        <v>0</v>
      </c>
      <c r="W49" s="157"/>
      <c r="X49" s="157" t="s">
        <v>181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182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5">
        <v>13</v>
      </c>
      <c r="B50" s="176" t="s">
        <v>209</v>
      </c>
      <c r="C50" s="185" t="s">
        <v>210</v>
      </c>
      <c r="D50" s="177" t="s">
        <v>147</v>
      </c>
      <c r="E50" s="178">
        <v>1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0"/>
      <c r="S50" s="180" t="s">
        <v>180</v>
      </c>
      <c r="T50" s="181" t="s">
        <v>149</v>
      </c>
      <c r="U50" s="157">
        <v>0</v>
      </c>
      <c r="V50" s="157">
        <f>ROUND(E50*U50,2)</f>
        <v>0</v>
      </c>
      <c r="W50" s="157"/>
      <c r="X50" s="157" t="s">
        <v>181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182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7">
        <v>14</v>
      </c>
      <c r="B51" s="168" t="s">
        <v>211</v>
      </c>
      <c r="C51" s="184" t="s">
        <v>212</v>
      </c>
      <c r="D51" s="169" t="s">
        <v>213</v>
      </c>
      <c r="E51" s="170">
        <v>1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/>
      <c r="S51" s="172" t="s">
        <v>180</v>
      </c>
      <c r="T51" s="173" t="s">
        <v>149</v>
      </c>
      <c r="U51" s="157">
        <v>0</v>
      </c>
      <c r="V51" s="157">
        <f>ROUND(E51*U51,2)</f>
        <v>0</v>
      </c>
      <c r="W51" s="157"/>
      <c r="X51" s="157" t="s">
        <v>181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182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33.75" outlineLevel="1" x14ac:dyDescent="0.2">
      <c r="A52" s="155"/>
      <c r="B52" s="156"/>
      <c r="C52" s="259" t="s">
        <v>214</v>
      </c>
      <c r="D52" s="260"/>
      <c r="E52" s="260"/>
      <c r="F52" s="260"/>
      <c r="G52" s="260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153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74" t="str">
        <f>C52</f>
        <v>Restaurátorský průzkum in situ. Na volných plochách fasád a na maskaronech, obou znacích, kartuších a vegetabilních ornamentech budou provedeny sondy až na podkladní zdivo (10ks).  Restaurátorský průzkum bude zpracován v souladu s vydaným stanoviskem památkové péče č.j. MěÚ Litomyšl 047141/2020 z 5.8.2020.</v>
      </c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15</v>
      </c>
      <c r="B53" s="168" t="s">
        <v>215</v>
      </c>
      <c r="C53" s="184" t="s">
        <v>216</v>
      </c>
      <c r="D53" s="169" t="s">
        <v>213</v>
      </c>
      <c r="E53" s="170">
        <v>1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2" t="s">
        <v>180</v>
      </c>
      <c r="T53" s="173" t="s">
        <v>149</v>
      </c>
      <c r="U53" s="157">
        <v>0</v>
      </c>
      <c r="V53" s="157">
        <f>ROUND(E53*U53,2)</f>
        <v>0</v>
      </c>
      <c r="W53" s="157"/>
      <c r="X53" s="157" t="s">
        <v>181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182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33.75" outlineLevel="1" x14ac:dyDescent="0.2">
      <c r="A54" s="155"/>
      <c r="B54" s="156"/>
      <c r="C54" s="259" t="s">
        <v>217</v>
      </c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153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74" t="str">
        <f>C54</f>
        <v>Bude zjištěna stratigrafie barevných vrstev. Z barevných vrstev budou odebrány vzorky a provedeny jejich nábrusy (10ks). Místa odběru vzorků na zjištění stratigrafie budou graficky zachycena na pohledech na fasády. Restaurátorský průzkum bude zpracován v souladu s vydaným stanoviskem památkové péče č.j. MěÚ Litomyšl 047141/2020 z 5.8.2020.</v>
      </c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7">
        <v>16</v>
      </c>
      <c r="B55" s="168" t="s">
        <v>218</v>
      </c>
      <c r="C55" s="184" t="s">
        <v>219</v>
      </c>
      <c r="D55" s="169" t="s">
        <v>213</v>
      </c>
      <c r="E55" s="170">
        <v>1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/>
      <c r="S55" s="172" t="s">
        <v>180</v>
      </c>
      <c r="T55" s="173" t="s">
        <v>149</v>
      </c>
      <c r="U55" s="157">
        <v>0</v>
      </c>
      <c r="V55" s="157">
        <f>ROUND(E55*U55,2)</f>
        <v>0</v>
      </c>
      <c r="W55" s="157"/>
      <c r="X55" s="157" t="s">
        <v>181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182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33.75" outlineLevel="1" x14ac:dyDescent="0.2">
      <c r="A56" s="155"/>
      <c r="B56" s="156"/>
      <c r="C56" s="259" t="s">
        <v>220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153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74" t="str">
        <f>C56</f>
        <v>Sepsání restaurátorského průzkumu a jeho vyhodnocení a sepsání záměru obnovy. Předání dvou pare tištěné průzkumové zprávy spolu s digitální verzí. Restaurátorský průzkum bude zpracován v souladu s vydaným stanoviskem památkové péče č.j. MěÚ Litomyšl 047141/2020 z 5.8.2020.</v>
      </c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3"/>
      <c r="B57" s="4"/>
      <c r="C57" s="18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130</v>
      </c>
    </row>
    <row r="58" spans="1:60" x14ac:dyDescent="0.2">
      <c r="A58" s="151"/>
      <c r="B58" s="152" t="s">
        <v>29</v>
      </c>
      <c r="C58" s="188"/>
      <c r="D58" s="153"/>
      <c r="E58" s="154"/>
      <c r="F58" s="154"/>
      <c r="G58" s="182">
        <f>G8+G33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221</v>
      </c>
    </row>
    <row r="59" spans="1:60" x14ac:dyDescent="0.2">
      <c r="C59" s="189"/>
      <c r="D59" s="10"/>
      <c r="AG59" t="s">
        <v>222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O1fnR3sTMfLx/lYG4xcxY3J8MToVgDJMgBZsafA7S1Ju83g5PMVEVghvi62CvwB07f9I1W6IsqAXxqitvyBSA==" saltValue="fWuuFqw+Qo1w09lh6ZLs/Q==" spinCount="100000" sheet="1"/>
  <mergeCells count="34">
    <mergeCell ref="C17:G17"/>
    <mergeCell ref="A1:G1"/>
    <mergeCell ref="C2:G2"/>
    <mergeCell ref="C3:G3"/>
    <mergeCell ref="C4:G4"/>
    <mergeCell ref="C10:G10"/>
    <mergeCell ref="C11:G11"/>
    <mergeCell ref="C12:G12"/>
    <mergeCell ref="C13:G13"/>
    <mergeCell ref="C14:G14"/>
    <mergeCell ref="C15:G15"/>
    <mergeCell ref="C16:G16"/>
    <mergeCell ref="C31:G31"/>
    <mergeCell ref="C19:G19"/>
    <mergeCell ref="C20:G20"/>
    <mergeCell ref="C21:G21"/>
    <mergeCell ref="C22:G22"/>
    <mergeCell ref="C23:G23"/>
    <mergeCell ref="C25:G25"/>
    <mergeCell ref="C26:G26"/>
    <mergeCell ref="C27:G27"/>
    <mergeCell ref="C28:G28"/>
    <mergeCell ref="C29:G29"/>
    <mergeCell ref="C30:G30"/>
    <mergeCell ref="C48:G48"/>
    <mergeCell ref="C52:G52"/>
    <mergeCell ref="C54:G54"/>
    <mergeCell ref="C56:G56"/>
    <mergeCell ref="C32:G32"/>
    <mergeCell ref="C35:G35"/>
    <mergeCell ref="C37:G37"/>
    <mergeCell ref="C39:G39"/>
    <mergeCell ref="C44:G44"/>
    <mergeCell ref="C46:G46"/>
  </mergeCells>
  <pageMargins left="0.59055118110236204" right="0.196850393700787" top="0.78740157499999996" bottom="0.78740157499999996" header="0.3" footer="0.3"/>
  <pageSetup paperSize="9" scale="94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activeCell="C701" sqref="C701"/>
    </sheetView>
  </sheetViews>
  <sheetFormatPr defaultRowHeight="12.75" outlineLevelRow="1" x14ac:dyDescent="0.2"/>
  <cols>
    <col min="1" max="1" width="3.42578125" customWidth="1"/>
    <col min="2" max="2" width="12.42578125" style="122" customWidth="1"/>
    <col min="3" max="3" width="63.28515625" style="122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11" width="0" hidden="1" customWidth="1"/>
    <col min="14" max="17" width="0" hidden="1" customWidth="1"/>
    <col min="18" max="18" width="6.7109375" customWidth="1"/>
    <col min="20" max="24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63" t="s">
        <v>117</v>
      </c>
      <c r="B1" s="263"/>
      <c r="C1" s="263"/>
      <c r="D1" s="263"/>
      <c r="E1" s="263"/>
      <c r="F1" s="263"/>
      <c r="G1" s="263"/>
      <c r="AG1" t="s">
        <v>118</v>
      </c>
    </row>
    <row r="2" spans="1:60" ht="25.15" customHeight="1" x14ac:dyDescent="0.2">
      <c r="A2" s="140" t="s">
        <v>7</v>
      </c>
      <c r="B2" s="49" t="s">
        <v>44</v>
      </c>
      <c r="C2" s="264" t="s">
        <v>45</v>
      </c>
      <c r="D2" s="265"/>
      <c r="E2" s="265"/>
      <c r="F2" s="265"/>
      <c r="G2" s="266"/>
      <c r="AG2" t="s">
        <v>119</v>
      </c>
    </row>
    <row r="3" spans="1:60" ht="25.15" customHeight="1" x14ac:dyDescent="0.2">
      <c r="A3" s="140" t="s">
        <v>8</v>
      </c>
      <c r="B3" s="49" t="s">
        <v>60</v>
      </c>
      <c r="C3" s="264" t="s">
        <v>62</v>
      </c>
      <c r="D3" s="265"/>
      <c r="E3" s="265"/>
      <c r="F3" s="265"/>
      <c r="G3" s="266"/>
      <c r="AC3" s="122" t="s">
        <v>119</v>
      </c>
      <c r="AG3" t="s">
        <v>120</v>
      </c>
    </row>
    <row r="4" spans="1:60" ht="25.15" customHeight="1" x14ac:dyDescent="0.2">
      <c r="A4" s="141" t="s">
        <v>9</v>
      </c>
      <c r="B4" s="142" t="s">
        <v>60</v>
      </c>
      <c r="C4" s="267" t="s">
        <v>63</v>
      </c>
      <c r="D4" s="268"/>
      <c r="E4" s="268"/>
      <c r="F4" s="268"/>
      <c r="G4" s="269"/>
      <c r="AG4" t="s">
        <v>121</v>
      </c>
    </row>
    <row r="5" spans="1:60" x14ac:dyDescent="0.2">
      <c r="D5" s="10"/>
    </row>
    <row r="6" spans="1:60" ht="38.25" x14ac:dyDescent="0.2">
      <c r="A6" s="144" t="s">
        <v>122</v>
      </c>
      <c r="B6" s="146" t="s">
        <v>123</v>
      </c>
      <c r="C6" s="146" t="s">
        <v>124</v>
      </c>
      <c r="D6" s="145" t="s">
        <v>125</v>
      </c>
      <c r="E6" s="144" t="s">
        <v>126</v>
      </c>
      <c r="F6" s="143" t="s">
        <v>127</v>
      </c>
      <c r="G6" s="144" t="s">
        <v>29</v>
      </c>
      <c r="H6" s="147" t="s">
        <v>30</v>
      </c>
      <c r="I6" s="147" t="s">
        <v>128</v>
      </c>
      <c r="J6" s="147" t="s">
        <v>31</v>
      </c>
      <c r="K6" s="147" t="s">
        <v>129</v>
      </c>
      <c r="L6" s="147" t="s">
        <v>130</v>
      </c>
      <c r="M6" s="147" t="s">
        <v>131</v>
      </c>
      <c r="N6" s="147" t="s">
        <v>132</v>
      </c>
      <c r="O6" s="147" t="s">
        <v>133</v>
      </c>
      <c r="P6" s="147" t="s">
        <v>134</v>
      </c>
      <c r="Q6" s="147" t="s">
        <v>135</v>
      </c>
      <c r="R6" s="147" t="s">
        <v>136</v>
      </c>
      <c r="S6" s="147" t="s">
        <v>137</v>
      </c>
      <c r="T6" s="147" t="s">
        <v>138</v>
      </c>
      <c r="U6" s="147" t="s">
        <v>139</v>
      </c>
      <c r="V6" s="147" t="s">
        <v>140</v>
      </c>
      <c r="W6" s="147" t="s">
        <v>141</v>
      </c>
      <c r="X6" s="147" t="s">
        <v>142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143</v>
      </c>
      <c r="B8" s="162" t="s">
        <v>83</v>
      </c>
      <c r="C8" s="183" t="s">
        <v>84</v>
      </c>
      <c r="D8" s="163"/>
      <c r="E8" s="164"/>
      <c r="F8" s="165"/>
      <c r="G8" s="165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12.88</v>
      </c>
      <c r="P8" s="165"/>
      <c r="Q8" s="165">
        <f>SUM(Q9:Q19)</f>
        <v>0</v>
      </c>
      <c r="R8" s="165"/>
      <c r="S8" s="165"/>
      <c r="T8" s="166"/>
      <c r="U8" s="160"/>
      <c r="V8" s="160">
        <f>SUM(V9:V19)</f>
        <v>47.730000000000004</v>
      </c>
      <c r="W8" s="160"/>
      <c r="X8" s="160"/>
      <c r="AG8" t="s">
        <v>144</v>
      </c>
    </row>
    <row r="9" spans="1:60" ht="22.5" outlineLevel="1" x14ac:dyDescent="0.2">
      <c r="A9" s="167">
        <v>1</v>
      </c>
      <c r="B9" s="168" t="s">
        <v>223</v>
      </c>
      <c r="C9" s="184" t="s">
        <v>224</v>
      </c>
      <c r="D9" s="169" t="s">
        <v>225</v>
      </c>
      <c r="E9" s="170">
        <v>5.4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1.7518800000000001</v>
      </c>
      <c r="O9" s="172">
        <f>ROUND(E9*N9,2)</f>
        <v>9.4600000000000009</v>
      </c>
      <c r="P9" s="172">
        <v>0</v>
      </c>
      <c r="Q9" s="172">
        <f>ROUND(E9*P9,2)</f>
        <v>0</v>
      </c>
      <c r="R9" s="172" t="s">
        <v>226</v>
      </c>
      <c r="S9" s="172" t="s">
        <v>148</v>
      </c>
      <c r="T9" s="173" t="s">
        <v>227</v>
      </c>
      <c r="U9" s="157">
        <v>3.69</v>
      </c>
      <c r="V9" s="157">
        <f>ROUND(E9*U9,2)</f>
        <v>19.93</v>
      </c>
      <c r="W9" s="157"/>
      <c r="X9" s="157" t="s">
        <v>181</v>
      </c>
      <c r="Y9" s="148"/>
      <c r="Z9" s="148"/>
      <c r="AA9" s="148"/>
      <c r="AB9" s="148"/>
      <c r="AC9" s="148"/>
      <c r="AD9" s="148"/>
      <c r="AE9" s="148"/>
      <c r="AF9" s="148"/>
      <c r="AG9" s="148" t="s">
        <v>182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6" t="s">
        <v>228</v>
      </c>
      <c r="D10" s="158"/>
      <c r="E10" s="159">
        <v>5.4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197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2</v>
      </c>
      <c r="B11" s="168" t="s">
        <v>229</v>
      </c>
      <c r="C11" s="184" t="s">
        <v>230</v>
      </c>
      <c r="D11" s="169" t="s">
        <v>231</v>
      </c>
      <c r="E11" s="170">
        <v>115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5.2500000000000003E-3</v>
      </c>
      <c r="O11" s="172">
        <f>ROUND(E11*N11,2)</f>
        <v>0.6</v>
      </c>
      <c r="P11" s="172">
        <v>0</v>
      </c>
      <c r="Q11" s="172">
        <f>ROUND(E11*P11,2)</f>
        <v>0</v>
      </c>
      <c r="R11" s="172" t="s">
        <v>232</v>
      </c>
      <c r="S11" s="172" t="s">
        <v>148</v>
      </c>
      <c r="T11" s="173" t="s">
        <v>227</v>
      </c>
      <c r="U11" s="157">
        <v>0.11</v>
      </c>
      <c r="V11" s="157">
        <f>ROUND(E11*U11,2)</f>
        <v>12.65</v>
      </c>
      <c r="W11" s="157"/>
      <c r="X11" s="157" t="s">
        <v>181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182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270" t="s">
        <v>233</v>
      </c>
      <c r="D12" s="271"/>
      <c r="E12" s="271"/>
      <c r="F12" s="271"/>
      <c r="G12" s="271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234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6" t="s">
        <v>235</v>
      </c>
      <c r="D13" s="158"/>
      <c r="E13" s="159">
        <v>115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197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7">
        <v>3</v>
      </c>
      <c r="B14" s="168" t="s">
        <v>236</v>
      </c>
      <c r="C14" s="184" t="s">
        <v>237</v>
      </c>
      <c r="D14" s="169" t="s">
        <v>238</v>
      </c>
      <c r="E14" s="170">
        <v>12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7.8200000000000006E-3</v>
      </c>
      <c r="O14" s="172">
        <f>ROUND(E14*N14,2)</f>
        <v>0.09</v>
      </c>
      <c r="P14" s="172">
        <v>0</v>
      </c>
      <c r="Q14" s="172">
        <f>ROUND(E14*P14,2)</f>
        <v>0</v>
      </c>
      <c r="R14" s="172" t="s">
        <v>226</v>
      </c>
      <c r="S14" s="172" t="s">
        <v>148</v>
      </c>
      <c r="T14" s="173" t="s">
        <v>227</v>
      </c>
      <c r="U14" s="157">
        <v>0.79</v>
      </c>
      <c r="V14" s="157">
        <f>ROUND(E14*U14,2)</f>
        <v>9.48</v>
      </c>
      <c r="W14" s="157"/>
      <c r="X14" s="157" t="s">
        <v>181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182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6" t="s">
        <v>239</v>
      </c>
      <c r="D15" s="158"/>
      <c r="E15" s="159">
        <v>12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197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5">
        <v>4</v>
      </c>
      <c r="B16" s="176" t="s">
        <v>240</v>
      </c>
      <c r="C16" s="185" t="s">
        <v>241</v>
      </c>
      <c r="D16" s="177" t="s">
        <v>238</v>
      </c>
      <c r="E16" s="178">
        <v>12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0" t="s">
        <v>226</v>
      </c>
      <c r="S16" s="180" t="s">
        <v>148</v>
      </c>
      <c r="T16" s="181" t="s">
        <v>227</v>
      </c>
      <c r="U16" s="157">
        <v>0.24</v>
      </c>
      <c r="V16" s="157">
        <f>ROUND(E16*U16,2)</f>
        <v>2.88</v>
      </c>
      <c r="W16" s="157"/>
      <c r="X16" s="157" t="s">
        <v>181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182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5</v>
      </c>
      <c r="B17" s="168" t="s">
        <v>242</v>
      </c>
      <c r="C17" s="184" t="s">
        <v>243</v>
      </c>
      <c r="D17" s="169" t="s">
        <v>225</v>
      </c>
      <c r="E17" s="170">
        <v>1.08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2.5249999999999999</v>
      </c>
      <c r="O17" s="172">
        <f>ROUND(E17*N17,2)</f>
        <v>2.73</v>
      </c>
      <c r="P17" s="172">
        <v>0</v>
      </c>
      <c r="Q17" s="172">
        <f>ROUND(E17*P17,2)</f>
        <v>0</v>
      </c>
      <c r="R17" s="172" t="s">
        <v>226</v>
      </c>
      <c r="S17" s="172" t="s">
        <v>148</v>
      </c>
      <c r="T17" s="173" t="s">
        <v>227</v>
      </c>
      <c r="U17" s="157">
        <v>2.58</v>
      </c>
      <c r="V17" s="157">
        <f>ROUND(E17*U17,2)</f>
        <v>2.79</v>
      </c>
      <c r="W17" s="157"/>
      <c r="X17" s="157" t="s">
        <v>181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182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270" t="s">
        <v>244</v>
      </c>
      <c r="D18" s="271"/>
      <c r="E18" s="271"/>
      <c r="F18" s="271"/>
      <c r="G18" s="271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234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6" t="s">
        <v>245</v>
      </c>
      <c r="D19" s="158"/>
      <c r="E19" s="159">
        <v>1.08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197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1" t="s">
        <v>143</v>
      </c>
      <c r="B20" s="162" t="s">
        <v>85</v>
      </c>
      <c r="C20" s="183" t="s">
        <v>86</v>
      </c>
      <c r="D20" s="163"/>
      <c r="E20" s="164"/>
      <c r="F20" s="165"/>
      <c r="G20" s="165">
        <f>SUMIF(AG21:AG141,"&lt;&gt;NOR",G21:G141)</f>
        <v>0</v>
      </c>
      <c r="H20" s="165"/>
      <c r="I20" s="165">
        <f>SUM(I21:I141)</f>
        <v>0</v>
      </c>
      <c r="J20" s="165"/>
      <c r="K20" s="165">
        <f>SUM(K21:K141)</f>
        <v>0</v>
      </c>
      <c r="L20" s="165"/>
      <c r="M20" s="165">
        <f>SUM(M21:M141)</f>
        <v>0</v>
      </c>
      <c r="N20" s="165"/>
      <c r="O20" s="165">
        <f>SUM(O21:O141)</f>
        <v>14.84</v>
      </c>
      <c r="P20" s="165"/>
      <c r="Q20" s="165">
        <f>SUM(Q21:Q141)</f>
        <v>0</v>
      </c>
      <c r="R20" s="165"/>
      <c r="S20" s="165"/>
      <c r="T20" s="166"/>
      <c r="U20" s="160"/>
      <c r="V20" s="160">
        <f>SUM(V21:V141)</f>
        <v>546.20000000000005</v>
      </c>
      <c r="W20" s="160"/>
      <c r="X20" s="160"/>
      <c r="AG20" t="s">
        <v>144</v>
      </c>
    </row>
    <row r="21" spans="1:60" ht="22.5" outlineLevel="1" x14ac:dyDescent="0.2">
      <c r="A21" s="167">
        <v>6</v>
      </c>
      <c r="B21" s="168" t="s">
        <v>246</v>
      </c>
      <c r="C21" s="184" t="s">
        <v>247</v>
      </c>
      <c r="D21" s="169" t="s">
        <v>238</v>
      </c>
      <c r="E21" s="170">
        <v>83.614000000000004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4.9840000000000002E-2</v>
      </c>
      <c r="O21" s="172">
        <f>ROUND(E21*N21,2)</f>
        <v>4.17</v>
      </c>
      <c r="P21" s="172">
        <v>0</v>
      </c>
      <c r="Q21" s="172">
        <f>ROUND(E21*P21,2)</f>
        <v>0</v>
      </c>
      <c r="R21" s="172" t="s">
        <v>226</v>
      </c>
      <c r="S21" s="172" t="s">
        <v>148</v>
      </c>
      <c r="T21" s="173" t="s">
        <v>227</v>
      </c>
      <c r="U21" s="157">
        <v>0.34799999999999998</v>
      </c>
      <c r="V21" s="157">
        <f>ROUND(E21*U21,2)</f>
        <v>29.1</v>
      </c>
      <c r="W21" s="157"/>
      <c r="X21" s="157" t="s">
        <v>181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182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55"/>
      <c r="B22" s="156"/>
      <c r="C22" s="270" t="s">
        <v>248</v>
      </c>
      <c r="D22" s="271"/>
      <c r="E22" s="271"/>
      <c r="F22" s="271"/>
      <c r="G22" s="271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234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4" t="str">
        <f>C22</f>
        <v>na zdivu jako podklad např. pod izolaci, na parapetech z prefabrikovaných dílců, pod oplechování apod., vodorovný nebo ve spádu do 15°, hlazený dřevěným hladítkem,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98" t="s">
        <v>249</v>
      </c>
      <c r="D23" s="190"/>
      <c r="E23" s="191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197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33.75" outlineLevel="1" x14ac:dyDescent="0.2">
      <c r="A24" s="155"/>
      <c r="B24" s="156"/>
      <c r="C24" s="199" t="s">
        <v>250</v>
      </c>
      <c r="D24" s="190"/>
      <c r="E24" s="191">
        <v>259.91000000000003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197</v>
      </c>
      <c r="AH24" s="148">
        <v>2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99" t="s">
        <v>251</v>
      </c>
      <c r="D25" s="190"/>
      <c r="E25" s="191">
        <v>61.46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197</v>
      </c>
      <c r="AH25" s="148">
        <v>2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00" t="s">
        <v>252</v>
      </c>
      <c r="D26" s="192"/>
      <c r="E26" s="193">
        <v>321.37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197</v>
      </c>
      <c r="AH26" s="148">
        <v>3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98" t="s">
        <v>253</v>
      </c>
      <c r="D27" s="190"/>
      <c r="E27" s="191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197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6" t="s">
        <v>254</v>
      </c>
      <c r="D28" s="158"/>
      <c r="E28" s="159">
        <v>64.274000000000001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197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6" t="s">
        <v>255</v>
      </c>
      <c r="D29" s="158"/>
      <c r="E29" s="159">
        <v>19.34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197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7">
        <v>7</v>
      </c>
      <c r="B30" s="168" t="s">
        <v>256</v>
      </c>
      <c r="C30" s="184" t="s">
        <v>257</v>
      </c>
      <c r="D30" s="169" t="s">
        <v>238</v>
      </c>
      <c r="E30" s="170">
        <v>84.045000000000002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3.7799999999999999E-3</v>
      </c>
      <c r="O30" s="172">
        <f>ROUND(E30*N30,2)</f>
        <v>0.32</v>
      </c>
      <c r="P30" s="172">
        <v>0</v>
      </c>
      <c r="Q30" s="172">
        <f>ROUND(E30*P30,2)</f>
        <v>0</v>
      </c>
      <c r="R30" s="172" t="s">
        <v>226</v>
      </c>
      <c r="S30" s="172" t="s">
        <v>148</v>
      </c>
      <c r="T30" s="173" t="s">
        <v>227</v>
      </c>
      <c r="U30" s="157">
        <v>0.245</v>
      </c>
      <c r="V30" s="157">
        <f>ROUND(E30*U30,2)</f>
        <v>20.59</v>
      </c>
      <c r="W30" s="157"/>
      <c r="X30" s="157" t="s">
        <v>181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182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270" t="s">
        <v>258</v>
      </c>
      <c r="D31" s="271"/>
      <c r="E31" s="271"/>
      <c r="F31" s="271"/>
      <c r="G31" s="271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234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6" t="s">
        <v>259</v>
      </c>
      <c r="D32" s="158"/>
      <c r="E32" s="159">
        <v>84.045000000000002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197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67">
        <v>8</v>
      </c>
      <c r="B33" s="168" t="s">
        <v>260</v>
      </c>
      <c r="C33" s="184" t="s">
        <v>261</v>
      </c>
      <c r="D33" s="169" t="s">
        <v>238</v>
      </c>
      <c r="E33" s="170">
        <v>293.976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3.2000000000000003E-4</v>
      </c>
      <c r="O33" s="172">
        <f>ROUND(E33*N33,2)</f>
        <v>0.09</v>
      </c>
      <c r="P33" s="172">
        <v>0</v>
      </c>
      <c r="Q33" s="172">
        <f>ROUND(E33*P33,2)</f>
        <v>0</v>
      </c>
      <c r="R33" s="172" t="s">
        <v>226</v>
      </c>
      <c r="S33" s="172" t="s">
        <v>148</v>
      </c>
      <c r="T33" s="173" t="s">
        <v>227</v>
      </c>
      <c r="U33" s="157">
        <v>7.0000000000000007E-2</v>
      </c>
      <c r="V33" s="157">
        <f>ROUND(E33*U33,2)</f>
        <v>20.58</v>
      </c>
      <c r="W33" s="157"/>
      <c r="X33" s="157" t="s">
        <v>181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182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70" t="s">
        <v>258</v>
      </c>
      <c r="D34" s="271"/>
      <c r="E34" s="271"/>
      <c r="F34" s="271"/>
      <c r="G34" s="271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234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6" t="s">
        <v>262</v>
      </c>
      <c r="D35" s="158"/>
      <c r="E35" s="159">
        <v>168.09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197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98" t="s">
        <v>249</v>
      </c>
      <c r="D36" s="190"/>
      <c r="E36" s="191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197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33.75" outlineLevel="1" x14ac:dyDescent="0.2">
      <c r="A37" s="155"/>
      <c r="B37" s="156"/>
      <c r="C37" s="199" t="s">
        <v>250</v>
      </c>
      <c r="D37" s="190"/>
      <c r="E37" s="191">
        <v>259.91000000000003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197</v>
      </c>
      <c r="AH37" s="148">
        <v>2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33.75" outlineLevel="1" x14ac:dyDescent="0.2">
      <c r="A38" s="155"/>
      <c r="B38" s="156"/>
      <c r="C38" s="199" t="s">
        <v>263</v>
      </c>
      <c r="D38" s="190"/>
      <c r="E38" s="191">
        <v>94.76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197</v>
      </c>
      <c r="AH38" s="148">
        <v>2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33.75" outlineLevel="1" x14ac:dyDescent="0.2">
      <c r="A39" s="155"/>
      <c r="B39" s="156"/>
      <c r="C39" s="199" t="s">
        <v>264</v>
      </c>
      <c r="D39" s="190"/>
      <c r="E39" s="191">
        <v>68.05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197</v>
      </c>
      <c r="AH39" s="148">
        <v>2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00" t="s">
        <v>252</v>
      </c>
      <c r="D40" s="192"/>
      <c r="E40" s="193">
        <v>422.72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197</v>
      </c>
      <c r="AH40" s="148">
        <v>3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98" t="s">
        <v>253</v>
      </c>
      <c r="D41" s="190"/>
      <c r="E41" s="191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197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6" t="s">
        <v>265</v>
      </c>
      <c r="D42" s="158"/>
      <c r="E42" s="159">
        <v>42.271999999999998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197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98" t="s">
        <v>249</v>
      </c>
      <c r="D43" s="190"/>
      <c r="E43" s="191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197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33.75" outlineLevel="1" x14ac:dyDescent="0.2">
      <c r="A44" s="155"/>
      <c r="B44" s="156"/>
      <c r="C44" s="199" t="s">
        <v>250</v>
      </c>
      <c r="D44" s="190"/>
      <c r="E44" s="191">
        <v>259.91000000000003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197</v>
      </c>
      <c r="AH44" s="148">
        <v>2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99" t="s">
        <v>251</v>
      </c>
      <c r="D45" s="190"/>
      <c r="E45" s="191">
        <v>61.46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197</v>
      </c>
      <c r="AH45" s="148">
        <v>2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00" t="s">
        <v>252</v>
      </c>
      <c r="D46" s="192"/>
      <c r="E46" s="193">
        <v>321.37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197</v>
      </c>
      <c r="AH46" s="148">
        <v>3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8" t="s">
        <v>253</v>
      </c>
      <c r="D47" s="190"/>
      <c r="E47" s="191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197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6" t="s">
        <v>254</v>
      </c>
      <c r="D48" s="158"/>
      <c r="E48" s="159">
        <v>64.274000000000001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197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6" t="s">
        <v>255</v>
      </c>
      <c r="D49" s="158"/>
      <c r="E49" s="159">
        <v>19.34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197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67">
        <v>9</v>
      </c>
      <c r="B50" s="168" t="s">
        <v>266</v>
      </c>
      <c r="C50" s="184" t="s">
        <v>267</v>
      </c>
      <c r="D50" s="169" t="s">
        <v>238</v>
      </c>
      <c r="E50" s="170">
        <v>84.045000000000002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2.5999999999999998E-4</v>
      </c>
      <c r="O50" s="172">
        <f>ROUND(E50*N50,2)</f>
        <v>0.02</v>
      </c>
      <c r="P50" s="172">
        <v>0</v>
      </c>
      <c r="Q50" s="172">
        <f>ROUND(E50*P50,2)</f>
        <v>0</v>
      </c>
      <c r="R50" s="172" t="s">
        <v>226</v>
      </c>
      <c r="S50" s="172" t="s">
        <v>148</v>
      </c>
      <c r="T50" s="173" t="s">
        <v>227</v>
      </c>
      <c r="U50" s="157">
        <v>7.0000000000000007E-2</v>
      </c>
      <c r="V50" s="157">
        <f>ROUND(E50*U50,2)</f>
        <v>5.88</v>
      </c>
      <c r="W50" s="157"/>
      <c r="X50" s="157" t="s">
        <v>181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182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70" t="s">
        <v>258</v>
      </c>
      <c r="D51" s="271"/>
      <c r="E51" s="271"/>
      <c r="F51" s="271"/>
      <c r="G51" s="271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234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6" t="s">
        <v>259</v>
      </c>
      <c r="D52" s="158"/>
      <c r="E52" s="159">
        <v>84.045000000000002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197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10</v>
      </c>
      <c r="B53" s="168" t="s">
        <v>268</v>
      </c>
      <c r="C53" s="184" t="s">
        <v>269</v>
      </c>
      <c r="D53" s="169" t="s">
        <v>238</v>
      </c>
      <c r="E53" s="170">
        <v>649.67110000000002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4.0000000000000003E-5</v>
      </c>
      <c r="O53" s="172">
        <f>ROUND(E53*N53,2)</f>
        <v>0.03</v>
      </c>
      <c r="P53" s="172">
        <v>0</v>
      </c>
      <c r="Q53" s="172">
        <f>ROUND(E53*P53,2)</f>
        <v>0</v>
      </c>
      <c r="R53" s="172" t="s">
        <v>226</v>
      </c>
      <c r="S53" s="172" t="s">
        <v>148</v>
      </c>
      <c r="T53" s="173" t="s">
        <v>227</v>
      </c>
      <c r="U53" s="157">
        <v>7.8E-2</v>
      </c>
      <c r="V53" s="157">
        <f>ROUND(E53*U53,2)</f>
        <v>50.67</v>
      </c>
      <c r="W53" s="157"/>
      <c r="X53" s="157" t="s">
        <v>181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182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55"/>
      <c r="B54" s="156"/>
      <c r="C54" s="270" t="s">
        <v>270</v>
      </c>
      <c r="D54" s="271"/>
      <c r="E54" s="271"/>
      <c r="F54" s="271"/>
      <c r="G54" s="271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234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74" t="str">
        <f>C54</f>
        <v>které se zřizují před úpravami povrchu, a obalení osazených dveřních zárubní před znečištěním při úpravách povrchu nástřikem plastických maltovin včetně pozdějšího odkrytí,</v>
      </c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6" t="s">
        <v>271</v>
      </c>
      <c r="D55" s="158"/>
      <c r="E55" s="159">
        <v>127.49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197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6" t="s">
        <v>272</v>
      </c>
      <c r="D56" s="158"/>
      <c r="E56" s="159">
        <v>60.792000000000002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197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6" t="s">
        <v>273</v>
      </c>
      <c r="D57" s="158"/>
      <c r="E57" s="159">
        <v>18.899999999999999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197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6" t="s">
        <v>274</v>
      </c>
      <c r="D58" s="158"/>
      <c r="E58" s="159">
        <v>2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197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6" t="s">
        <v>275</v>
      </c>
      <c r="D59" s="158"/>
      <c r="E59" s="159">
        <v>2.6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197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6" t="s">
        <v>276</v>
      </c>
      <c r="D60" s="158"/>
      <c r="E60" s="159">
        <v>5.3353999999999999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197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6" t="s">
        <v>277</v>
      </c>
      <c r="D61" s="158"/>
      <c r="E61" s="159">
        <v>4.08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197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6" t="s">
        <v>278</v>
      </c>
      <c r="D62" s="158"/>
      <c r="E62" s="159">
        <v>25.5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197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6" t="s">
        <v>279</v>
      </c>
      <c r="D63" s="158"/>
      <c r="E63" s="159">
        <v>11.704000000000001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197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6" t="s">
        <v>280</v>
      </c>
      <c r="D64" s="158"/>
      <c r="E64" s="159">
        <v>12.75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197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6" t="s">
        <v>281</v>
      </c>
      <c r="D65" s="158"/>
      <c r="E65" s="159">
        <v>125.892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197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6" t="s">
        <v>282</v>
      </c>
      <c r="D66" s="158"/>
      <c r="E66" s="159">
        <v>48.42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197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6" t="s">
        <v>283</v>
      </c>
      <c r="D67" s="158"/>
      <c r="E67" s="159">
        <v>21.073799999999999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197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6" t="s">
        <v>284</v>
      </c>
      <c r="D68" s="158"/>
      <c r="E68" s="159">
        <v>4.9859999999999998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197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6" t="s">
        <v>285</v>
      </c>
      <c r="D69" s="158"/>
      <c r="E69" s="159">
        <v>1.25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197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6" t="s">
        <v>286</v>
      </c>
      <c r="D70" s="158"/>
      <c r="E70" s="159">
        <v>1.5625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197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6" t="s">
        <v>287</v>
      </c>
      <c r="D71" s="158"/>
      <c r="E71" s="159">
        <v>10.752000000000001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197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6" t="s">
        <v>288</v>
      </c>
      <c r="D72" s="158"/>
      <c r="E72" s="159">
        <v>19.968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197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6" t="s">
        <v>289</v>
      </c>
      <c r="D73" s="158"/>
      <c r="E73" s="159">
        <v>60.94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197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6" t="s">
        <v>290</v>
      </c>
      <c r="D74" s="158"/>
      <c r="E74" s="159">
        <v>7.7560000000000002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197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6" t="s">
        <v>291</v>
      </c>
      <c r="D75" s="158"/>
      <c r="E75" s="159">
        <v>5.141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197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6" t="s">
        <v>292</v>
      </c>
      <c r="D76" s="158"/>
      <c r="E76" s="159">
        <v>9.4870000000000001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197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6" t="s">
        <v>293</v>
      </c>
      <c r="D77" s="158"/>
      <c r="E77" s="159">
        <v>11.276999999999999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197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6" t="s">
        <v>294</v>
      </c>
      <c r="D78" s="158"/>
      <c r="E78" s="159">
        <v>9.1349999999999998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197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6" t="s">
        <v>295</v>
      </c>
      <c r="D79" s="158"/>
      <c r="E79" s="159">
        <v>6.1109999999999998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197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6" t="s">
        <v>296</v>
      </c>
      <c r="D80" s="158"/>
      <c r="E80" s="159">
        <v>3.3210000000000002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197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6" t="s">
        <v>297</v>
      </c>
      <c r="D81" s="158"/>
      <c r="E81" s="159">
        <v>0.77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197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6" t="s">
        <v>298</v>
      </c>
      <c r="D82" s="158"/>
      <c r="E82" s="159">
        <v>0.6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197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6" t="s">
        <v>299</v>
      </c>
      <c r="D83" s="158"/>
      <c r="E83" s="159">
        <v>18.7974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197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6" t="s">
        <v>300</v>
      </c>
      <c r="D84" s="158"/>
      <c r="E84" s="159">
        <v>1.85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197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6" t="s">
        <v>301</v>
      </c>
      <c r="D85" s="158"/>
      <c r="E85" s="159">
        <v>1.35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197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6" t="s">
        <v>302</v>
      </c>
      <c r="D86" s="158"/>
      <c r="E86" s="159">
        <v>2.7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197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6" t="s">
        <v>303</v>
      </c>
      <c r="D87" s="158"/>
      <c r="E87" s="159">
        <v>5.38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197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7">
        <v>11</v>
      </c>
      <c r="B88" s="168" t="s">
        <v>304</v>
      </c>
      <c r="C88" s="184" t="s">
        <v>305</v>
      </c>
      <c r="D88" s="169" t="s">
        <v>238</v>
      </c>
      <c r="E88" s="170">
        <v>276.21749999999997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3.4909999999999997E-2</v>
      </c>
      <c r="O88" s="172">
        <f>ROUND(E88*N88,2)</f>
        <v>9.64</v>
      </c>
      <c r="P88" s="172">
        <v>0</v>
      </c>
      <c r="Q88" s="172">
        <f>ROUND(E88*P88,2)</f>
        <v>0</v>
      </c>
      <c r="R88" s="172" t="s">
        <v>232</v>
      </c>
      <c r="S88" s="172" t="s">
        <v>148</v>
      </c>
      <c r="T88" s="173" t="s">
        <v>227</v>
      </c>
      <c r="U88" s="157">
        <v>1.18</v>
      </c>
      <c r="V88" s="157">
        <f>ROUND(E88*U88,2)</f>
        <v>325.94</v>
      </c>
      <c r="W88" s="157"/>
      <c r="X88" s="157" t="s">
        <v>181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182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270" t="s">
        <v>306</v>
      </c>
      <c r="D89" s="271"/>
      <c r="E89" s="271"/>
      <c r="F89" s="271"/>
      <c r="G89" s="271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234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74" t="str">
        <f>C89</f>
        <v>okenního nebo dveřního, z pomocného pracovního lešení o výšce podlahy do 1900 mm a pro zatížení do 1,5 kPa,</v>
      </c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98" t="s">
        <v>249</v>
      </c>
      <c r="D90" s="190"/>
      <c r="E90" s="191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197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33.75" outlineLevel="1" x14ac:dyDescent="0.2">
      <c r="A91" s="155"/>
      <c r="B91" s="156"/>
      <c r="C91" s="199" t="s">
        <v>307</v>
      </c>
      <c r="D91" s="190"/>
      <c r="E91" s="191">
        <v>677.37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197</v>
      </c>
      <c r="AH91" s="148">
        <v>2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33.75" outlineLevel="1" x14ac:dyDescent="0.2">
      <c r="A92" s="155"/>
      <c r="B92" s="156"/>
      <c r="C92" s="199" t="s">
        <v>308</v>
      </c>
      <c r="D92" s="190"/>
      <c r="E92" s="191">
        <v>138.35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197</v>
      </c>
      <c r="AH92" s="148">
        <v>2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33.75" outlineLevel="1" x14ac:dyDescent="0.2">
      <c r="A93" s="155"/>
      <c r="B93" s="156"/>
      <c r="C93" s="199" t="s">
        <v>309</v>
      </c>
      <c r="D93" s="190"/>
      <c r="E93" s="191">
        <v>325.74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197</v>
      </c>
      <c r="AH93" s="148">
        <v>2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33.75" outlineLevel="1" x14ac:dyDescent="0.2">
      <c r="A94" s="155"/>
      <c r="B94" s="156"/>
      <c r="C94" s="199" t="s">
        <v>310</v>
      </c>
      <c r="D94" s="190"/>
      <c r="E94" s="191">
        <v>181.2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197</v>
      </c>
      <c r="AH94" s="148">
        <v>2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33.75" outlineLevel="1" x14ac:dyDescent="0.2">
      <c r="A95" s="155"/>
      <c r="B95" s="156"/>
      <c r="C95" s="199" t="s">
        <v>311</v>
      </c>
      <c r="D95" s="190"/>
      <c r="E95" s="191">
        <v>96.07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197</v>
      </c>
      <c r="AH95" s="148">
        <v>2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200" t="s">
        <v>252</v>
      </c>
      <c r="D96" s="192"/>
      <c r="E96" s="193">
        <v>1418.73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197</v>
      </c>
      <c r="AH96" s="148">
        <v>3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98" t="s">
        <v>253</v>
      </c>
      <c r="D97" s="190"/>
      <c r="E97" s="191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197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6" t="s">
        <v>312</v>
      </c>
      <c r="D98" s="158"/>
      <c r="E98" s="159">
        <v>212.80950000000001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197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98" t="s">
        <v>249</v>
      </c>
      <c r="D99" s="190"/>
      <c r="E99" s="191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197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33.75" outlineLevel="1" x14ac:dyDescent="0.2">
      <c r="A100" s="155"/>
      <c r="B100" s="156"/>
      <c r="C100" s="199" t="s">
        <v>250</v>
      </c>
      <c r="D100" s="190"/>
      <c r="E100" s="191">
        <v>259.91000000000003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197</v>
      </c>
      <c r="AH100" s="148">
        <v>2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33.75" outlineLevel="1" x14ac:dyDescent="0.2">
      <c r="A101" s="155"/>
      <c r="B101" s="156"/>
      <c r="C101" s="199" t="s">
        <v>263</v>
      </c>
      <c r="D101" s="190"/>
      <c r="E101" s="191">
        <v>94.76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197</v>
      </c>
      <c r="AH101" s="148">
        <v>2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33.75" outlineLevel="1" x14ac:dyDescent="0.2">
      <c r="A102" s="155"/>
      <c r="B102" s="156"/>
      <c r="C102" s="199" t="s">
        <v>264</v>
      </c>
      <c r="D102" s="190"/>
      <c r="E102" s="191">
        <v>68.05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197</v>
      </c>
      <c r="AH102" s="148">
        <v>2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200" t="s">
        <v>252</v>
      </c>
      <c r="D103" s="192"/>
      <c r="E103" s="193">
        <v>422.72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197</v>
      </c>
      <c r="AH103" s="148">
        <v>3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98" t="s">
        <v>253</v>
      </c>
      <c r="D104" s="190"/>
      <c r="E104" s="191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197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6" t="s">
        <v>313</v>
      </c>
      <c r="D105" s="158"/>
      <c r="E105" s="159">
        <v>63.408000000000001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197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67">
        <v>12</v>
      </c>
      <c r="B106" s="168" t="s">
        <v>314</v>
      </c>
      <c r="C106" s="184" t="s">
        <v>315</v>
      </c>
      <c r="D106" s="169" t="s">
        <v>238</v>
      </c>
      <c r="E106" s="170">
        <v>84.045000000000002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4.9100000000000003E-3</v>
      </c>
      <c r="O106" s="172">
        <f>ROUND(E106*N106,2)</f>
        <v>0.41</v>
      </c>
      <c r="P106" s="172">
        <v>0</v>
      </c>
      <c r="Q106" s="172">
        <f>ROUND(E106*P106,2)</f>
        <v>0</v>
      </c>
      <c r="R106" s="172" t="s">
        <v>226</v>
      </c>
      <c r="S106" s="172" t="s">
        <v>148</v>
      </c>
      <c r="T106" s="173" t="s">
        <v>227</v>
      </c>
      <c r="U106" s="157">
        <v>0.36199999999999999</v>
      </c>
      <c r="V106" s="157">
        <f>ROUND(E106*U106,2)</f>
        <v>30.42</v>
      </c>
      <c r="W106" s="157"/>
      <c r="X106" s="157" t="s">
        <v>181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182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6" t="s">
        <v>259</v>
      </c>
      <c r="D107" s="158"/>
      <c r="E107" s="159">
        <v>84.045000000000002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197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67">
        <v>13</v>
      </c>
      <c r="B108" s="168" t="s">
        <v>316</v>
      </c>
      <c r="C108" s="184" t="s">
        <v>317</v>
      </c>
      <c r="D108" s="169" t="s">
        <v>318</v>
      </c>
      <c r="E108" s="170">
        <v>1050.4000000000001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1.4999999999999999E-4</v>
      </c>
      <c r="O108" s="172">
        <f>ROUND(E108*N108,2)</f>
        <v>0.16</v>
      </c>
      <c r="P108" s="172">
        <v>0</v>
      </c>
      <c r="Q108" s="172">
        <f>ROUND(E108*P108,2)</f>
        <v>0</v>
      </c>
      <c r="R108" s="172" t="s">
        <v>226</v>
      </c>
      <c r="S108" s="172" t="s">
        <v>148</v>
      </c>
      <c r="T108" s="173" t="s">
        <v>227</v>
      </c>
      <c r="U108" s="157">
        <v>0.06</v>
      </c>
      <c r="V108" s="157">
        <f>ROUND(E108*U108,2)</f>
        <v>63.02</v>
      </c>
      <c r="W108" s="157"/>
      <c r="X108" s="157" t="s">
        <v>181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182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6" t="s">
        <v>319</v>
      </c>
      <c r="D109" s="158"/>
      <c r="E109" s="159">
        <v>157.69999999999999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197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6" t="s">
        <v>320</v>
      </c>
      <c r="D110" s="158"/>
      <c r="E110" s="159">
        <v>91.92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197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6" t="s">
        <v>321</v>
      </c>
      <c r="D111" s="158"/>
      <c r="E111" s="159">
        <v>46.9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197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6" t="s">
        <v>322</v>
      </c>
      <c r="D112" s="158"/>
      <c r="E112" s="159">
        <v>4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197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6" t="s">
        <v>323</v>
      </c>
      <c r="D113" s="158"/>
      <c r="E113" s="159">
        <v>4.5999999999999996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197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6" t="s">
        <v>324</v>
      </c>
      <c r="D114" s="158"/>
      <c r="E114" s="159">
        <v>7.24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197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6" t="s">
        <v>325</v>
      </c>
      <c r="D115" s="158"/>
      <c r="E115" s="159">
        <v>11.8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197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6" t="s">
        <v>326</v>
      </c>
      <c r="D116" s="158"/>
      <c r="E116" s="159">
        <v>50.8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197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6" t="s">
        <v>327</v>
      </c>
      <c r="D117" s="158"/>
      <c r="E117" s="159">
        <v>15.04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197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6" t="s">
        <v>328</v>
      </c>
      <c r="D118" s="158"/>
      <c r="E118" s="159">
        <v>35.4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197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6" t="s">
        <v>329</v>
      </c>
      <c r="D119" s="158"/>
      <c r="E119" s="159">
        <v>186.68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197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6" t="s">
        <v>330</v>
      </c>
      <c r="D120" s="158"/>
      <c r="E120" s="159">
        <v>66.42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197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6" t="s">
        <v>331</v>
      </c>
      <c r="D121" s="158"/>
      <c r="E121" s="159">
        <v>55.55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197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6" t="s">
        <v>332</v>
      </c>
      <c r="D122" s="158"/>
      <c r="E122" s="159">
        <v>7.34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197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6" t="s">
        <v>333</v>
      </c>
      <c r="D123" s="158"/>
      <c r="E123" s="159">
        <v>6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197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6" t="s">
        <v>334</v>
      </c>
      <c r="D124" s="158"/>
      <c r="E124" s="159">
        <v>3.75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197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6" t="s">
        <v>335</v>
      </c>
      <c r="D125" s="158"/>
      <c r="E125" s="159">
        <v>24.68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197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6" t="s">
        <v>336</v>
      </c>
      <c r="D126" s="158"/>
      <c r="E126" s="159">
        <v>38.520000000000003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197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6" t="s">
        <v>337</v>
      </c>
      <c r="D127" s="158"/>
      <c r="E127" s="159">
        <v>82.94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197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6" t="s">
        <v>338</v>
      </c>
      <c r="D128" s="158"/>
      <c r="E128" s="159">
        <v>13.5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197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6" t="s">
        <v>339</v>
      </c>
      <c r="D129" s="158"/>
      <c r="E129" s="159">
        <v>7.24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197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6" t="s">
        <v>340</v>
      </c>
      <c r="D130" s="158"/>
      <c r="E130" s="159">
        <v>14.18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197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6" t="s">
        <v>341</v>
      </c>
      <c r="D131" s="158"/>
      <c r="E131" s="159">
        <v>16.18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197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6" t="s">
        <v>342</v>
      </c>
      <c r="D132" s="158"/>
      <c r="E132" s="159">
        <v>15.5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197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6" t="s">
        <v>343</v>
      </c>
      <c r="D133" s="158"/>
      <c r="E133" s="159">
        <v>8.24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197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6" t="s">
        <v>344</v>
      </c>
      <c r="D134" s="158"/>
      <c r="E134" s="159">
        <v>8.9700000000000006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197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6" t="s">
        <v>345</v>
      </c>
      <c r="D135" s="158"/>
      <c r="E135" s="159">
        <v>2.5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197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6" t="s">
        <v>346</v>
      </c>
      <c r="D136" s="158"/>
      <c r="E136" s="159">
        <v>2.2000000000000002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197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6" t="s">
        <v>347</v>
      </c>
      <c r="D137" s="158"/>
      <c r="E137" s="159">
        <v>42.48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197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6" t="s">
        <v>348</v>
      </c>
      <c r="D138" s="158"/>
      <c r="E138" s="159">
        <v>4.7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197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6" t="s">
        <v>349</v>
      </c>
      <c r="D139" s="158"/>
      <c r="E139" s="159">
        <v>3.35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197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6" t="s">
        <v>350</v>
      </c>
      <c r="D140" s="158"/>
      <c r="E140" s="159">
        <v>6.7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197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6" t="s">
        <v>351</v>
      </c>
      <c r="D141" s="158"/>
      <c r="E141" s="159">
        <v>7.38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197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x14ac:dyDescent="0.2">
      <c r="A142" s="161" t="s">
        <v>143</v>
      </c>
      <c r="B142" s="162" t="s">
        <v>87</v>
      </c>
      <c r="C142" s="183" t="s">
        <v>88</v>
      </c>
      <c r="D142" s="163"/>
      <c r="E142" s="164"/>
      <c r="F142" s="165"/>
      <c r="G142" s="165">
        <f>SUMIF(AG143:AG233,"&lt;&gt;NOR",G143:G233)</f>
        <v>0</v>
      </c>
      <c r="H142" s="165"/>
      <c r="I142" s="165">
        <f>SUM(I143:I233)</f>
        <v>0</v>
      </c>
      <c r="J142" s="165"/>
      <c r="K142" s="165">
        <f>SUM(K143:K233)</f>
        <v>0</v>
      </c>
      <c r="L142" s="165"/>
      <c r="M142" s="165">
        <f>SUM(M143:M233)</f>
        <v>0</v>
      </c>
      <c r="N142" s="165"/>
      <c r="O142" s="165">
        <f>SUM(O143:O233)</f>
        <v>2.63</v>
      </c>
      <c r="P142" s="165"/>
      <c r="Q142" s="165">
        <f>SUM(Q143:Q233)</f>
        <v>0</v>
      </c>
      <c r="R142" s="165"/>
      <c r="S142" s="165"/>
      <c r="T142" s="166"/>
      <c r="U142" s="160"/>
      <c r="V142" s="160">
        <f>SUM(V143:V233)</f>
        <v>132.13</v>
      </c>
      <c r="W142" s="160"/>
      <c r="X142" s="160"/>
      <c r="AG142" t="s">
        <v>144</v>
      </c>
    </row>
    <row r="143" spans="1:60" ht="22.5" outlineLevel="1" x14ac:dyDescent="0.2">
      <c r="A143" s="167">
        <v>14</v>
      </c>
      <c r="B143" s="168" t="s">
        <v>352</v>
      </c>
      <c r="C143" s="184" t="s">
        <v>353</v>
      </c>
      <c r="D143" s="169" t="s">
        <v>238</v>
      </c>
      <c r="E143" s="170">
        <v>263.45339999999999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21</v>
      </c>
      <c r="M143" s="172">
        <f>G143*(1+L143/100)</f>
        <v>0</v>
      </c>
      <c r="N143" s="172">
        <v>3.2000000000000003E-4</v>
      </c>
      <c r="O143" s="172">
        <f>ROUND(E143*N143,2)</f>
        <v>0.08</v>
      </c>
      <c r="P143" s="172">
        <v>0</v>
      </c>
      <c r="Q143" s="172">
        <f>ROUND(E143*P143,2)</f>
        <v>0</v>
      </c>
      <c r="R143" s="172" t="s">
        <v>226</v>
      </c>
      <c r="S143" s="172" t="s">
        <v>148</v>
      </c>
      <c r="T143" s="173" t="s">
        <v>227</v>
      </c>
      <c r="U143" s="157">
        <v>7.0000000000000007E-2</v>
      </c>
      <c r="V143" s="157">
        <f>ROUND(E143*U143,2)</f>
        <v>18.440000000000001</v>
      </c>
      <c r="W143" s="157"/>
      <c r="X143" s="157" t="s">
        <v>181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182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270" t="s">
        <v>258</v>
      </c>
      <c r="D144" s="271"/>
      <c r="E144" s="271"/>
      <c r="F144" s="271"/>
      <c r="G144" s="271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234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98" t="s">
        <v>249</v>
      </c>
      <c r="D145" s="190"/>
      <c r="E145" s="191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197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33.75" outlineLevel="1" x14ac:dyDescent="0.2">
      <c r="A146" s="155"/>
      <c r="B146" s="156"/>
      <c r="C146" s="199" t="s">
        <v>307</v>
      </c>
      <c r="D146" s="190"/>
      <c r="E146" s="191">
        <v>677.37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197</v>
      </c>
      <c r="AH146" s="148">
        <v>2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33.75" outlineLevel="1" x14ac:dyDescent="0.2">
      <c r="A147" s="155"/>
      <c r="B147" s="156"/>
      <c r="C147" s="199" t="s">
        <v>308</v>
      </c>
      <c r="D147" s="190"/>
      <c r="E147" s="191">
        <v>138.35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197</v>
      </c>
      <c r="AH147" s="148">
        <v>2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33.75" outlineLevel="1" x14ac:dyDescent="0.2">
      <c r="A148" s="155"/>
      <c r="B148" s="156"/>
      <c r="C148" s="199" t="s">
        <v>309</v>
      </c>
      <c r="D148" s="190"/>
      <c r="E148" s="191">
        <v>325.74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197</v>
      </c>
      <c r="AH148" s="148">
        <v>2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33.75" outlineLevel="1" x14ac:dyDescent="0.2">
      <c r="A149" s="155"/>
      <c r="B149" s="156"/>
      <c r="C149" s="199" t="s">
        <v>310</v>
      </c>
      <c r="D149" s="190"/>
      <c r="E149" s="191">
        <v>181.2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197</v>
      </c>
      <c r="AH149" s="148">
        <v>2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33.75" outlineLevel="1" x14ac:dyDescent="0.2">
      <c r="A150" s="155"/>
      <c r="B150" s="156"/>
      <c r="C150" s="199" t="s">
        <v>311</v>
      </c>
      <c r="D150" s="190"/>
      <c r="E150" s="191">
        <v>96.07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197</v>
      </c>
      <c r="AH150" s="148">
        <v>2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33.75" outlineLevel="1" x14ac:dyDescent="0.2">
      <c r="A151" s="155"/>
      <c r="B151" s="156"/>
      <c r="C151" s="199" t="s">
        <v>354</v>
      </c>
      <c r="D151" s="190"/>
      <c r="E151" s="191">
        <v>44.9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197</v>
      </c>
      <c r="AH151" s="148">
        <v>2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00" t="s">
        <v>252</v>
      </c>
      <c r="D152" s="192"/>
      <c r="E152" s="193">
        <v>1463.63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197</v>
      </c>
      <c r="AH152" s="148">
        <v>3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98" t="s">
        <v>253</v>
      </c>
      <c r="D153" s="190"/>
      <c r="E153" s="191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197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86" t="s">
        <v>355</v>
      </c>
      <c r="D154" s="158"/>
      <c r="E154" s="159">
        <v>263.45339999999999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197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7">
        <v>15</v>
      </c>
      <c r="B155" s="168" t="s">
        <v>356</v>
      </c>
      <c r="C155" s="184" t="s">
        <v>357</v>
      </c>
      <c r="D155" s="169" t="s">
        <v>238</v>
      </c>
      <c r="E155" s="170">
        <v>649.67110000000002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4.0000000000000003E-5</v>
      </c>
      <c r="O155" s="172">
        <f>ROUND(E155*N155,2)</f>
        <v>0.03</v>
      </c>
      <c r="P155" s="172">
        <v>0</v>
      </c>
      <c r="Q155" s="172">
        <f>ROUND(E155*P155,2)</f>
        <v>0</v>
      </c>
      <c r="R155" s="172" t="s">
        <v>226</v>
      </c>
      <c r="S155" s="172" t="s">
        <v>148</v>
      </c>
      <c r="T155" s="173" t="s">
        <v>227</v>
      </c>
      <c r="U155" s="157">
        <v>7.8E-2</v>
      </c>
      <c r="V155" s="157">
        <f>ROUND(E155*U155,2)</f>
        <v>50.67</v>
      </c>
      <c r="W155" s="157"/>
      <c r="X155" s="157" t="s">
        <v>181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182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55"/>
      <c r="B156" s="156"/>
      <c r="C156" s="270" t="s">
        <v>358</v>
      </c>
      <c r="D156" s="271"/>
      <c r="E156" s="271"/>
      <c r="F156" s="271"/>
      <c r="G156" s="271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234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74" t="str">
        <f>C156</f>
        <v>s rámy a zárubněmi, zábradlí, předmětů oplechování apod., které se zřizují ještě před úpravami povrchu, před jejich znečištěním při úpravách povrchu nástřikem plastických (lepivých) maltovin</v>
      </c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6" t="s">
        <v>271</v>
      </c>
      <c r="D157" s="158"/>
      <c r="E157" s="159">
        <v>127.49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197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6" t="s">
        <v>272</v>
      </c>
      <c r="D158" s="158"/>
      <c r="E158" s="159">
        <v>60.792000000000002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197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86" t="s">
        <v>273</v>
      </c>
      <c r="D159" s="158"/>
      <c r="E159" s="159">
        <v>18.899999999999999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197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86" t="s">
        <v>274</v>
      </c>
      <c r="D160" s="158"/>
      <c r="E160" s="159">
        <v>2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197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6" t="s">
        <v>275</v>
      </c>
      <c r="D161" s="158"/>
      <c r="E161" s="159">
        <v>2.6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197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6" t="s">
        <v>276</v>
      </c>
      <c r="D162" s="158"/>
      <c r="E162" s="159">
        <v>5.3353999999999999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197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6" t="s">
        <v>277</v>
      </c>
      <c r="D163" s="158"/>
      <c r="E163" s="159">
        <v>4.08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197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6" t="s">
        <v>278</v>
      </c>
      <c r="D164" s="158"/>
      <c r="E164" s="159">
        <v>25.5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197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6" t="s">
        <v>279</v>
      </c>
      <c r="D165" s="158"/>
      <c r="E165" s="159">
        <v>11.704000000000001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197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6" t="s">
        <v>280</v>
      </c>
      <c r="D166" s="158"/>
      <c r="E166" s="159">
        <v>12.75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197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6" t="s">
        <v>281</v>
      </c>
      <c r="D167" s="158"/>
      <c r="E167" s="159">
        <v>125.892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197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6" t="s">
        <v>282</v>
      </c>
      <c r="D168" s="158"/>
      <c r="E168" s="159">
        <v>48.42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197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6" t="s">
        <v>283</v>
      </c>
      <c r="D169" s="158"/>
      <c r="E169" s="159">
        <v>21.073799999999999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197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6" t="s">
        <v>284</v>
      </c>
      <c r="D170" s="158"/>
      <c r="E170" s="159">
        <v>4.9859999999999998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197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6" t="s">
        <v>285</v>
      </c>
      <c r="D171" s="158"/>
      <c r="E171" s="159">
        <v>1.25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197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6" t="s">
        <v>286</v>
      </c>
      <c r="D172" s="158"/>
      <c r="E172" s="159">
        <v>1.5625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197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6" t="s">
        <v>287</v>
      </c>
      <c r="D173" s="158"/>
      <c r="E173" s="159">
        <v>10.752000000000001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197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6" t="s">
        <v>288</v>
      </c>
      <c r="D174" s="158"/>
      <c r="E174" s="159">
        <v>19.968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197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6" t="s">
        <v>289</v>
      </c>
      <c r="D175" s="158"/>
      <c r="E175" s="159">
        <v>60.94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197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6" t="s">
        <v>290</v>
      </c>
      <c r="D176" s="158"/>
      <c r="E176" s="159">
        <v>7.7560000000000002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197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6" t="s">
        <v>291</v>
      </c>
      <c r="D177" s="158"/>
      <c r="E177" s="159">
        <v>5.141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197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6" t="s">
        <v>292</v>
      </c>
      <c r="D178" s="158"/>
      <c r="E178" s="159">
        <v>9.4870000000000001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197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86" t="s">
        <v>293</v>
      </c>
      <c r="D179" s="158"/>
      <c r="E179" s="159">
        <v>11.276999999999999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197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6" t="s">
        <v>294</v>
      </c>
      <c r="D180" s="158"/>
      <c r="E180" s="159">
        <v>9.1349999999999998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197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6" t="s">
        <v>295</v>
      </c>
      <c r="D181" s="158"/>
      <c r="E181" s="159">
        <v>6.1109999999999998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197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6" t="s">
        <v>296</v>
      </c>
      <c r="D182" s="158"/>
      <c r="E182" s="159">
        <v>3.3210000000000002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197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6" t="s">
        <v>297</v>
      </c>
      <c r="D183" s="158"/>
      <c r="E183" s="159">
        <v>0.77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197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6" t="s">
        <v>298</v>
      </c>
      <c r="D184" s="158"/>
      <c r="E184" s="159">
        <v>0.6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197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6" t="s">
        <v>299</v>
      </c>
      <c r="D185" s="158"/>
      <c r="E185" s="159">
        <v>18.7974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197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6" t="s">
        <v>300</v>
      </c>
      <c r="D186" s="158"/>
      <c r="E186" s="159">
        <v>1.85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197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6" t="s">
        <v>301</v>
      </c>
      <c r="D187" s="158"/>
      <c r="E187" s="159">
        <v>1.35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197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6" t="s">
        <v>302</v>
      </c>
      <c r="D188" s="158"/>
      <c r="E188" s="159">
        <v>2.7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197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86" t="s">
        <v>303</v>
      </c>
      <c r="D189" s="158"/>
      <c r="E189" s="159">
        <v>5.38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197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67">
        <v>16</v>
      </c>
      <c r="B190" s="168" t="s">
        <v>359</v>
      </c>
      <c r="C190" s="184" t="s">
        <v>360</v>
      </c>
      <c r="D190" s="169" t="s">
        <v>238</v>
      </c>
      <c r="E190" s="170">
        <v>70.936499999999995</v>
      </c>
      <c r="F190" s="171"/>
      <c r="G190" s="172">
        <f>ROUND(E190*F190,2)</f>
        <v>0</v>
      </c>
      <c r="H190" s="171"/>
      <c r="I190" s="172">
        <f>ROUND(E190*H190,2)</f>
        <v>0</v>
      </c>
      <c r="J190" s="171"/>
      <c r="K190" s="172">
        <f>ROUND(E190*J190,2)</f>
        <v>0</v>
      </c>
      <c r="L190" s="172">
        <v>21</v>
      </c>
      <c r="M190" s="172">
        <f>G190*(1+L190/100)</f>
        <v>0</v>
      </c>
      <c r="N190" s="172">
        <v>3.3279999999999997E-2</v>
      </c>
      <c r="O190" s="172">
        <f>ROUND(E190*N190,2)</f>
        <v>2.36</v>
      </c>
      <c r="P190" s="172">
        <v>0</v>
      </c>
      <c r="Q190" s="172">
        <f>ROUND(E190*P190,2)</f>
        <v>0</v>
      </c>
      <c r="R190" s="172"/>
      <c r="S190" s="172" t="s">
        <v>180</v>
      </c>
      <c r="T190" s="173" t="s">
        <v>149</v>
      </c>
      <c r="U190" s="157">
        <v>0</v>
      </c>
      <c r="V190" s="157">
        <f>ROUND(E190*U190,2)</f>
        <v>0</v>
      </c>
      <c r="W190" s="157"/>
      <c r="X190" s="157" t="s">
        <v>181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182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98" t="s">
        <v>249</v>
      </c>
      <c r="D191" s="190"/>
      <c r="E191" s="191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197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33.75" outlineLevel="1" x14ac:dyDescent="0.2">
      <c r="A192" s="155"/>
      <c r="B192" s="156"/>
      <c r="C192" s="199" t="s">
        <v>307</v>
      </c>
      <c r="D192" s="190"/>
      <c r="E192" s="191">
        <v>677.37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197</v>
      </c>
      <c r="AH192" s="148">
        <v>2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33.75" outlineLevel="1" x14ac:dyDescent="0.2">
      <c r="A193" s="155"/>
      <c r="B193" s="156"/>
      <c r="C193" s="199" t="s">
        <v>308</v>
      </c>
      <c r="D193" s="190"/>
      <c r="E193" s="191">
        <v>138.35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197</v>
      </c>
      <c r="AH193" s="148">
        <v>2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33.75" outlineLevel="1" x14ac:dyDescent="0.2">
      <c r="A194" s="155"/>
      <c r="B194" s="156"/>
      <c r="C194" s="199" t="s">
        <v>309</v>
      </c>
      <c r="D194" s="190"/>
      <c r="E194" s="191">
        <v>325.74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197</v>
      </c>
      <c r="AH194" s="148">
        <v>2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33.75" outlineLevel="1" x14ac:dyDescent="0.2">
      <c r="A195" s="155"/>
      <c r="B195" s="156"/>
      <c r="C195" s="199" t="s">
        <v>310</v>
      </c>
      <c r="D195" s="190"/>
      <c r="E195" s="191">
        <v>181.2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197</v>
      </c>
      <c r="AH195" s="148">
        <v>2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33.75" outlineLevel="1" x14ac:dyDescent="0.2">
      <c r="A196" s="155"/>
      <c r="B196" s="156"/>
      <c r="C196" s="199" t="s">
        <v>311</v>
      </c>
      <c r="D196" s="190"/>
      <c r="E196" s="191">
        <v>96.07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197</v>
      </c>
      <c r="AH196" s="148">
        <v>2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200" t="s">
        <v>252</v>
      </c>
      <c r="D197" s="192"/>
      <c r="E197" s="193">
        <v>1418.73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197</v>
      </c>
      <c r="AH197" s="148">
        <v>3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98" t="s">
        <v>253</v>
      </c>
      <c r="D198" s="190"/>
      <c r="E198" s="191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197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6" t="s">
        <v>361</v>
      </c>
      <c r="D199" s="158"/>
      <c r="E199" s="159">
        <v>70.936499999999995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197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67">
        <v>17</v>
      </c>
      <c r="B200" s="168" t="s">
        <v>316</v>
      </c>
      <c r="C200" s="184" t="s">
        <v>317</v>
      </c>
      <c r="D200" s="169" t="s">
        <v>318</v>
      </c>
      <c r="E200" s="170">
        <v>1050.4000000000001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2">
        <v>1.4999999999999999E-4</v>
      </c>
      <c r="O200" s="172">
        <f>ROUND(E200*N200,2)</f>
        <v>0.16</v>
      </c>
      <c r="P200" s="172">
        <v>0</v>
      </c>
      <c r="Q200" s="172">
        <f>ROUND(E200*P200,2)</f>
        <v>0</v>
      </c>
      <c r="R200" s="172" t="s">
        <v>226</v>
      </c>
      <c r="S200" s="172" t="s">
        <v>148</v>
      </c>
      <c r="T200" s="173" t="s">
        <v>227</v>
      </c>
      <c r="U200" s="157">
        <v>0.06</v>
      </c>
      <c r="V200" s="157">
        <f>ROUND(E200*U200,2)</f>
        <v>63.02</v>
      </c>
      <c r="W200" s="157"/>
      <c r="X200" s="157" t="s">
        <v>181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182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6" t="s">
        <v>319</v>
      </c>
      <c r="D201" s="158"/>
      <c r="E201" s="159">
        <v>157.69999999999999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197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86" t="s">
        <v>320</v>
      </c>
      <c r="D202" s="158"/>
      <c r="E202" s="159">
        <v>91.92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197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6" t="s">
        <v>321</v>
      </c>
      <c r="D203" s="158"/>
      <c r="E203" s="159">
        <v>46.9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197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6" t="s">
        <v>322</v>
      </c>
      <c r="D204" s="158"/>
      <c r="E204" s="159">
        <v>4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197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6" t="s">
        <v>323</v>
      </c>
      <c r="D205" s="158"/>
      <c r="E205" s="159">
        <v>4.5999999999999996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197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6" t="s">
        <v>324</v>
      </c>
      <c r="D206" s="158"/>
      <c r="E206" s="159">
        <v>7.24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197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6" t="s">
        <v>325</v>
      </c>
      <c r="D207" s="158"/>
      <c r="E207" s="159">
        <v>11.8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197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6" t="s">
        <v>326</v>
      </c>
      <c r="D208" s="158"/>
      <c r="E208" s="159">
        <v>50.8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197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6" t="s">
        <v>327</v>
      </c>
      <c r="D209" s="158"/>
      <c r="E209" s="159">
        <v>15.04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197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6" t="s">
        <v>328</v>
      </c>
      <c r="D210" s="158"/>
      <c r="E210" s="159">
        <v>35.4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197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6" t="s">
        <v>329</v>
      </c>
      <c r="D211" s="158"/>
      <c r="E211" s="159">
        <v>186.68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197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86" t="s">
        <v>330</v>
      </c>
      <c r="D212" s="158"/>
      <c r="E212" s="159">
        <v>66.42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197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6" t="s">
        <v>331</v>
      </c>
      <c r="D213" s="158"/>
      <c r="E213" s="159">
        <v>55.55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197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6" t="s">
        <v>332</v>
      </c>
      <c r="D214" s="158"/>
      <c r="E214" s="159">
        <v>7.34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197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86" t="s">
        <v>333</v>
      </c>
      <c r="D215" s="158"/>
      <c r="E215" s="159">
        <v>6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197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86" t="s">
        <v>334</v>
      </c>
      <c r="D216" s="158"/>
      <c r="E216" s="159">
        <v>3.75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197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6" t="s">
        <v>335</v>
      </c>
      <c r="D217" s="158"/>
      <c r="E217" s="159">
        <v>24.68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197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6" t="s">
        <v>336</v>
      </c>
      <c r="D218" s="158"/>
      <c r="E218" s="159">
        <v>38.520000000000003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197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6" t="s">
        <v>337</v>
      </c>
      <c r="D219" s="158"/>
      <c r="E219" s="159">
        <v>82.94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197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6" t="s">
        <v>338</v>
      </c>
      <c r="D220" s="158"/>
      <c r="E220" s="159">
        <v>13.5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197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6" t="s">
        <v>339</v>
      </c>
      <c r="D221" s="158"/>
      <c r="E221" s="159">
        <v>7.24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197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86" t="s">
        <v>340</v>
      </c>
      <c r="D222" s="158"/>
      <c r="E222" s="159">
        <v>14.18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197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6" t="s">
        <v>341</v>
      </c>
      <c r="D223" s="158"/>
      <c r="E223" s="159">
        <v>16.18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197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86" t="s">
        <v>342</v>
      </c>
      <c r="D224" s="158"/>
      <c r="E224" s="159">
        <v>15.5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197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86" t="s">
        <v>343</v>
      </c>
      <c r="D225" s="158"/>
      <c r="E225" s="159">
        <v>8.24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197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6" t="s">
        <v>344</v>
      </c>
      <c r="D226" s="158"/>
      <c r="E226" s="159">
        <v>8.9700000000000006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197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6" t="s">
        <v>345</v>
      </c>
      <c r="D227" s="158"/>
      <c r="E227" s="159">
        <v>2.5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197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86" t="s">
        <v>346</v>
      </c>
      <c r="D228" s="158"/>
      <c r="E228" s="159">
        <v>2.2000000000000002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197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86" t="s">
        <v>347</v>
      </c>
      <c r="D229" s="158"/>
      <c r="E229" s="159">
        <v>42.48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197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86" t="s">
        <v>348</v>
      </c>
      <c r="D230" s="158"/>
      <c r="E230" s="159">
        <v>4.7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197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6" t="s">
        <v>349</v>
      </c>
      <c r="D231" s="158"/>
      <c r="E231" s="159">
        <v>3.35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197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86" t="s">
        <v>350</v>
      </c>
      <c r="D232" s="158"/>
      <c r="E232" s="159">
        <v>6.7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197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86" t="s">
        <v>351</v>
      </c>
      <c r="D233" s="158"/>
      <c r="E233" s="159">
        <v>7.38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197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x14ac:dyDescent="0.2">
      <c r="A234" s="161" t="s">
        <v>143</v>
      </c>
      <c r="B234" s="162" t="s">
        <v>89</v>
      </c>
      <c r="C234" s="183" t="s">
        <v>90</v>
      </c>
      <c r="D234" s="163"/>
      <c r="E234" s="164"/>
      <c r="F234" s="165"/>
      <c r="G234" s="165">
        <f>SUMIF(AG235:AG306,"&lt;&gt;NOR",G235:G306)</f>
        <v>0</v>
      </c>
      <c r="H234" s="165"/>
      <c r="I234" s="165">
        <f>SUM(I235:I306)</f>
        <v>0</v>
      </c>
      <c r="J234" s="165"/>
      <c r="K234" s="165">
        <f>SUM(K235:K306)</f>
        <v>0</v>
      </c>
      <c r="L234" s="165"/>
      <c r="M234" s="165">
        <f>SUM(M235:M306)</f>
        <v>0</v>
      </c>
      <c r="N234" s="165"/>
      <c r="O234" s="165">
        <f>SUM(O235:O306)</f>
        <v>0.6</v>
      </c>
      <c r="P234" s="165"/>
      <c r="Q234" s="165">
        <f>SUM(Q235:Q306)</f>
        <v>0</v>
      </c>
      <c r="R234" s="165"/>
      <c r="S234" s="165"/>
      <c r="T234" s="166"/>
      <c r="U234" s="160"/>
      <c r="V234" s="160">
        <f>SUM(V235:V306)</f>
        <v>0</v>
      </c>
      <c r="W234" s="160"/>
      <c r="X234" s="160"/>
      <c r="AG234" t="s">
        <v>144</v>
      </c>
    </row>
    <row r="235" spans="1:60" outlineLevel="1" x14ac:dyDescent="0.2">
      <c r="A235" s="167">
        <v>18</v>
      </c>
      <c r="B235" s="168" t="s">
        <v>362</v>
      </c>
      <c r="C235" s="184" t="s">
        <v>363</v>
      </c>
      <c r="D235" s="169" t="s">
        <v>318</v>
      </c>
      <c r="E235" s="170">
        <v>271.89999999999998</v>
      </c>
      <c r="F235" s="171"/>
      <c r="G235" s="172">
        <f>ROUND(E235*F235,2)</f>
        <v>0</v>
      </c>
      <c r="H235" s="171"/>
      <c r="I235" s="172">
        <f>ROUND(E235*H235,2)</f>
        <v>0</v>
      </c>
      <c r="J235" s="171"/>
      <c r="K235" s="172">
        <f>ROUND(E235*J235,2)</f>
        <v>0</v>
      </c>
      <c r="L235" s="172">
        <v>21</v>
      </c>
      <c r="M235" s="172">
        <f>G235*(1+L235/100)</f>
        <v>0</v>
      </c>
      <c r="N235" s="172">
        <v>2.2200000000000002E-3</v>
      </c>
      <c r="O235" s="172">
        <f>ROUND(E235*N235,2)</f>
        <v>0.6</v>
      </c>
      <c r="P235" s="172">
        <v>0</v>
      </c>
      <c r="Q235" s="172">
        <f>ROUND(E235*P235,2)</f>
        <v>0</v>
      </c>
      <c r="R235" s="172"/>
      <c r="S235" s="172" t="s">
        <v>180</v>
      </c>
      <c r="T235" s="173" t="s">
        <v>149</v>
      </c>
      <c r="U235" s="157">
        <v>0</v>
      </c>
      <c r="V235" s="157">
        <f>ROUND(E235*U235,2)</f>
        <v>0</v>
      </c>
      <c r="W235" s="157"/>
      <c r="X235" s="157" t="s">
        <v>181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182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6" t="s">
        <v>364</v>
      </c>
      <c r="D236" s="158"/>
      <c r="E236" s="159">
        <v>41.8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197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86" t="s">
        <v>365</v>
      </c>
      <c r="D237" s="158"/>
      <c r="E237" s="159">
        <v>20.399999999999999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197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6" t="s">
        <v>366</v>
      </c>
      <c r="D238" s="158"/>
      <c r="E238" s="159">
        <v>18.899999999999999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197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6" t="s">
        <v>367</v>
      </c>
      <c r="D239" s="158"/>
      <c r="E239" s="159">
        <v>2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197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6" t="s">
        <v>368</v>
      </c>
      <c r="D240" s="158"/>
      <c r="E240" s="159">
        <v>2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197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86" t="s">
        <v>369</v>
      </c>
      <c r="D241" s="158"/>
      <c r="E241" s="159">
        <v>2.06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197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86" t="s">
        <v>370</v>
      </c>
      <c r="D242" s="158"/>
      <c r="E242" s="159">
        <v>1.6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197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6" t="s">
        <v>371</v>
      </c>
      <c r="D243" s="158"/>
      <c r="E243" s="159">
        <v>10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197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86" t="s">
        <v>372</v>
      </c>
      <c r="D244" s="158"/>
      <c r="E244" s="159">
        <v>4.4000000000000004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197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86" t="s">
        <v>373</v>
      </c>
      <c r="D245" s="158"/>
      <c r="E245" s="159">
        <v>15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197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186" t="s">
        <v>374</v>
      </c>
      <c r="D246" s="158"/>
      <c r="E246" s="159">
        <v>46.8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197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86" t="s">
        <v>375</v>
      </c>
      <c r="D247" s="158"/>
      <c r="E247" s="159">
        <v>18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197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6" t="s">
        <v>376</v>
      </c>
      <c r="D248" s="158"/>
      <c r="E248" s="159">
        <v>10.23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197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86" t="s">
        <v>377</v>
      </c>
      <c r="D249" s="158"/>
      <c r="E249" s="159">
        <v>1.8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197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86" t="s">
        <v>378</v>
      </c>
      <c r="D250" s="158"/>
      <c r="E250" s="159">
        <v>1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197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86" t="s">
        <v>379</v>
      </c>
      <c r="D251" s="158"/>
      <c r="E251" s="159">
        <v>1.25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197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86" t="s">
        <v>380</v>
      </c>
      <c r="D252" s="158"/>
      <c r="E252" s="159">
        <v>4.2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197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6" t="s">
        <v>381</v>
      </c>
      <c r="D253" s="158"/>
      <c r="E253" s="159">
        <v>7.8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197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6" t="s">
        <v>382</v>
      </c>
      <c r="D254" s="158"/>
      <c r="E254" s="159">
        <v>22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197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86" t="s">
        <v>383</v>
      </c>
      <c r="D255" s="158"/>
      <c r="E255" s="159">
        <v>2.9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197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86" t="s">
        <v>384</v>
      </c>
      <c r="D256" s="158"/>
      <c r="E256" s="159">
        <v>1.94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197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86" t="s">
        <v>385</v>
      </c>
      <c r="D257" s="158"/>
      <c r="E257" s="159">
        <v>3.58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197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6" t="s">
        <v>386</v>
      </c>
      <c r="D258" s="158"/>
      <c r="E258" s="159">
        <v>3.58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197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86" t="s">
        <v>387</v>
      </c>
      <c r="D259" s="158"/>
      <c r="E259" s="159">
        <v>2.9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197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86" t="s">
        <v>388</v>
      </c>
      <c r="D260" s="158"/>
      <c r="E260" s="159">
        <v>1.94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197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86" t="s">
        <v>389</v>
      </c>
      <c r="D261" s="158"/>
      <c r="E261" s="159">
        <v>4.05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197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86" t="s">
        <v>390</v>
      </c>
      <c r="D262" s="158"/>
      <c r="E262" s="159">
        <v>1.1000000000000001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197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86" t="s">
        <v>391</v>
      </c>
      <c r="D263" s="158"/>
      <c r="E263" s="159">
        <v>1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197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86" t="s">
        <v>392</v>
      </c>
      <c r="D264" s="158"/>
      <c r="E264" s="159">
        <v>10.62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197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6" t="s">
        <v>393</v>
      </c>
      <c r="D265" s="158"/>
      <c r="E265" s="159">
        <v>1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197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6" t="s">
        <v>394</v>
      </c>
      <c r="D266" s="158"/>
      <c r="E266" s="159">
        <v>1.35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197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86" t="s">
        <v>395</v>
      </c>
      <c r="D267" s="158"/>
      <c r="E267" s="159">
        <v>2.7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197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86" t="s">
        <v>396</v>
      </c>
      <c r="D268" s="158"/>
      <c r="E268" s="159">
        <v>2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197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67">
        <v>19</v>
      </c>
      <c r="B269" s="168" t="s">
        <v>397</v>
      </c>
      <c r="C269" s="184" t="s">
        <v>398</v>
      </c>
      <c r="D269" s="169" t="s">
        <v>399</v>
      </c>
      <c r="E269" s="170">
        <v>299.08999999999997</v>
      </c>
      <c r="F269" s="171"/>
      <c r="G269" s="172">
        <f>ROUND(E269*F269,2)</f>
        <v>0</v>
      </c>
      <c r="H269" s="171"/>
      <c r="I269" s="172">
        <f>ROUND(E269*H269,2)</f>
        <v>0</v>
      </c>
      <c r="J269" s="171"/>
      <c r="K269" s="172">
        <f>ROUND(E269*J269,2)</f>
        <v>0</v>
      </c>
      <c r="L269" s="172">
        <v>21</v>
      </c>
      <c r="M269" s="172">
        <f>G269*(1+L269/100)</f>
        <v>0</v>
      </c>
      <c r="N269" s="172">
        <v>0</v>
      </c>
      <c r="O269" s="172">
        <f>ROUND(E269*N269,2)</f>
        <v>0</v>
      </c>
      <c r="P269" s="172">
        <v>0</v>
      </c>
      <c r="Q269" s="172">
        <f>ROUND(E269*P269,2)</f>
        <v>0</v>
      </c>
      <c r="R269" s="172"/>
      <c r="S269" s="172" t="s">
        <v>180</v>
      </c>
      <c r="T269" s="173" t="s">
        <v>149</v>
      </c>
      <c r="U269" s="157">
        <v>0</v>
      </c>
      <c r="V269" s="157">
        <f>ROUND(E269*U269,2)</f>
        <v>0</v>
      </c>
      <c r="W269" s="157"/>
      <c r="X269" s="157" t="s">
        <v>181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182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98" t="s">
        <v>249</v>
      </c>
      <c r="D270" s="190"/>
      <c r="E270" s="191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197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99" t="s">
        <v>400</v>
      </c>
      <c r="D271" s="190"/>
      <c r="E271" s="191">
        <v>41.8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197</v>
      </c>
      <c r="AH271" s="148">
        <v>2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99" t="s">
        <v>401</v>
      </c>
      <c r="D272" s="190"/>
      <c r="E272" s="191">
        <v>20.399999999999999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197</v>
      </c>
      <c r="AH272" s="148">
        <v>2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99" t="s">
        <v>402</v>
      </c>
      <c r="D273" s="190"/>
      <c r="E273" s="191">
        <v>18.899999999999999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197</v>
      </c>
      <c r="AH273" s="148">
        <v>2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99" t="s">
        <v>403</v>
      </c>
      <c r="D274" s="190"/>
      <c r="E274" s="191">
        <v>2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197</v>
      </c>
      <c r="AH274" s="148">
        <v>2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99" t="s">
        <v>404</v>
      </c>
      <c r="D275" s="190"/>
      <c r="E275" s="191">
        <v>2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197</v>
      </c>
      <c r="AH275" s="148">
        <v>2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99" t="s">
        <v>405</v>
      </c>
      <c r="D276" s="190"/>
      <c r="E276" s="191">
        <v>2.06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197</v>
      </c>
      <c r="AH276" s="148">
        <v>2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99" t="s">
        <v>406</v>
      </c>
      <c r="D277" s="190"/>
      <c r="E277" s="191">
        <v>1.6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197</v>
      </c>
      <c r="AH277" s="148">
        <v>2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199" t="s">
        <v>407</v>
      </c>
      <c r="D278" s="190"/>
      <c r="E278" s="191">
        <v>10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197</v>
      </c>
      <c r="AH278" s="148">
        <v>2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99" t="s">
        <v>408</v>
      </c>
      <c r="D279" s="190"/>
      <c r="E279" s="191">
        <v>4.4000000000000004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197</v>
      </c>
      <c r="AH279" s="148">
        <v>2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99" t="s">
        <v>409</v>
      </c>
      <c r="D280" s="190"/>
      <c r="E280" s="191">
        <v>15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197</v>
      </c>
      <c r="AH280" s="148">
        <v>2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199" t="s">
        <v>410</v>
      </c>
      <c r="D281" s="190"/>
      <c r="E281" s="191">
        <v>46.8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197</v>
      </c>
      <c r="AH281" s="148">
        <v>2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99" t="s">
        <v>411</v>
      </c>
      <c r="D282" s="190"/>
      <c r="E282" s="191">
        <v>18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197</v>
      </c>
      <c r="AH282" s="148">
        <v>2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99" t="s">
        <v>412</v>
      </c>
      <c r="D283" s="190"/>
      <c r="E283" s="191">
        <v>10.23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197</v>
      </c>
      <c r="AH283" s="148">
        <v>2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99" t="s">
        <v>413</v>
      </c>
      <c r="D284" s="190"/>
      <c r="E284" s="191">
        <v>1.8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197</v>
      </c>
      <c r="AH284" s="148">
        <v>2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99" t="s">
        <v>414</v>
      </c>
      <c r="D285" s="190"/>
      <c r="E285" s="191">
        <v>1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197</v>
      </c>
      <c r="AH285" s="148">
        <v>2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99" t="s">
        <v>415</v>
      </c>
      <c r="D286" s="190"/>
      <c r="E286" s="191">
        <v>1.25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197</v>
      </c>
      <c r="AH286" s="148">
        <v>2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99" t="s">
        <v>416</v>
      </c>
      <c r="D287" s="190"/>
      <c r="E287" s="191">
        <v>4.2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197</v>
      </c>
      <c r="AH287" s="148">
        <v>2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99" t="s">
        <v>417</v>
      </c>
      <c r="D288" s="190"/>
      <c r="E288" s="191">
        <v>7.8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197</v>
      </c>
      <c r="AH288" s="148">
        <v>2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99" t="s">
        <v>418</v>
      </c>
      <c r="D289" s="190"/>
      <c r="E289" s="191">
        <v>22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197</v>
      </c>
      <c r="AH289" s="148">
        <v>2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99" t="s">
        <v>419</v>
      </c>
      <c r="D290" s="190"/>
      <c r="E290" s="191">
        <v>2.9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197</v>
      </c>
      <c r="AH290" s="148">
        <v>2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99" t="s">
        <v>420</v>
      </c>
      <c r="D291" s="190"/>
      <c r="E291" s="191">
        <v>1.94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197</v>
      </c>
      <c r="AH291" s="148">
        <v>2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99" t="s">
        <v>421</v>
      </c>
      <c r="D292" s="190"/>
      <c r="E292" s="191">
        <v>3.58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197</v>
      </c>
      <c r="AH292" s="148">
        <v>2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99" t="s">
        <v>422</v>
      </c>
      <c r="D293" s="190"/>
      <c r="E293" s="191">
        <v>3.58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197</v>
      </c>
      <c r="AH293" s="148">
        <v>2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99" t="s">
        <v>423</v>
      </c>
      <c r="D294" s="190"/>
      <c r="E294" s="191">
        <v>2.9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197</v>
      </c>
      <c r="AH294" s="148">
        <v>2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99" t="s">
        <v>424</v>
      </c>
      <c r="D295" s="190"/>
      <c r="E295" s="191">
        <v>1.94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197</v>
      </c>
      <c r="AH295" s="148">
        <v>2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99" t="s">
        <v>425</v>
      </c>
      <c r="D296" s="190"/>
      <c r="E296" s="191">
        <v>4.05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197</v>
      </c>
      <c r="AH296" s="148">
        <v>2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99" t="s">
        <v>426</v>
      </c>
      <c r="D297" s="190"/>
      <c r="E297" s="191">
        <v>1.1000000000000001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197</v>
      </c>
      <c r="AH297" s="148">
        <v>2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99" t="s">
        <v>427</v>
      </c>
      <c r="D298" s="190"/>
      <c r="E298" s="191">
        <v>1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197</v>
      </c>
      <c r="AH298" s="148">
        <v>2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99" t="s">
        <v>428</v>
      </c>
      <c r="D299" s="190"/>
      <c r="E299" s="191">
        <v>10.62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197</v>
      </c>
      <c r="AH299" s="148">
        <v>2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99" t="s">
        <v>429</v>
      </c>
      <c r="D300" s="190"/>
      <c r="E300" s="191">
        <v>1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197</v>
      </c>
      <c r="AH300" s="148">
        <v>2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99" t="s">
        <v>430</v>
      </c>
      <c r="D301" s="190"/>
      <c r="E301" s="191">
        <v>1.35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197</v>
      </c>
      <c r="AH301" s="148">
        <v>2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99" t="s">
        <v>431</v>
      </c>
      <c r="D302" s="190"/>
      <c r="E302" s="191">
        <v>2.7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197</v>
      </c>
      <c r="AH302" s="148">
        <v>2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99" t="s">
        <v>432</v>
      </c>
      <c r="D303" s="190"/>
      <c r="E303" s="191">
        <v>2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197</v>
      </c>
      <c r="AH303" s="148">
        <v>2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200" t="s">
        <v>252</v>
      </c>
      <c r="D304" s="192"/>
      <c r="E304" s="193">
        <v>271.89999999999998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197</v>
      </c>
      <c r="AH304" s="148">
        <v>3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98" t="s">
        <v>253</v>
      </c>
      <c r="D305" s="190"/>
      <c r="E305" s="191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197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86" t="s">
        <v>433</v>
      </c>
      <c r="D306" s="158"/>
      <c r="E306" s="159">
        <v>299.08999999999997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197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x14ac:dyDescent="0.2">
      <c r="A307" s="161" t="s">
        <v>143</v>
      </c>
      <c r="B307" s="162" t="s">
        <v>91</v>
      </c>
      <c r="C307" s="183" t="s">
        <v>92</v>
      </c>
      <c r="D307" s="163"/>
      <c r="E307" s="164"/>
      <c r="F307" s="165"/>
      <c r="G307" s="165">
        <f>SUMIF(AG308:AG385,"&lt;&gt;NOR",G308:G385)</f>
        <v>0</v>
      </c>
      <c r="H307" s="165"/>
      <c r="I307" s="165">
        <f>SUM(I308:I385)</f>
        <v>0</v>
      </c>
      <c r="J307" s="165"/>
      <c r="K307" s="165">
        <f>SUM(K308:K385)</f>
        <v>0</v>
      </c>
      <c r="L307" s="165"/>
      <c r="M307" s="165">
        <f>SUM(M308:M385)</f>
        <v>0</v>
      </c>
      <c r="N307" s="165"/>
      <c r="O307" s="165">
        <f>SUM(O308:O385)</f>
        <v>102.48</v>
      </c>
      <c r="P307" s="165"/>
      <c r="Q307" s="165">
        <f>SUM(Q308:Q385)</f>
        <v>0</v>
      </c>
      <c r="R307" s="165"/>
      <c r="S307" s="165"/>
      <c r="T307" s="166"/>
      <c r="U307" s="160"/>
      <c r="V307" s="160">
        <f>SUM(V308:V385)</f>
        <v>1549.07</v>
      </c>
      <c r="W307" s="160"/>
      <c r="X307" s="160"/>
      <c r="AG307" t="s">
        <v>144</v>
      </c>
    </row>
    <row r="308" spans="1:60" ht="22.5" outlineLevel="1" x14ac:dyDescent="0.2">
      <c r="A308" s="167">
        <v>20</v>
      </c>
      <c r="B308" s="168" t="s">
        <v>434</v>
      </c>
      <c r="C308" s="184" t="s">
        <v>435</v>
      </c>
      <c r="D308" s="169" t="s">
        <v>238</v>
      </c>
      <c r="E308" s="170">
        <v>4061.5657200000001</v>
      </c>
      <c r="F308" s="171"/>
      <c r="G308" s="172">
        <f>ROUND(E308*F308,2)</f>
        <v>0</v>
      </c>
      <c r="H308" s="171"/>
      <c r="I308" s="172">
        <f>ROUND(E308*H308,2)</f>
        <v>0</v>
      </c>
      <c r="J308" s="171"/>
      <c r="K308" s="172">
        <f>ROUND(E308*J308,2)</f>
        <v>0</v>
      </c>
      <c r="L308" s="172">
        <v>21</v>
      </c>
      <c r="M308" s="172">
        <f>G308*(1+L308/100)</f>
        <v>0</v>
      </c>
      <c r="N308" s="172">
        <v>1.8380000000000001E-2</v>
      </c>
      <c r="O308" s="172">
        <f>ROUND(E308*N308,2)</f>
        <v>74.650000000000006</v>
      </c>
      <c r="P308" s="172">
        <v>0</v>
      </c>
      <c r="Q308" s="172">
        <f>ROUND(E308*P308,2)</f>
        <v>0</v>
      </c>
      <c r="R308" s="172" t="s">
        <v>436</v>
      </c>
      <c r="S308" s="172" t="s">
        <v>148</v>
      </c>
      <c r="T308" s="173" t="s">
        <v>227</v>
      </c>
      <c r="U308" s="157">
        <v>0.123</v>
      </c>
      <c r="V308" s="157">
        <f>ROUND(E308*U308,2)</f>
        <v>499.57</v>
      </c>
      <c r="W308" s="157"/>
      <c r="X308" s="157" t="s">
        <v>181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182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270" t="s">
        <v>437</v>
      </c>
      <c r="D309" s="271"/>
      <c r="E309" s="271"/>
      <c r="F309" s="271"/>
      <c r="G309" s="271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234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86" t="s">
        <v>438</v>
      </c>
      <c r="D310" s="158"/>
      <c r="E310" s="159">
        <v>1060.7199800000001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197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86" t="s">
        <v>439</v>
      </c>
      <c r="D311" s="158"/>
      <c r="E311" s="159">
        <v>614.78340000000003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197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86" t="s">
        <v>440</v>
      </c>
      <c r="D312" s="158"/>
      <c r="E312" s="159">
        <v>648.24099999999999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197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6" t="s">
        <v>441</v>
      </c>
      <c r="D313" s="158"/>
      <c r="E313" s="159">
        <v>574.74833999999998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197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86" t="s">
        <v>442</v>
      </c>
      <c r="D314" s="158"/>
      <c r="E314" s="159">
        <v>335.5265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197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6" t="s">
        <v>443</v>
      </c>
      <c r="D315" s="158"/>
      <c r="E315" s="159">
        <v>70.337000000000003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197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86" t="s">
        <v>444</v>
      </c>
      <c r="D316" s="158"/>
      <c r="E316" s="159">
        <v>207.3991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197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6" t="s">
        <v>445</v>
      </c>
      <c r="D317" s="158"/>
      <c r="E317" s="159">
        <v>207.3991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197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86" t="s">
        <v>446</v>
      </c>
      <c r="D318" s="158"/>
      <c r="E318" s="159">
        <v>172.31129999999999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197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6" t="s">
        <v>447</v>
      </c>
      <c r="D319" s="158"/>
      <c r="E319" s="159">
        <v>170.1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197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ht="33.75" outlineLevel="1" x14ac:dyDescent="0.2">
      <c r="A320" s="167">
        <v>21</v>
      </c>
      <c r="B320" s="168" t="s">
        <v>448</v>
      </c>
      <c r="C320" s="184" t="s">
        <v>449</v>
      </c>
      <c r="D320" s="169" t="s">
        <v>238</v>
      </c>
      <c r="E320" s="170">
        <v>28430.960040000002</v>
      </c>
      <c r="F320" s="171"/>
      <c r="G320" s="172">
        <f>ROUND(E320*F320,2)</f>
        <v>0</v>
      </c>
      <c r="H320" s="171"/>
      <c r="I320" s="172">
        <f>ROUND(E320*H320,2)</f>
        <v>0</v>
      </c>
      <c r="J320" s="171"/>
      <c r="K320" s="172">
        <f>ROUND(E320*J320,2)</f>
        <v>0</v>
      </c>
      <c r="L320" s="172">
        <v>21</v>
      </c>
      <c r="M320" s="172">
        <f>G320*(1+L320/100)</f>
        <v>0</v>
      </c>
      <c r="N320" s="172">
        <v>8.1999999999999998E-4</v>
      </c>
      <c r="O320" s="172">
        <f>ROUND(E320*N320,2)</f>
        <v>23.31</v>
      </c>
      <c r="P320" s="172">
        <v>0</v>
      </c>
      <c r="Q320" s="172">
        <f>ROUND(E320*P320,2)</f>
        <v>0</v>
      </c>
      <c r="R320" s="172" t="s">
        <v>436</v>
      </c>
      <c r="S320" s="172" t="s">
        <v>148</v>
      </c>
      <c r="T320" s="173" t="s">
        <v>227</v>
      </c>
      <c r="U320" s="157">
        <v>0.01</v>
      </c>
      <c r="V320" s="157">
        <f>ROUND(E320*U320,2)</f>
        <v>284.31</v>
      </c>
      <c r="W320" s="157"/>
      <c r="X320" s="157" t="s">
        <v>181</v>
      </c>
      <c r="Y320" s="148"/>
      <c r="Z320" s="148"/>
      <c r="AA320" s="148"/>
      <c r="AB320" s="148"/>
      <c r="AC320" s="148"/>
      <c r="AD320" s="148"/>
      <c r="AE320" s="148"/>
      <c r="AF320" s="148"/>
      <c r="AG320" s="148" t="s">
        <v>182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270" t="s">
        <v>437</v>
      </c>
      <c r="D321" s="271"/>
      <c r="E321" s="271"/>
      <c r="F321" s="271"/>
      <c r="G321" s="271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234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98" t="s">
        <v>249</v>
      </c>
      <c r="D322" s="190"/>
      <c r="E322" s="191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197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99" t="s">
        <v>450</v>
      </c>
      <c r="D323" s="190"/>
      <c r="E323" s="191">
        <v>1060.7199800000001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197</v>
      </c>
      <c r="AH323" s="148">
        <v>2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99" t="s">
        <v>451</v>
      </c>
      <c r="D324" s="190"/>
      <c r="E324" s="191">
        <v>614.78340000000003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197</v>
      </c>
      <c r="AH324" s="148">
        <v>2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99" t="s">
        <v>452</v>
      </c>
      <c r="D325" s="190"/>
      <c r="E325" s="191">
        <v>648.24099999999999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197</v>
      </c>
      <c r="AH325" s="148">
        <v>2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99" t="s">
        <v>453</v>
      </c>
      <c r="D326" s="190"/>
      <c r="E326" s="191">
        <v>574.74833999999998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197</v>
      </c>
      <c r="AH326" s="148">
        <v>2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99" t="s">
        <v>454</v>
      </c>
      <c r="D327" s="190"/>
      <c r="E327" s="191">
        <v>335.5265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197</v>
      </c>
      <c r="AH327" s="148">
        <v>2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99" t="s">
        <v>455</v>
      </c>
      <c r="D328" s="190"/>
      <c r="E328" s="191">
        <v>70.337000000000003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197</v>
      </c>
      <c r="AH328" s="148">
        <v>2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99" t="s">
        <v>456</v>
      </c>
      <c r="D329" s="190"/>
      <c r="E329" s="191">
        <v>207.3991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197</v>
      </c>
      <c r="AH329" s="148">
        <v>2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99" t="s">
        <v>457</v>
      </c>
      <c r="D330" s="190"/>
      <c r="E330" s="191">
        <v>207.3991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197</v>
      </c>
      <c r="AH330" s="148">
        <v>2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99" t="s">
        <v>458</v>
      </c>
      <c r="D331" s="190"/>
      <c r="E331" s="191">
        <v>172.31129999999999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197</v>
      </c>
      <c r="AH331" s="148">
        <v>2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99" t="s">
        <v>459</v>
      </c>
      <c r="D332" s="190"/>
      <c r="E332" s="191">
        <v>170.1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197</v>
      </c>
      <c r="AH332" s="148">
        <v>2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200" t="s">
        <v>252</v>
      </c>
      <c r="D333" s="192"/>
      <c r="E333" s="193">
        <v>4061.5657200000001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197</v>
      </c>
      <c r="AH333" s="148">
        <v>3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98" t="s">
        <v>253</v>
      </c>
      <c r="D334" s="190"/>
      <c r="E334" s="191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197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86" t="s">
        <v>460</v>
      </c>
      <c r="D335" s="158"/>
      <c r="E335" s="159">
        <v>28430.960040000002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197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ht="22.5" outlineLevel="1" x14ac:dyDescent="0.2">
      <c r="A336" s="167">
        <v>22</v>
      </c>
      <c r="B336" s="168" t="s">
        <v>461</v>
      </c>
      <c r="C336" s="184" t="s">
        <v>462</v>
      </c>
      <c r="D336" s="169" t="s">
        <v>238</v>
      </c>
      <c r="E336" s="170">
        <v>4061.5657200000001</v>
      </c>
      <c r="F336" s="171"/>
      <c r="G336" s="172">
        <f>ROUND(E336*F336,2)</f>
        <v>0</v>
      </c>
      <c r="H336" s="171"/>
      <c r="I336" s="172">
        <f>ROUND(E336*H336,2)</f>
        <v>0</v>
      </c>
      <c r="J336" s="171"/>
      <c r="K336" s="172">
        <f>ROUND(E336*J336,2)</f>
        <v>0</v>
      </c>
      <c r="L336" s="172">
        <v>21</v>
      </c>
      <c r="M336" s="172">
        <f>G336*(1+L336/100)</f>
        <v>0</v>
      </c>
      <c r="N336" s="172">
        <v>0</v>
      </c>
      <c r="O336" s="172">
        <f>ROUND(E336*N336,2)</f>
        <v>0</v>
      </c>
      <c r="P336" s="172">
        <v>0</v>
      </c>
      <c r="Q336" s="172">
        <f>ROUND(E336*P336,2)</f>
        <v>0</v>
      </c>
      <c r="R336" s="172" t="s">
        <v>436</v>
      </c>
      <c r="S336" s="172" t="s">
        <v>148</v>
      </c>
      <c r="T336" s="173" t="s">
        <v>227</v>
      </c>
      <c r="U336" s="157">
        <v>0.11</v>
      </c>
      <c r="V336" s="157">
        <f>ROUND(E336*U336,2)</f>
        <v>446.77</v>
      </c>
      <c r="W336" s="157"/>
      <c r="X336" s="157" t="s">
        <v>181</v>
      </c>
      <c r="Y336" s="148"/>
      <c r="Z336" s="148"/>
      <c r="AA336" s="148"/>
      <c r="AB336" s="148"/>
      <c r="AC336" s="148"/>
      <c r="AD336" s="148"/>
      <c r="AE336" s="148"/>
      <c r="AF336" s="148"/>
      <c r="AG336" s="148" t="s">
        <v>182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186" t="s">
        <v>463</v>
      </c>
      <c r="D337" s="158"/>
      <c r="E337" s="159">
        <v>4061.5657200000001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197</v>
      </c>
      <c r="AH337" s="148">
        <v>5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67">
        <v>23</v>
      </c>
      <c r="B338" s="168" t="s">
        <v>464</v>
      </c>
      <c r="C338" s="184" t="s">
        <v>465</v>
      </c>
      <c r="D338" s="169" t="s">
        <v>238</v>
      </c>
      <c r="E338" s="170">
        <v>407.85</v>
      </c>
      <c r="F338" s="171"/>
      <c r="G338" s="172">
        <f>ROUND(E338*F338,2)</f>
        <v>0</v>
      </c>
      <c r="H338" s="171"/>
      <c r="I338" s="172">
        <f>ROUND(E338*H338,2)</f>
        <v>0</v>
      </c>
      <c r="J338" s="171"/>
      <c r="K338" s="172">
        <f>ROUND(E338*J338,2)</f>
        <v>0</v>
      </c>
      <c r="L338" s="172">
        <v>21</v>
      </c>
      <c r="M338" s="172">
        <f>G338*(1+L338/100)</f>
        <v>0</v>
      </c>
      <c r="N338" s="172">
        <v>5.9199999999999999E-3</v>
      </c>
      <c r="O338" s="172">
        <f>ROUND(E338*N338,2)</f>
        <v>2.41</v>
      </c>
      <c r="P338" s="172">
        <v>0</v>
      </c>
      <c r="Q338" s="172">
        <f>ROUND(E338*P338,2)</f>
        <v>0</v>
      </c>
      <c r="R338" s="172" t="s">
        <v>436</v>
      </c>
      <c r="S338" s="172" t="s">
        <v>148</v>
      </c>
      <c r="T338" s="173" t="s">
        <v>227</v>
      </c>
      <c r="U338" s="157">
        <v>0.26</v>
      </c>
      <c r="V338" s="157">
        <f>ROUND(E338*U338,2)</f>
        <v>106.04</v>
      </c>
      <c r="W338" s="157"/>
      <c r="X338" s="157" t="s">
        <v>181</v>
      </c>
      <c r="Y338" s="148"/>
      <c r="Z338" s="148"/>
      <c r="AA338" s="148"/>
      <c r="AB338" s="148"/>
      <c r="AC338" s="148"/>
      <c r="AD338" s="148"/>
      <c r="AE338" s="148"/>
      <c r="AF338" s="148"/>
      <c r="AG338" s="148" t="s">
        <v>182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198" t="s">
        <v>249</v>
      </c>
      <c r="D339" s="190"/>
      <c r="E339" s="191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197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99" t="s">
        <v>400</v>
      </c>
      <c r="D340" s="190"/>
      <c r="E340" s="191">
        <v>41.8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197</v>
      </c>
      <c r="AH340" s="148">
        <v>2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199" t="s">
        <v>401</v>
      </c>
      <c r="D341" s="190"/>
      <c r="E341" s="191">
        <v>20.399999999999999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197</v>
      </c>
      <c r="AH341" s="148">
        <v>2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99" t="s">
        <v>402</v>
      </c>
      <c r="D342" s="190"/>
      <c r="E342" s="191">
        <v>18.899999999999999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197</v>
      </c>
      <c r="AH342" s="148">
        <v>2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99" t="s">
        <v>403</v>
      </c>
      <c r="D343" s="190"/>
      <c r="E343" s="191">
        <v>2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197</v>
      </c>
      <c r="AH343" s="148">
        <v>2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99" t="s">
        <v>404</v>
      </c>
      <c r="D344" s="190"/>
      <c r="E344" s="191">
        <v>2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197</v>
      </c>
      <c r="AH344" s="148">
        <v>2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99" t="s">
        <v>405</v>
      </c>
      <c r="D345" s="190"/>
      <c r="E345" s="191">
        <v>2.06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197</v>
      </c>
      <c r="AH345" s="148">
        <v>2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5"/>
      <c r="B346" s="156"/>
      <c r="C346" s="199" t="s">
        <v>406</v>
      </c>
      <c r="D346" s="190"/>
      <c r="E346" s="191">
        <v>1.6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197</v>
      </c>
      <c r="AH346" s="148">
        <v>2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199" t="s">
        <v>407</v>
      </c>
      <c r="D347" s="190"/>
      <c r="E347" s="191">
        <v>10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197</v>
      </c>
      <c r="AH347" s="148">
        <v>2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99" t="s">
        <v>408</v>
      </c>
      <c r="D348" s="190"/>
      <c r="E348" s="191">
        <v>4.4000000000000004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197</v>
      </c>
      <c r="AH348" s="148">
        <v>2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99" t="s">
        <v>409</v>
      </c>
      <c r="D349" s="190"/>
      <c r="E349" s="191">
        <v>15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197</v>
      </c>
      <c r="AH349" s="148">
        <v>2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99" t="s">
        <v>410</v>
      </c>
      <c r="D350" s="190"/>
      <c r="E350" s="191">
        <v>46.8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197</v>
      </c>
      <c r="AH350" s="148">
        <v>2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55"/>
      <c r="B351" s="156"/>
      <c r="C351" s="199" t="s">
        <v>411</v>
      </c>
      <c r="D351" s="190"/>
      <c r="E351" s="191">
        <v>18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197</v>
      </c>
      <c r="AH351" s="148">
        <v>2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199" t="s">
        <v>412</v>
      </c>
      <c r="D352" s="190"/>
      <c r="E352" s="191">
        <v>10.23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197</v>
      </c>
      <c r="AH352" s="148">
        <v>2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199" t="s">
        <v>413</v>
      </c>
      <c r="D353" s="190"/>
      <c r="E353" s="191">
        <v>1.8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197</v>
      </c>
      <c r="AH353" s="148">
        <v>2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99" t="s">
        <v>414</v>
      </c>
      <c r="D354" s="190"/>
      <c r="E354" s="191">
        <v>1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197</v>
      </c>
      <c r="AH354" s="148">
        <v>2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99" t="s">
        <v>415</v>
      </c>
      <c r="D355" s="190"/>
      <c r="E355" s="191">
        <v>1.25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197</v>
      </c>
      <c r="AH355" s="148">
        <v>2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5"/>
      <c r="B356" s="156"/>
      <c r="C356" s="199" t="s">
        <v>416</v>
      </c>
      <c r="D356" s="190"/>
      <c r="E356" s="191">
        <v>4.2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197</v>
      </c>
      <c r="AH356" s="148">
        <v>2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99" t="s">
        <v>417</v>
      </c>
      <c r="D357" s="190"/>
      <c r="E357" s="191">
        <v>7.8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197</v>
      </c>
      <c r="AH357" s="148">
        <v>2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99" t="s">
        <v>418</v>
      </c>
      <c r="D358" s="190"/>
      <c r="E358" s="191">
        <v>22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197</v>
      </c>
      <c r="AH358" s="148">
        <v>2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99" t="s">
        <v>419</v>
      </c>
      <c r="D359" s="190"/>
      <c r="E359" s="191">
        <v>2.9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197</v>
      </c>
      <c r="AH359" s="148">
        <v>2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199" t="s">
        <v>420</v>
      </c>
      <c r="D360" s="190"/>
      <c r="E360" s="191">
        <v>1.94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197</v>
      </c>
      <c r="AH360" s="148">
        <v>2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199" t="s">
        <v>421</v>
      </c>
      <c r="D361" s="190"/>
      <c r="E361" s="191">
        <v>3.58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197</v>
      </c>
      <c r="AH361" s="148">
        <v>2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199" t="s">
        <v>422</v>
      </c>
      <c r="D362" s="190"/>
      <c r="E362" s="191">
        <v>3.58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197</v>
      </c>
      <c r="AH362" s="148">
        <v>2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199" t="s">
        <v>423</v>
      </c>
      <c r="D363" s="190"/>
      <c r="E363" s="191">
        <v>2.9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197</v>
      </c>
      <c r="AH363" s="148">
        <v>2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99" t="s">
        <v>424</v>
      </c>
      <c r="D364" s="190"/>
      <c r="E364" s="191">
        <v>1.94</v>
      </c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197</v>
      </c>
      <c r="AH364" s="148">
        <v>2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199" t="s">
        <v>425</v>
      </c>
      <c r="D365" s="190"/>
      <c r="E365" s="191">
        <v>4.05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197</v>
      </c>
      <c r="AH365" s="148">
        <v>2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99" t="s">
        <v>426</v>
      </c>
      <c r="D366" s="190"/>
      <c r="E366" s="191">
        <v>1.1000000000000001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197</v>
      </c>
      <c r="AH366" s="148">
        <v>2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99" t="s">
        <v>427</v>
      </c>
      <c r="D367" s="190"/>
      <c r="E367" s="191">
        <v>1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197</v>
      </c>
      <c r="AH367" s="148">
        <v>2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99" t="s">
        <v>428</v>
      </c>
      <c r="D368" s="190"/>
      <c r="E368" s="191">
        <v>10.62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197</v>
      </c>
      <c r="AH368" s="148">
        <v>2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99" t="s">
        <v>429</v>
      </c>
      <c r="D369" s="190"/>
      <c r="E369" s="191">
        <v>1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197</v>
      </c>
      <c r="AH369" s="148">
        <v>2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99" t="s">
        <v>430</v>
      </c>
      <c r="D370" s="190"/>
      <c r="E370" s="191">
        <v>1.35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197</v>
      </c>
      <c r="AH370" s="148">
        <v>2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99" t="s">
        <v>431</v>
      </c>
      <c r="D371" s="190"/>
      <c r="E371" s="191">
        <v>2.7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197</v>
      </c>
      <c r="AH371" s="148">
        <v>2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99" t="s">
        <v>432</v>
      </c>
      <c r="D372" s="190"/>
      <c r="E372" s="191">
        <v>2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197</v>
      </c>
      <c r="AH372" s="148">
        <v>2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200" t="s">
        <v>252</v>
      </c>
      <c r="D373" s="192"/>
      <c r="E373" s="193">
        <v>271.89999999999998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197</v>
      </c>
      <c r="AH373" s="148">
        <v>3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198" t="s">
        <v>253</v>
      </c>
      <c r="D374" s="190"/>
      <c r="E374" s="191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197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186" t="s">
        <v>466</v>
      </c>
      <c r="D375" s="158"/>
      <c r="E375" s="159">
        <v>407.85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197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75">
        <v>24</v>
      </c>
      <c r="B376" s="176" t="s">
        <v>467</v>
      </c>
      <c r="C376" s="185" t="s">
        <v>468</v>
      </c>
      <c r="D376" s="177" t="s">
        <v>238</v>
      </c>
      <c r="E376" s="178">
        <v>4061.5657200000001</v>
      </c>
      <c r="F376" s="179"/>
      <c r="G376" s="180">
        <f>ROUND(E376*F376,2)</f>
        <v>0</v>
      </c>
      <c r="H376" s="179"/>
      <c r="I376" s="180">
        <f>ROUND(E376*H376,2)</f>
        <v>0</v>
      </c>
      <c r="J376" s="179"/>
      <c r="K376" s="180">
        <f>ROUND(E376*J376,2)</f>
        <v>0</v>
      </c>
      <c r="L376" s="180">
        <v>21</v>
      </c>
      <c r="M376" s="180">
        <f>G376*(1+L376/100)</f>
        <v>0</v>
      </c>
      <c r="N376" s="180">
        <v>0</v>
      </c>
      <c r="O376" s="180">
        <f>ROUND(E376*N376,2)</f>
        <v>0</v>
      </c>
      <c r="P376" s="180">
        <v>0</v>
      </c>
      <c r="Q376" s="180">
        <f>ROUND(E376*P376,2)</f>
        <v>0</v>
      </c>
      <c r="R376" s="180" t="s">
        <v>436</v>
      </c>
      <c r="S376" s="180" t="s">
        <v>148</v>
      </c>
      <c r="T376" s="181" t="s">
        <v>227</v>
      </c>
      <c r="U376" s="157">
        <v>3.0300000000000001E-2</v>
      </c>
      <c r="V376" s="157">
        <f>ROUND(E376*U376,2)</f>
        <v>123.07</v>
      </c>
      <c r="W376" s="157"/>
      <c r="X376" s="157" t="s">
        <v>181</v>
      </c>
      <c r="Y376" s="148"/>
      <c r="Z376" s="148"/>
      <c r="AA376" s="148"/>
      <c r="AB376" s="148"/>
      <c r="AC376" s="148"/>
      <c r="AD376" s="148"/>
      <c r="AE376" s="148"/>
      <c r="AF376" s="148"/>
      <c r="AG376" s="148" t="s">
        <v>182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ht="33.75" outlineLevel="1" x14ac:dyDescent="0.2">
      <c r="A377" s="167">
        <v>25</v>
      </c>
      <c r="B377" s="168" t="s">
        <v>469</v>
      </c>
      <c r="C377" s="184" t="s">
        <v>470</v>
      </c>
      <c r="D377" s="169" t="s">
        <v>238</v>
      </c>
      <c r="E377" s="170">
        <v>28430.960040000002</v>
      </c>
      <c r="F377" s="171"/>
      <c r="G377" s="172">
        <f>ROUND(E377*F377,2)</f>
        <v>0</v>
      </c>
      <c r="H377" s="171"/>
      <c r="I377" s="172">
        <f>ROUND(E377*H377,2)</f>
        <v>0</v>
      </c>
      <c r="J377" s="171"/>
      <c r="K377" s="172">
        <f>ROUND(E377*J377,2)</f>
        <v>0</v>
      </c>
      <c r="L377" s="172">
        <v>21</v>
      </c>
      <c r="M377" s="172">
        <f>G377*(1+L377/100)</f>
        <v>0</v>
      </c>
      <c r="N377" s="172">
        <v>5.0000000000000002E-5</v>
      </c>
      <c r="O377" s="172">
        <f>ROUND(E377*N377,2)</f>
        <v>1.42</v>
      </c>
      <c r="P377" s="172">
        <v>0</v>
      </c>
      <c r="Q377" s="172">
        <f>ROUND(E377*P377,2)</f>
        <v>0</v>
      </c>
      <c r="R377" s="172" t="s">
        <v>436</v>
      </c>
      <c r="S377" s="172" t="s">
        <v>148</v>
      </c>
      <c r="T377" s="173" t="s">
        <v>227</v>
      </c>
      <c r="U377" s="157">
        <v>0</v>
      </c>
      <c r="V377" s="157">
        <f>ROUND(E377*U377,2)</f>
        <v>0</v>
      </c>
      <c r="W377" s="157"/>
      <c r="X377" s="157" t="s">
        <v>181</v>
      </c>
      <c r="Y377" s="148"/>
      <c r="Z377" s="148"/>
      <c r="AA377" s="148"/>
      <c r="AB377" s="148"/>
      <c r="AC377" s="148"/>
      <c r="AD377" s="148"/>
      <c r="AE377" s="148"/>
      <c r="AF377" s="148"/>
      <c r="AG377" s="148" t="s">
        <v>182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186" t="s">
        <v>471</v>
      </c>
      <c r="D378" s="158"/>
      <c r="E378" s="159">
        <v>28430.960040000002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197</v>
      </c>
      <c r="AH378" s="148">
        <v>5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67">
        <v>26</v>
      </c>
      <c r="B379" s="168" t="s">
        <v>472</v>
      </c>
      <c r="C379" s="184" t="s">
        <v>473</v>
      </c>
      <c r="D379" s="169" t="s">
        <v>238</v>
      </c>
      <c r="E379" s="170">
        <v>4061.5657200000001</v>
      </c>
      <c r="F379" s="171"/>
      <c r="G379" s="172">
        <f>ROUND(E379*F379,2)</f>
        <v>0</v>
      </c>
      <c r="H379" s="171"/>
      <c r="I379" s="172">
        <f>ROUND(E379*H379,2)</f>
        <v>0</v>
      </c>
      <c r="J379" s="171"/>
      <c r="K379" s="172">
        <f>ROUND(E379*J379,2)</f>
        <v>0</v>
      </c>
      <c r="L379" s="172">
        <v>21</v>
      </c>
      <c r="M379" s="172">
        <f>G379*(1+L379/100)</f>
        <v>0</v>
      </c>
      <c r="N379" s="172">
        <v>0</v>
      </c>
      <c r="O379" s="172">
        <f>ROUND(E379*N379,2)</f>
        <v>0</v>
      </c>
      <c r="P379" s="172">
        <v>0</v>
      </c>
      <c r="Q379" s="172">
        <f>ROUND(E379*P379,2)</f>
        <v>0</v>
      </c>
      <c r="R379" s="172" t="s">
        <v>436</v>
      </c>
      <c r="S379" s="172" t="s">
        <v>148</v>
      </c>
      <c r="T379" s="173" t="s">
        <v>227</v>
      </c>
      <c r="U379" s="157">
        <v>0.02</v>
      </c>
      <c r="V379" s="157">
        <f>ROUND(E379*U379,2)</f>
        <v>81.23</v>
      </c>
      <c r="W379" s="157"/>
      <c r="X379" s="157" t="s">
        <v>181</v>
      </c>
      <c r="Y379" s="148"/>
      <c r="Z379" s="148"/>
      <c r="AA379" s="148"/>
      <c r="AB379" s="148"/>
      <c r="AC379" s="148"/>
      <c r="AD379" s="148"/>
      <c r="AE379" s="148"/>
      <c r="AF379" s="148"/>
      <c r="AG379" s="148" t="s">
        <v>182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86" t="s">
        <v>474</v>
      </c>
      <c r="D380" s="158"/>
      <c r="E380" s="159">
        <v>4061.5657200000001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197</v>
      </c>
      <c r="AH380" s="148">
        <v>5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75">
        <v>27</v>
      </c>
      <c r="B381" s="176" t="s">
        <v>475</v>
      </c>
      <c r="C381" s="185" t="s">
        <v>476</v>
      </c>
      <c r="D381" s="177" t="s">
        <v>318</v>
      </c>
      <c r="E381" s="178">
        <v>20</v>
      </c>
      <c r="F381" s="179"/>
      <c r="G381" s="180">
        <f>ROUND(E381*F381,2)</f>
        <v>0</v>
      </c>
      <c r="H381" s="179"/>
      <c r="I381" s="180">
        <f>ROUND(E381*H381,2)</f>
        <v>0</v>
      </c>
      <c r="J381" s="179"/>
      <c r="K381" s="180">
        <f>ROUND(E381*J381,2)</f>
        <v>0</v>
      </c>
      <c r="L381" s="180">
        <v>21</v>
      </c>
      <c r="M381" s="180">
        <f>G381*(1+L381/100)</f>
        <v>0</v>
      </c>
      <c r="N381" s="180">
        <v>2.1909999999999999E-2</v>
      </c>
      <c r="O381" s="180">
        <f>ROUND(E381*N381,2)</f>
        <v>0.44</v>
      </c>
      <c r="P381" s="180">
        <v>0</v>
      </c>
      <c r="Q381" s="180">
        <f>ROUND(E381*P381,2)</f>
        <v>0</v>
      </c>
      <c r="R381" s="180" t="s">
        <v>436</v>
      </c>
      <c r="S381" s="180" t="s">
        <v>148</v>
      </c>
      <c r="T381" s="181" t="s">
        <v>227</v>
      </c>
      <c r="U381" s="157">
        <v>0.20300000000000001</v>
      </c>
      <c r="V381" s="157">
        <f>ROUND(E381*U381,2)</f>
        <v>4.0599999999999996</v>
      </c>
      <c r="W381" s="157"/>
      <c r="X381" s="157" t="s">
        <v>181</v>
      </c>
      <c r="Y381" s="148"/>
      <c r="Z381" s="148"/>
      <c r="AA381" s="148"/>
      <c r="AB381" s="148"/>
      <c r="AC381" s="148"/>
      <c r="AD381" s="148"/>
      <c r="AE381" s="148"/>
      <c r="AF381" s="148"/>
      <c r="AG381" s="148" t="s">
        <v>182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ht="33.75" outlineLevel="1" x14ac:dyDescent="0.2">
      <c r="A382" s="167">
        <v>28</v>
      </c>
      <c r="B382" s="168" t="s">
        <v>477</v>
      </c>
      <c r="C382" s="184" t="s">
        <v>478</v>
      </c>
      <c r="D382" s="169" t="s">
        <v>318</v>
      </c>
      <c r="E382" s="170">
        <v>140</v>
      </c>
      <c r="F382" s="171"/>
      <c r="G382" s="172">
        <f>ROUND(E382*F382,2)</f>
        <v>0</v>
      </c>
      <c r="H382" s="171"/>
      <c r="I382" s="172">
        <f>ROUND(E382*H382,2)</f>
        <v>0</v>
      </c>
      <c r="J382" s="171"/>
      <c r="K382" s="172">
        <f>ROUND(E382*J382,2)</f>
        <v>0</v>
      </c>
      <c r="L382" s="172">
        <v>21</v>
      </c>
      <c r="M382" s="172">
        <f>G382*(1+L382/100)</f>
        <v>0</v>
      </c>
      <c r="N382" s="172">
        <v>1.7600000000000001E-3</v>
      </c>
      <c r="O382" s="172">
        <f>ROUND(E382*N382,2)</f>
        <v>0.25</v>
      </c>
      <c r="P382" s="172">
        <v>0</v>
      </c>
      <c r="Q382" s="172">
        <f>ROUND(E382*P382,2)</f>
        <v>0</v>
      </c>
      <c r="R382" s="172" t="s">
        <v>436</v>
      </c>
      <c r="S382" s="172" t="s">
        <v>148</v>
      </c>
      <c r="T382" s="173" t="s">
        <v>227</v>
      </c>
      <c r="U382" s="157">
        <v>0.01</v>
      </c>
      <c r="V382" s="157">
        <f>ROUND(E382*U382,2)</f>
        <v>1.4</v>
      </c>
      <c r="W382" s="157"/>
      <c r="X382" s="157" t="s">
        <v>181</v>
      </c>
      <c r="Y382" s="148"/>
      <c r="Z382" s="148"/>
      <c r="AA382" s="148"/>
      <c r="AB382" s="148"/>
      <c r="AC382" s="148"/>
      <c r="AD382" s="148"/>
      <c r="AE382" s="148"/>
      <c r="AF382" s="148"/>
      <c r="AG382" s="148" t="s">
        <v>182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55"/>
      <c r="B383" s="156"/>
      <c r="C383" s="186" t="s">
        <v>479</v>
      </c>
      <c r="D383" s="158"/>
      <c r="E383" s="159">
        <v>140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197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67">
        <v>29</v>
      </c>
      <c r="B384" s="168" t="s">
        <v>480</v>
      </c>
      <c r="C384" s="184" t="s">
        <v>481</v>
      </c>
      <c r="D384" s="169" t="s">
        <v>318</v>
      </c>
      <c r="E384" s="170">
        <v>20</v>
      </c>
      <c r="F384" s="171"/>
      <c r="G384" s="172">
        <f>ROUND(E384*F384,2)</f>
        <v>0</v>
      </c>
      <c r="H384" s="171"/>
      <c r="I384" s="172">
        <f>ROUND(E384*H384,2)</f>
        <v>0</v>
      </c>
      <c r="J384" s="171"/>
      <c r="K384" s="172">
        <f>ROUND(E384*J384,2)</f>
        <v>0</v>
      </c>
      <c r="L384" s="172">
        <v>21</v>
      </c>
      <c r="M384" s="172">
        <f>G384*(1+L384/100)</f>
        <v>0</v>
      </c>
      <c r="N384" s="172">
        <v>0</v>
      </c>
      <c r="O384" s="172">
        <f>ROUND(E384*N384,2)</f>
        <v>0</v>
      </c>
      <c r="P384" s="172">
        <v>0</v>
      </c>
      <c r="Q384" s="172">
        <f>ROUND(E384*P384,2)</f>
        <v>0</v>
      </c>
      <c r="R384" s="172" t="s">
        <v>436</v>
      </c>
      <c r="S384" s="172" t="s">
        <v>148</v>
      </c>
      <c r="T384" s="173" t="s">
        <v>227</v>
      </c>
      <c r="U384" s="157">
        <v>0.13100000000000001</v>
      </c>
      <c r="V384" s="157">
        <f>ROUND(E384*U384,2)</f>
        <v>2.62</v>
      </c>
      <c r="W384" s="157"/>
      <c r="X384" s="157" t="s">
        <v>181</v>
      </c>
      <c r="Y384" s="148"/>
      <c r="Z384" s="148"/>
      <c r="AA384" s="148"/>
      <c r="AB384" s="148"/>
      <c r="AC384" s="148"/>
      <c r="AD384" s="148"/>
      <c r="AE384" s="148"/>
      <c r="AF384" s="148"/>
      <c r="AG384" s="148" t="s">
        <v>182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55"/>
      <c r="B385" s="156"/>
      <c r="C385" s="270" t="s">
        <v>482</v>
      </c>
      <c r="D385" s="271"/>
      <c r="E385" s="271"/>
      <c r="F385" s="271"/>
      <c r="G385" s="271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8"/>
      <c r="Z385" s="148"/>
      <c r="AA385" s="148"/>
      <c r="AB385" s="148"/>
      <c r="AC385" s="148"/>
      <c r="AD385" s="148"/>
      <c r="AE385" s="148"/>
      <c r="AF385" s="148"/>
      <c r="AG385" s="148" t="s">
        <v>234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x14ac:dyDescent="0.2">
      <c r="A386" s="161" t="s">
        <v>143</v>
      </c>
      <c r="B386" s="162" t="s">
        <v>93</v>
      </c>
      <c r="C386" s="183" t="s">
        <v>94</v>
      </c>
      <c r="D386" s="163"/>
      <c r="E386" s="164"/>
      <c r="F386" s="165"/>
      <c r="G386" s="165">
        <f>SUMIF(AG387:AG417,"&lt;&gt;NOR",G387:G417)</f>
        <v>0</v>
      </c>
      <c r="H386" s="165"/>
      <c r="I386" s="165">
        <f>SUM(I387:I417)</f>
        <v>0</v>
      </c>
      <c r="J386" s="165"/>
      <c r="K386" s="165">
        <f>SUM(K387:K417)</f>
        <v>0</v>
      </c>
      <c r="L386" s="165"/>
      <c r="M386" s="165">
        <f>SUM(M387:M417)</f>
        <v>0</v>
      </c>
      <c r="N386" s="165"/>
      <c r="O386" s="165">
        <f>SUM(O387:O417)</f>
        <v>0.43</v>
      </c>
      <c r="P386" s="165"/>
      <c r="Q386" s="165">
        <f>SUM(Q387:Q417)</f>
        <v>57.1</v>
      </c>
      <c r="R386" s="165"/>
      <c r="S386" s="165"/>
      <c r="T386" s="166"/>
      <c r="U386" s="160"/>
      <c r="V386" s="160">
        <f>SUM(V387:V417)</f>
        <v>5276.4000000000005</v>
      </c>
      <c r="W386" s="160"/>
      <c r="X386" s="160"/>
      <c r="AG386" t="s">
        <v>144</v>
      </c>
    </row>
    <row r="387" spans="1:60" ht="56.25" outlineLevel="1" x14ac:dyDescent="0.2">
      <c r="A387" s="167">
        <v>30</v>
      </c>
      <c r="B387" s="168" t="s">
        <v>483</v>
      </c>
      <c r="C387" s="184" t="s">
        <v>484</v>
      </c>
      <c r="D387" s="169" t="s">
        <v>238</v>
      </c>
      <c r="E387" s="170">
        <v>5156.1000000000004</v>
      </c>
      <c r="F387" s="171"/>
      <c r="G387" s="172">
        <f>ROUND(E387*F387,2)</f>
        <v>0</v>
      </c>
      <c r="H387" s="171"/>
      <c r="I387" s="172">
        <f>ROUND(E387*H387,2)</f>
        <v>0</v>
      </c>
      <c r="J387" s="171"/>
      <c r="K387" s="172">
        <f>ROUND(E387*J387,2)</f>
        <v>0</v>
      </c>
      <c r="L387" s="172">
        <v>21</v>
      </c>
      <c r="M387" s="172">
        <f>G387*(1+L387/100)</f>
        <v>0</v>
      </c>
      <c r="N387" s="172">
        <v>4.0000000000000003E-5</v>
      </c>
      <c r="O387" s="172">
        <f>ROUND(E387*N387,2)</f>
        <v>0.21</v>
      </c>
      <c r="P387" s="172">
        <v>0</v>
      </c>
      <c r="Q387" s="172">
        <f>ROUND(E387*P387,2)</f>
        <v>0</v>
      </c>
      <c r="R387" s="172" t="s">
        <v>226</v>
      </c>
      <c r="S387" s="172" t="s">
        <v>148</v>
      </c>
      <c r="T387" s="173" t="s">
        <v>227</v>
      </c>
      <c r="U387" s="157">
        <v>0.308</v>
      </c>
      <c r="V387" s="157">
        <f>ROUND(E387*U387,2)</f>
        <v>1588.08</v>
      </c>
      <c r="W387" s="157"/>
      <c r="X387" s="157" t="s">
        <v>181</v>
      </c>
      <c r="Y387" s="148"/>
      <c r="Z387" s="148"/>
      <c r="AA387" s="148"/>
      <c r="AB387" s="148"/>
      <c r="AC387" s="148"/>
      <c r="AD387" s="148"/>
      <c r="AE387" s="148"/>
      <c r="AF387" s="148"/>
      <c r="AG387" s="148" t="s">
        <v>182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186" t="s">
        <v>485</v>
      </c>
      <c r="D388" s="158"/>
      <c r="E388" s="159">
        <v>5156.1000000000004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197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67">
        <v>31</v>
      </c>
      <c r="B389" s="168" t="s">
        <v>486</v>
      </c>
      <c r="C389" s="184" t="s">
        <v>487</v>
      </c>
      <c r="D389" s="169" t="s">
        <v>238</v>
      </c>
      <c r="E389" s="170">
        <v>1142</v>
      </c>
      <c r="F389" s="171"/>
      <c r="G389" s="172">
        <f>ROUND(E389*F389,2)</f>
        <v>0</v>
      </c>
      <c r="H389" s="171"/>
      <c r="I389" s="172">
        <f>ROUND(E389*H389,2)</f>
        <v>0</v>
      </c>
      <c r="J389" s="171"/>
      <c r="K389" s="172">
        <f>ROUND(E389*J389,2)</f>
        <v>0</v>
      </c>
      <c r="L389" s="172">
        <v>21</v>
      </c>
      <c r="M389" s="172">
        <f>G389*(1+L389/100)</f>
        <v>0</v>
      </c>
      <c r="N389" s="172">
        <v>0</v>
      </c>
      <c r="O389" s="172">
        <f>ROUND(E389*N389,2)</f>
        <v>0</v>
      </c>
      <c r="P389" s="172">
        <v>0.05</v>
      </c>
      <c r="Q389" s="172">
        <f>ROUND(E389*P389,2)</f>
        <v>57.1</v>
      </c>
      <c r="R389" s="172" t="s">
        <v>232</v>
      </c>
      <c r="S389" s="172" t="s">
        <v>148</v>
      </c>
      <c r="T389" s="173" t="s">
        <v>227</v>
      </c>
      <c r="U389" s="157">
        <v>0.35</v>
      </c>
      <c r="V389" s="157">
        <f>ROUND(E389*U389,2)</f>
        <v>399.7</v>
      </c>
      <c r="W389" s="157"/>
      <c r="X389" s="157" t="s">
        <v>181</v>
      </c>
      <c r="Y389" s="148"/>
      <c r="Z389" s="148"/>
      <c r="AA389" s="148"/>
      <c r="AB389" s="148"/>
      <c r="AC389" s="148"/>
      <c r="AD389" s="148"/>
      <c r="AE389" s="148"/>
      <c r="AF389" s="148"/>
      <c r="AG389" s="148" t="s">
        <v>182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186" t="s">
        <v>488</v>
      </c>
      <c r="D390" s="158"/>
      <c r="E390" s="159">
        <v>1142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197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75">
        <v>32</v>
      </c>
      <c r="B391" s="176" t="s">
        <v>489</v>
      </c>
      <c r="C391" s="185" t="s">
        <v>490</v>
      </c>
      <c r="D391" s="177" t="s">
        <v>238</v>
      </c>
      <c r="E391" s="178">
        <v>1142</v>
      </c>
      <c r="F391" s="179"/>
      <c r="G391" s="180">
        <f>ROUND(E391*F391,2)</f>
        <v>0</v>
      </c>
      <c r="H391" s="179"/>
      <c r="I391" s="180">
        <f>ROUND(E391*H391,2)</f>
        <v>0</v>
      </c>
      <c r="J391" s="179"/>
      <c r="K391" s="180">
        <f>ROUND(E391*J391,2)</f>
        <v>0</v>
      </c>
      <c r="L391" s="180">
        <v>21</v>
      </c>
      <c r="M391" s="180">
        <f>G391*(1+L391/100)</f>
        <v>0</v>
      </c>
      <c r="N391" s="180">
        <v>1.3999999999999999E-4</v>
      </c>
      <c r="O391" s="180">
        <f>ROUND(E391*N391,2)</f>
        <v>0.16</v>
      </c>
      <c r="P391" s="180">
        <v>0</v>
      </c>
      <c r="Q391" s="180">
        <f>ROUND(E391*P391,2)</f>
        <v>0</v>
      </c>
      <c r="R391" s="180" t="s">
        <v>232</v>
      </c>
      <c r="S391" s="180" t="s">
        <v>148</v>
      </c>
      <c r="T391" s="181" t="s">
        <v>227</v>
      </c>
      <c r="U391" s="157">
        <v>0.08</v>
      </c>
      <c r="V391" s="157">
        <f>ROUND(E391*U391,2)</f>
        <v>91.36</v>
      </c>
      <c r="W391" s="157"/>
      <c r="X391" s="157" t="s">
        <v>181</v>
      </c>
      <c r="Y391" s="148"/>
      <c r="Z391" s="148"/>
      <c r="AA391" s="148"/>
      <c r="AB391" s="148"/>
      <c r="AC391" s="148"/>
      <c r="AD391" s="148"/>
      <c r="AE391" s="148"/>
      <c r="AF391" s="148"/>
      <c r="AG391" s="148" t="s">
        <v>182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75">
        <v>33</v>
      </c>
      <c r="B392" s="176" t="s">
        <v>491</v>
      </c>
      <c r="C392" s="185" t="s">
        <v>492</v>
      </c>
      <c r="D392" s="177" t="s">
        <v>238</v>
      </c>
      <c r="E392" s="178">
        <v>1142</v>
      </c>
      <c r="F392" s="179"/>
      <c r="G392" s="180">
        <f>ROUND(E392*F392,2)</f>
        <v>0</v>
      </c>
      <c r="H392" s="179"/>
      <c r="I392" s="180">
        <f>ROUND(E392*H392,2)</f>
        <v>0</v>
      </c>
      <c r="J392" s="179"/>
      <c r="K392" s="180">
        <f>ROUND(E392*J392,2)</f>
        <v>0</v>
      </c>
      <c r="L392" s="180">
        <v>21</v>
      </c>
      <c r="M392" s="180">
        <f>G392*(1+L392/100)</f>
        <v>0</v>
      </c>
      <c r="N392" s="180">
        <v>5.0000000000000002E-5</v>
      </c>
      <c r="O392" s="180">
        <f>ROUND(E392*N392,2)</f>
        <v>0.06</v>
      </c>
      <c r="P392" s="180">
        <v>0</v>
      </c>
      <c r="Q392" s="180">
        <f>ROUND(E392*P392,2)</f>
        <v>0</v>
      </c>
      <c r="R392" s="180" t="s">
        <v>232</v>
      </c>
      <c r="S392" s="180" t="s">
        <v>148</v>
      </c>
      <c r="T392" s="181" t="s">
        <v>227</v>
      </c>
      <c r="U392" s="157">
        <v>0.08</v>
      </c>
      <c r="V392" s="157">
        <f>ROUND(E392*U392,2)</f>
        <v>91.36</v>
      </c>
      <c r="W392" s="157"/>
      <c r="X392" s="157" t="s">
        <v>181</v>
      </c>
      <c r="Y392" s="148"/>
      <c r="Z392" s="148"/>
      <c r="AA392" s="148"/>
      <c r="AB392" s="148"/>
      <c r="AC392" s="148"/>
      <c r="AD392" s="148"/>
      <c r="AE392" s="148"/>
      <c r="AF392" s="148"/>
      <c r="AG392" s="148" t="s">
        <v>182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ht="22.5" outlineLevel="1" x14ac:dyDescent="0.2">
      <c r="A393" s="167">
        <v>34</v>
      </c>
      <c r="B393" s="168" t="s">
        <v>493</v>
      </c>
      <c r="C393" s="184" t="s">
        <v>494</v>
      </c>
      <c r="D393" s="169" t="s">
        <v>495</v>
      </c>
      <c r="E393" s="170">
        <v>23</v>
      </c>
      <c r="F393" s="171"/>
      <c r="G393" s="172">
        <f>ROUND(E393*F393,2)</f>
        <v>0</v>
      </c>
      <c r="H393" s="171"/>
      <c r="I393" s="172">
        <f>ROUND(E393*H393,2)</f>
        <v>0</v>
      </c>
      <c r="J393" s="171"/>
      <c r="K393" s="172">
        <f>ROUND(E393*J393,2)</f>
        <v>0</v>
      </c>
      <c r="L393" s="172">
        <v>21</v>
      </c>
      <c r="M393" s="172">
        <f>G393*(1+L393/100)</f>
        <v>0</v>
      </c>
      <c r="N393" s="172">
        <v>0</v>
      </c>
      <c r="O393" s="172">
        <f>ROUND(E393*N393,2)</f>
        <v>0</v>
      </c>
      <c r="P393" s="172">
        <v>0</v>
      </c>
      <c r="Q393" s="172">
        <f>ROUND(E393*P393,2)</f>
        <v>0</v>
      </c>
      <c r="R393" s="172"/>
      <c r="S393" s="172" t="s">
        <v>180</v>
      </c>
      <c r="T393" s="173" t="s">
        <v>149</v>
      </c>
      <c r="U393" s="157">
        <v>0</v>
      </c>
      <c r="V393" s="157">
        <f>ROUND(E393*U393,2)</f>
        <v>0</v>
      </c>
      <c r="W393" s="157"/>
      <c r="X393" s="157" t="s">
        <v>181</v>
      </c>
      <c r="Y393" s="148"/>
      <c r="Z393" s="148"/>
      <c r="AA393" s="148"/>
      <c r="AB393" s="148"/>
      <c r="AC393" s="148"/>
      <c r="AD393" s="148"/>
      <c r="AE393" s="148"/>
      <c r="AF393" s="148"/>
      <c r="AG393" s="148" t="s">
        <v>182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259" t="s">
        <v>496</v>
      </c>
      <c r="D394" s="260"/>
      <c r="E394" s="260"/>
      <c r="F394" s="260"/>
      <c r="G394" s="260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153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67">
        <v>35</v>
      </c>
      <c r="B395" s="168" t="s">
        <v>497</v>
      </c>
      <c r="C395" s="184" t="s">
        <v>498</v>
      </c>
      <c r="D395" s="169" t="s">
        <v>194</v>
      </c>
      <c r="E395" s="170">
        <v>3095.03</v>
      </c>
      <c r="F395" s="171"/>
      <c r="G395" s="172">
        <f>ROUND(E395*F395,2)</f>
        <v>0</v>
      </c>
      <c r="H395" s="171"/>
      <c r="I395" s="172">
        <f>ROUND(E395*H395,2)</f>
        <v>0</v>
      </c>
      <c r="J395" s="171"/>
      <c r="K395" s="172">
        <f>ROUND(E395*J395,2)</f>
        <v>0</v>
      </c>
      <c r="L395" s="172">
        <v>21</v>
      </c>
      <c r="M395" s="172">
        <f>G395*(1+L395/100)</f>
        <v>0</v>
      </c>
      <c r="N395" s="172">
        <v>0</v>
      </c>
      <c r="O395" s="172">
        <f>ROUND(E395*N395,2)</f>
        <v>0</v>
      </c>
      <c r="P395" s="172">
        <v>0</v>
      </c>
      <c r="Q395" s="172">
        <f>ROUND(E395*P395,2)</f>
        <v>0</v>
      </c>
      <c r="R395" s="172" t="s">
        <v>499</v>
      </c>
      <c r="S395" s="172" t="s">
        <v>148</v>
      </c>
      <c r="T395" s="173" t="s">
        <v>149</v>
      </c>
      <c r="U395" s="157">
        <v>1</v>
      </c>
      <c r="V395" s="157">
        <f>ROUND(E395*U395,2)</f>
        <v>3095.03</v>
      </c>
      <c r="W395" s="157"/>
      <c r="X395" s="157" t="s">
        <v>500</v>
      </c>
      <c r="Y395" s="148"/>
      <c r="Z395" s="148"/>
      <c r="AA395" s="148"/>
      <c r="AB395" s="148"/>
      <c r="AC395" s="148"/>
      <c r="AD395" s="148"/>
      <c r="AE395" s="148"/>
      <c r="AF395" s="148"/>
      <c r="AG395" s="148" t="s">
        <v>501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259" t="s">
        <v>502</v>
      </c>
      <c r="D396" s="260"/>
      <c r="E396" s="260"/>
      <c r="F396" s="260"/>
      <c r="G396" s="260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153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74" t="str">
        <f>C396</f>
        <v>- přemístění vnitřního vybavení v učebnách, kabinetech atd. do středu místností (zakrytí samostatná položka)</v>
      </c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261" t="s">
        <v>503</v>
      </c>
      <c r="D397" s="262"/>
      <c r="E397" s="262"/>
      <c r="F397" s="262"/>
      <c r="G397" s="262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153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ht="33.75" outlineLevel="1" x14ac:dyDescent="0.2">
      <c r="A398" s="155"/>
      <c r="B398" s="156"/>
      <c r="C398" s="186" t="s">
        <v>504</v>
      </c>
      <c r="D398" s="158"/>
      <c r="E398" s="159">
        <v>638.65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197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ht="33.75" outlineLevel="1" x14ac:dyDescent="0.2">
      <c r="A399" s="155"/>
      <c r="B399" s="156"/>
      <c r="C399" s="186" t="s">
        <v>505</v>
      </c>
      <c r="D399" s="158"/>
      <c r="E399" s="159">
        <v>722.74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197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ht="33.75" outlineLevel="1" x14ac:dyDescent="0.2">
      <c r="A400" s="155"/>
      <c r="B400" s="156"/>
      <c r="C400" s="186" t="s">
        <v>506</v>
      </c>
      <c r="D400" s="158"/>
      <c r="E400" s="159">
        <v>714.11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197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ht="33.75" outlineLevel="1" x14ac:dyDescent="0.2">
      <c r="A401" s="155"/>
      <c r="B401" s="156"/>
      <c r="C401" s="186" t="s">
        <v>507</v>
      </c>
      <c r="D401" s="158"/>
      <c r="E401" s="159">
        <v>676.93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197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186" t="s">
        <v>508</v>
      </c>
      <c r="D402" s="158"/>
      <c r="E402" s="159">
        <v>342.6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197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ht="22.5" outlineLevel="1" x14ac:dyDescent="0.2">
      <c r="A403" s="167">
        <v>36</v>
      </c>
      <c r="B403" s="168" t="s">
        <v>509</v>
      </c>
      <c r="C403" s="184" t="s">
        <v>510</v>
      </c>
      <c r="D403" s="169" t="s">
        <v>511</v>
      </c>
      <c r="E403" s="170">
        <v>2.2839999999999998</v>
      </c>
      <c r="F403" s="171"/>
      <c r="G403" s="172">
        <f>ROUND(E403*F403,2)</f>
        <v>0</v>
      </c>
      <c r="H403" s="171"/>
      <c r="I403" s="172">
        <f>ROUND(E403*H403,2)</f>
        <v>0</v>
      </c>
      <c r="J403" s="171"/>
      <c r="K403" s="172">
        <f>ROUND(E403*J403,2)</f>
        <v>0</v>
      </c>
      <c r="L403" s="172">
        <v>21</v>
      </c>
      <c r="M403" s="172">
        <f>G403*(1+L403/100)</f>
        <v>0</v>
      </c>
      <c r="N403" s="172">
        <v>0</v>
      </c>
      <c r="O403" s="172">
        <f>ROUND(E403*N403,2)</f>
        <v>0</v>
      </c>
      <c r="P403" s="172">
        <v>0</v>
      </c>
      <c r="Q403" s="172">
        <f>ROUND(E403*P403,2)</f>
        <v>0</v>
      </c>
      <c r="R403" s="172" t="s">
        <v>512</v>
      </c>
      <c r="S403" s="172" t="s">
        <v>148</v>
      </c>
      <c r="T403" s="173" t="s">
        <v>227</v>
      </c>
      <c r="U403" s="157">
        <v>0.93</v>
      </c>
      <c r="V403" s="157">
        <f>ROUND(E403*U403,2)</f>
        <v>2.12</v>
      </c>
      <c r="W403" s="157"/>
      <c r="X403" s="157" t="s">
        <v>181</v>
      </c>
      <c r="Y403" s="148"/>
      <c r="Z403" s="148"/>
      <c r="AA403" s="148"/>
      <c r="AB403" s="148"/>
      <c r="AC403" s="148"/>
      <c r="AD403" s="148"/>
      <c r="AE403" s="148"/>
      <c r="AF403" s="148"/>
      <c r="AG403" s="148" t="s">
        <v>513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186" t="s">
        <v>514</v>
      </c>
      <c r="D404" s="158"/>
      <c r="E404" s="159">
        <v>2.2839999999999998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197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67">
        <v>37</v>
      </c>
      <c r="B405" s="168" t="s">
        <v>515</v>
      </c>
      <c r="C405" s="184" t="s">
        <v>516</v>
      </c>
      <c r="D405" s="169" t="s">
        <v>511</v>
      </c>
      <c r="E405" s="170">
        <v>4.5679999999999996</v>
      </c>
      <c r="F405" s="171"/>
      <c r="G405" s="172">
        <f>ROUND(E405*F405,2)</f>
        <v>0</v>
      </c>
      <c r="H405" s="171"/>
      <c r="I405" s="172">
        <f>ROUND(E405*H405,2)</f>
        <v>0</v>
      </c>
      <c r="J405" s="171"/>
      <c r="K405" s="172">
        <f>ROUND(E405*J405,2)</f>
        <v>0</v>
      </c>
      <c r="L405" s="172">
        <v>21</v>
      </c>
      <c r="M405" s="172">
        <f>G405*(1+L405/100)</f>
        <v>0</v>
      </c>
      <c r="N405" s="172">
        <v>0</v>
      </c>
      <c r="O405" s="172">
        <f>ROUND(E405*N405,2)</f>
        <v>0</v>
      </c>
      <c r="P405" s="172">
        <v>0</v>
      </c>
      <c r="Q405" s="172">
        <f>ROUND(E405*P405,2)</f>
        <v>0</v>
      </c>
      <c r="R405" s="172" t="s">
        <v>512</v>
      </c>
      <c r="S405" s="172" t="s">
        <v>148</v>
      </c>
      <c r="T405" s="173" t="s">
        <v>227</v>
      </c>
      <c r="U405" s="157">
        <v>0.65</v>
      </c>
      <c r="V405" s="157">
        <f>ROUND(E405*U405,2)</f>
        <v>2.97</v>
      </c>
      <c r="W405" s="157"/>
      <c r="X405" s="157" t="s">
        <v>181</v>
      </c>
      <c r="Y405" s="148"/>
      <c r="Z405" s="148"/>
      <c r="AA405" s="148"/>
      <c r="AB405" s="148"/>
      <c r="AC405" s="148"/>
      <c r="AD405" s="148"/>
      <c r="AE405" s="148"/>
      <c r="AF405" s="148"/>
      <c r="AG405" s="148" t="s">
        <v>513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86" t="s">
        <v>517</v>
      </c>
      <c r="D406" s="158"/>
      <c r="E406" s="159">
        <v>4.5679999999999996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197</v>
      </c>
      <c r="AH406" s="148">
        <v>5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67">
        <v>38</v>
      </c>
      <c r="B407" s="168" t="s">
        <v>518</v>
      </c>
      <c r="C407" s="184" t="s">
        <v>519</v>
      </c>
      <c r="D407" s="169" t="s">
        <v>511</v>
      </c>
      <c r="E407" s="170">
        <v>2.2839999999999998</v>
      </c>
      <c r="F407" s="171"/>
      <c r="G407" s="172">
        <f>ROUND(E407*F407,2)</f>
        <v>0</v>
      </c>
      <c r="H407" s="171"/>
      <c r="I407" s="172">
        <f>ROUND(E407*H407,2)</f>
        <v>0</v>
      </c>
      <c r="J407" s="171"/>
      <c r="K407" s="172">
        <f>ROUND(E407*J407,2)</f>
        <v>0</v>
      </c>
      <c r="L407" s="172">
        <v>21</v>
      </c>
      <c r="M407" s="172">
        <f>G407*(1+L407/100)</f>
        <v>0</v>
      </c>
      <c r="N407" s="172">
        <v>0</v>
      </c>
      <c r="O407" s="172">
        <f>ROUND(E407*N407,2)</f>
        <v>0</v>
      </c>
      <c r="P407" s="172">
        <v>0</v>
      </c>
      <c r="Q407" s="172">
        <f>ROUND(E407*P407,2)</f>
        <v>0</v>
      </c>
      <c r="R407" s="172" t="s">
        <v>512</v>
      </c>
      <c r="S407" s="172" t="s">
        <v>148</v>
      </c>
      <c r="T407" s="173" t="s">
        <v>227</v>
      </c>
      <c r="U407" s="157">
        <v>0.49</v>
      </c>
      <c r="V407" s="157">
        <f>ROUND(E407*U407,2)</f>
        <v>1.1200000000000001</v>
      </c>
      <c r="W407" s="157"/>
      <c r="X407" s="157" t="s">
        <v>181</v>
      </c>
      <c r="Y407" s="148"/>
      <c r="Z407" s="148"/>
      <c r="AA407" s="148"/>
      <c r="AB407" s="148"/>
      <c r="AC407" s="148"/>
      <c r="AD407" s="148"/>
      <c r="AE407" s="148"/>
      <c r="AF407" s="148"/>
      <c r="AG407" s="148" t="s">
        <v>513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259" t="s">
        <v>520</v>
      </c>
      <c r="D408" s="260"/>
      <c r="E408" s="260"/>
      <c r="F408" s="260"/>
      <c r="G408" s="260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153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186" t="s">
        <v>521</v>
      </c>
      <c r="D409" s="158"/>
      <c r="E409" s="159">
        <v>2.2839999999999998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197</v>
      </c>
      <c r="AH409" s="148">
        <v>5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67">
        <v>39</v>
      </c>
      <c r="B410" s="168" t="s">
        <v>522</v>
      </c>
      <c r="C410" s="184" t="s">
        <v>523</v>
      </c>
      <c r="D410" s="169" t="s">
        <v>511</v>
      </c>
      <c r="E410" s="170">
        <v>114.2</v>
      </c>
      <c r="F410" s="171"/>
      <c r="G410" s="172">
        <f>ROUND(E410*F410,2)</f>
        <v>0</v>
      </c>
      <c r="H410" s="171"/>
      <c r="I410" s="172">
        <f>ROUND(E410*H410,2)</f>
        <v>0</v>
      </c>
      <c r="J410" s="171"/>
      <c r="K410" s="172">
        <f>ROUND(E410*J410,2)</f>
        <v>0</v>
      </c>
      <c r="L410" s="172">
        <v>21</v>
      </c>
      <c r="M410" s="172">
        <f>G410*(1+L410/100)</f>
        <v>0</v>
      </c>
      <c r="N410" s="172">
        <v>0</v>
      </c>
      <c r="O410" s="172">
        <f>ROUND(E410*N410,2)</f>
        <v>0</v>
      </c>
      <c r="P410" s="172">
        <v>0</v>
      </c>
      <c r="Q410" s="172">
        <f>ROUND(E410*P410,2)</f>
        <v>0</v>
      </c>
      <c r="R410" s="172" t="s">
        <v>512</v>
      </c>
      <c r="S410" s="172" t="s">
        <v>148</v>
      </c>
      <c r="T410" s="173" t="s">
        <v>227</v>
      </c>
      <c r="U410" s="157">
        <v>0</v>
      </c>
      <c r="V410" s="157">
        <f>ROUND(E410*U410,2)</f>
        <v>0</v>
      </c>
      <c r="W410" s="157"/>
      <c r="X410" s="157" t="s">
        <v>181</v>
      </c>
      <c r="Y410" s="148"/>
      <c r="Z410" s="148"/>
      <c r="AA410" s="148"/>
      <c r="AB410" s="148"/>
      <c r="AC410" s="148"/>
      <c r="AD410" s="148"/>
      <c r="AE410" s="148"/>
      <c r="AF410" s="148"/>
      <c r="AG410" s="148" t="s">
        <v>513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86" t="s">
        <v>524</v>
      </c>
      <c r="D411" s="158"/>
      <c r="E411" s="159">
        <v>114.2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197</v>
      </c>
      <c r="AH411" s="148">
        <v>5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67">
        <v>40</v>
      </c>
      <c r="B412" s="168" t="s">
        <v>525</v>
      </c>
      <c r="C412" s="184" t="s">
        <v>526</v>
      </c>
      <c r="D412" s="169" t="s">
        <v>511</v>
      </c>
      <c r="E412" s="170">
        <v>2.2839999999999998</v>
      </c>
      <c r="F412" s="171"/>
      <c r="G412" s="172">
        <f>ROUND(E412*F412,2)</f>
        <v>0</v>
      </c>
      <c r="H412" s="171"/>
      <c r="I412" s="172">
        <f>ROUND(E412*H412,2)</f>
        <v>0</v>
      </c>
      <c r="J412" s="171"/>
      <c r="K412" s="172">
        <f>ROUND(E412*J412,2)</f>
        <v>0</v>
      </c>
      <c r="L412" s="172">
        <v>21</v>
      </c>
      <c r="M412" s="172">
        <f>G412*(1+L412/100)</f>
        <v>0</v>
      </c>
      <c r="N412" s="172">
        <v>0</v>
      </c>
      <c r="O412" s="172">
        <f>ROUND(E412*N412,2)</f>
        <v>0</v>
      </c>
      <c r="P412" s="172">
        <v>0</v>
      </c>
      <c r="Q412" s="172">
        <f>ROUND(E412*P412,2)</f>
        <v>0</v>
      </c>
      <c r="R412" s="172" t="s">
        <v>512</v>
      </c>
      <c r="S412" s="172" t="s">
        <v>148</v>
      </c>
      <c r="T412" s="173" t="s">
        <v>227</v>
      </c>
      <c r="U412" s="157">
        <v>0.94</v>
      </c>
      <c r="V412" s="157">
        <f>ROUND(E412*U412,2)</f>
        <v>2.15</v>
      </c>
      <c r="W412" s="157"/>
      <c r="X412" s="157" t="s">
        <v>181</v>
      </c>
      <c r="Y412" s="148"/>
      <c r="Z412" s="148"/>
      <c r="AA412" s="148"/>
      <c r="AB412" s="148"/>
      <c r="AC412" s="148"/>
      <c r="AD412" s="148"/>
      <c r="AE412" s="148"/>
      <c r="AF412" s="148"/>
      <c r="AG412" s="148" t="s">
        <v>513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86" t="s">
        <v>521</v>
      </c>
      <c r="D413" s="158"/>
      <c r="E413" s="159">
        <v>2.2839999999999998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197</v>
      </c>
      <c r="AH413" s="148">
        <v>5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ht="22.5" outlineLevel="1" x14ac:dyDescent="0.2">
      <c r="A414" s="167">
        <v>41</v>
      </c>
      <c r="B414" s="168" t="s">
        <v>527</v>
      </c>
      <c r="C414" s="184" t="s">
        <v>528</v>
      </c>
      <c r="D414" s="169" t="s">
        <v>511</v>
      </c>
      <c r="E414" s="170">
        <v>22.84</v>
      </c>
      <c r="F414" s="171"/>
      <c r="G414" s="172">
        <f>ROUND(E414*F414,2)</f>
        <v>0</v>
      </c>
      <c r="H414" s="171"/>
      <c r="I414" s="172">
        <f>ROUND(E414*H414,2)</f>
        <v>0</v>
      </c>
      <c r="J414" s="171"/>
      <c r="K414" s="172">
        <f>ROUND(E414*J414,2)</f>
        <v>0</v>
      </c>
      <c r="L414" s="172">
        <v>21</v>
      </c>
      <c r="M414" s="172">
        <f>G414*(1+L414/100)</f>
        <v>0</v>
      </c>
      <c r="N414" s="172">
        <v>0</v>
      </c>
      <c r="O414" s="172">
        <f>ROUND(E414*N414,2)</f>
        <v>0</v>
      </c>
      <c r="P414" s="172">
        <v>0</v>
      </c>
      <c r="Q414" s="172">
        <f>ROUND(E414*P414,2)</f>
        <v>0</v>
      </c>
      <c r="R414" s="172" t="s">
        <v>512</v>
      </c>
      <c r="S414" s="172" t="s">
        <v>148</v>
      </c>
      <c r="T414" s="173" t="s">
        <v>227</v>
      </c>
      <c r="U414" s="157">
        <v>0.11</v>
      </c>
      <c r="V414" s="157">
        <f>ROUND(E414*U414,2)</f>
        <v>2.5099999999999998</v>
      </c>
      <c r="W414" s="157"/>
      <c r="X414" s="157" t="s">
        <v>181</v>
      </c>
      <c r="Y414" s="148"/>
      <c r="Z414" s="148"/>
      <c r="AA414" s="148"/>
      <c r="AB414" s="148"/>
      <c r="AC414" s="148"/>
      <c r="AD414" s="148"/>
      <c r="AE414" s="148"/>
      <c r="AF414" s="148"/>
      <c r="AG414" s="148" t="s">
        <v>513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186" t="s">
        <v>529</v>
      </c>
      <c r="D415" s="158"/>
      <c r="E415" s="159">
        <v>22.84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197</v>
      </c>
      <c r="AH415" s="148">
        <v>5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67">
        <v>42</v>
      </c>
      <c r="B416" s="168" t="s">
        <v>530</v>
      </c>
      <c r="C416" s="184" t="s">
        <v>531</v>
      </c>
      <c r="D416" s="169" t="s">
        <v>511</v>
      </c>
      <c r="E416" s="170">
        <v>2.2839999999999998</v>
      </c>
      <c r="F416" s="171"/>
      <c r="G416" s="172">
        <f>ROUND(E416*F416,2)</f>
        <v>0</v>
      </c>
      <c r="H416" s="171"/>
      <c r="I416" s="172">
        <f>ROUND(E416*H416,2)</f>
        <v>0</v>
      </c>
      <c r="J416" s="171"/>
      <c r="K416" s="172">
        <f>ROUND(E416*J416,2)</f>
        <v>0</v>
      </c>
      <c r="L416" s="172">
        <v>21</v>
      </c>
      <c r="M416" s="172">
        <f>G416*(1+L416/100)</f>
        <v>0</v>
      </c>
      <c r="N416" s="172">
        <v>0</v>
      </c>
      <c r="O416" s="172">
        <f>ROUND(E416*N416,2)</f>
        <v>0</v>
      </c>
      <c r="P416" s="172">
        <v>0</v>
      </c>
      <c r="Q416" s="172">
        <f>ROUND(E416*P416,2)</f>
        <v>0</v>
      </c>
      <c r="R416" s="172" t="s">
        <v>512</v>
      </c>
      <c r="S416" s="172" t="s">
        <v>148</v>
      </c>
      <c r="T416" s="173" t="s">
        <v>227</v>
      </c>
      <c r="U416" s="157">
        <v>0</v>
      </c>
      <c r="V416" s="157">
        <f>ROUND(E416*U416,2)</f>
        <v>0</v>
      </c>
      <c r="W416" s="157"/>
      <c r="X416" s="157" t="s">
        <v>181</v>
      </c>
      <c r="Y416" s="148"/>
      <c r="Z416" s="148"/>
      <c r="AA416" s="148"/>
      <c r="AB416" s="148"/>
      <c r="AC416" s="148"/>
      <c r="AD416" s="148"/>
      <c r="AE416" s="148"/>
      <c r="AF416" s="148"/>
      <c r="AG416" s="148" t="s">
        <v>513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86" t="s">
        <v>521</v>
      </c>
      <c r="D417" s="158"/>
      <c r="E417" s="159">
        <v>2.2839999999999998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197</v>
      </c>
      <c r="AH417" s="148">
        <v>5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x14ac:dyDescent="0.2">
      <c r="A418" s="161" t="s">
        <v>143</v>
      </c>
      <c r="B418" s="162" t="s">
        <v>95</v>
      </c>
      <c r="C418" s="183" t="s">
        <v>96</v>
      </c>
      <c r="D418" s="163"/>
      <c r="E418" s="164"/>
      <c r="F418" s="165"/>
      <c r="G418" s="165">
        <f>SUMIF(AG419:AG577,"&lt;&gt;NOR",G419:G577)</f>
        <v>0</v>
      </c>
      <c r="H418" s="165"/>
      <c r="I418" s="165">
        <f>SUM(I419:I577)</f>
        <v>0</v>
      </c>
      <c r="J418" s="165"/>
      <c r="K418" s="165">
        <f>SUM(K419:K577)</f>
        <v>0</v>
      </c>
      <c r="L418" s="165"/>
      <c r="M418" s="165">
        <f>SUM(M419:M577)</f>
        <v>0</v>
      </c>
      <c r="N418" s="165"/>
      <c r="O418" s="165">
        <f>SUM(O419:O577)</f>
        <v>0.67999999999999994</v>
      </c>
      <c r="P418" s="165"/>
      <c r="Q418" s="165">
        <f>SUM(Q419:Q577)</f>
        <v>62.73</v>
      </c>
      <c r="R418" s="165"/>
      <c r="S418" s="165"/>
      <c r="T418" s="166"/>
      <c r="U418" s="160"/>
      <c r="V418" s="160">
        <f>SUM(V419:V577)</f>
        <v>880.95</v>
      </c>
      <c r="W418" s="160"/>
      <c r="X418" s="160"/>
      <c r="AG418" t="s">
        <v>144</v>
      </c>
    </row>
    <row r="419" spans="1:60" ht="22.5" outlineLevel="1" x14ac:dyDescent="0.2">
      <c r="A419" s="167">
        <v>43</v>
      </c>
      <c r="B419" s="168" t="s">
        <v>532</v>
      </c>
      <c r="C419" s="184" t="s">
        <v>533</v>
      </c>
      <c r="D419" s="169" t="s">
        <v>238</v>
      </c>
      <c r="E419" s="170">
        <v>2.6909999999999998</v>
      </c>
      <c r="F419" s="171"/>
      <c r="G419" s="172">
        <f>ROUND(E419*F419,2)</f>
        <v>0</v>
      </c>
      <c r="H419" s="171"/>
      <c r="I419" s="172">
        <f>ROUND(E419*H419,2)</f>
        <v>0</v>
      </c>
      <c r="J419" s="171"/>
      <c r="K419" s="172">
        <f>ROUND(E419*J419,2)</f>
        <v>0</v>
      </c>
      <c r="L419" s="172">
        <v>21</v>
      </c>
      <c r="M419" s="172">
        <f>G419*(1+L419/100)</f>
        <v>0</v>
      </c>
      <c r="N419" s="172">
        <v>0</v>
      </c>
      <c r="O419" s="172">
        <f>ROUND(E419*N419,2)</f>
        <v>0</v>
      </c>
      <c r="P419" s="172">
        <v>6.8000000000000005E-2</v>
      </c>
      <c r="Q419" s="172">
        <f>ROUND(E419*P419,2)</f>
        <v>0.18</v>
      </c>
      <c r="R419" s="172" t="s">
        <v>512</v>
      </c>
      <c r="S419" s="172" t="s">
        <v>148</v>
      </c>
      <c r="T419" s="173" t="s">
        <v>227</v>
      </c>
      <c r="U419" s="157">
        <v>0.69</v>
      </c>
      <c r="V419" s="157">
        <f>ROUND(E419*U419,2)</f>
        <v>1.86</v>
      </c>
      <c r="W419" s="157"/>
      <c r="X419" s="157" t="s">
        <v>181</v>
      </c>
      <c r="Y419" s="148"/>
      <c r="Z419" s="148"/>
      <c r="AA419" s="148"/>
      <c r="AB419" s="148"/>
      <c r="AC419" s="148"/>
      <c r="AD419" s="148"/>
      <c r="AE419" s="148"/>
      <c r="AF419" s="148"/>
      <c r="AG419" s="148" t="s">
        <v>182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270" t="s">
        <v>534</v>
      </c>
      <c r="D420" s="271"/>
      <c r="E420" s="271"/>
      <c r="F420" s="271"/>
      <c r="G420" s="271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8"/>
      <c r="Z420" s="148"/>
      <c r="AA420" s="148"/>
      <c r="AB420" s="148"/>
      <c r="AC420" s="148"/>
      <c r="AD420" s="148"/>
      <c r="AE420" s="148"/>
      <c r="AF420" s="148"/>
      <c r="AG420" s="148" t="s">
        <v>234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55"/>
      <c r="B421" s="156"/>
      <c r="C421" s="186" t="s">
        <v>535</v>
      </c>
      <c r="D421" s="158"/>
      <c r="E421" s="159">
        <v>2.6909999999999998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197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67">
        <v>44</v>
      </c>
      <c r="B422" s="168" t="s">
        <v>536</v>
      </c>
      <c r="C422" s="184" t="s">
        <v>537</v>
      </c>
      <c r="D422" s="169" t="s">
        <v>238</v>
      </c>
      <c r="E422" s="170">
        <v>10.8</v>
      </c>
      <c r="F422" s="171"/>
      <c r="G422" s="172">
        <f>ROUND(E422*F422,2)</f>
        <v>0</v>
      </c>
      <c r="H422" s="171"/>
      <c r="I422" s="172">
        <f>ROUND(E422*H422,2)</f>
        <v>0</v>
      </c>
      <c r="J422" s="171"/>
      <c r="K422" s="172">
        <f>ROUND(E422*J422,2)</f>
        <v>0</v>
      </c>
      <c r="L422" s="172">
        <v>21</v>
      </c>
      <c r="M422" s="172">
        <f>G422*(1+L422/100)</f>
        <v>0</v>
      </c>
      <c r="N422" s="172">
        <v>0</v>
      </c>
      <c r="O422" s="172">
        <f>ROUND(E422*N422,2)</f>
        <v>0</v>
      </c>
      <c r="P422" s="172">
        <v>4.4999999999999998E-2</v>
      </c>
      <c r="Q422" s="172">
        <f>ROUND(E422*P422,2)</f>
        <v>0.49</v>
      </c>
      <c r="R422" s="172" t="s">
        <v>512</v>
      </c>
      <c r="S422" s="172" t="s">
        <v>148</v>
      </c>
      <c r="T422" s="173" t="s">
        <v>227</v>
      </c>
      <c r="U422" s="157">
        <v>0.16200000000000001</v>
      </c>
      <c r="V422" s="157">
        <f>ROUND(E422*U422,2)</f>
        <v>1.75</v>
      </c>
      <c r="W422" s="157"/>
      <c r="X422" s="157" t="s">
        <v>181</v>
      </c>
      <c r="Y422" s="148"/>
      <c r="Z422" s="148"/>
      <c r="AA422" s="148"/>
      <c r="AB422" s="148"/>
      <c r="AC422" s="148"/>
      <c r="AD422" s="148"/>
      <c r="AE422" s="148"/>
      <c r="AF422" s="148"/>
      <c r="AG422" s="148" t="s">
        <v>182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270" t="s">
        <v>538</v>
      </c>
      <c r="D423" s="271"/>
      <c r="E423" s="271"/>
      <c r="F423" s="271"/>
      <c r="G423" s="271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8"/>
      <c r="Z423" s="148"/>
      <c r="AA423" s="148"/>
      <c r="AB423" s="148"/>
      <c r="AC423" s="148"/>
      <c r="AD423" s="148"/>
      <c r="AE423" s="148"/>
      <c r="AF423" s="148"/>
      <c r="AG423" s="148" t="s">
        <v>234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55"/>
      <c r="B424" s="156"/>
      <c r="C424" s="186" t="s">
        <v>539</v>
      </c>
      <c r="D424" s="158"/>
      <c r="E424" s="159">
        <v>10.8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197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ht="22.5" outlineLevel="1" x14ac:dyDescent="0.2">
      <c r="A425" s="167">
        <v>45</v>
      </c>
      <c r="B425" s="168" t="s">
        <v>540</v>
      </c>
      <c r="C425" s="184" t="s">
        <v>541</v>
      </c>
      <c r="D425" s="169" t="s">
        <v>225</v>
      </c>
      <c r="E425" s="170">
        <v>0.97199999999999998</v>
      </c>
      <c r="F425" s="171"/>
      <c r="G425" s="172">
        <f>ROUND(E425*F425,2)</f>
        <v>0</v>
      </c>
      <c r="H425" s="171"/>
      <c r="I425" s="172">
        <f>ROUND(E425*H425,2)</f>
        <v>0</v>
      </c>
      <c r="J425" s="171"/>
      <c r="K425" s="172">
        <f>ROUND(E425*J425,2)</f>
        <v>0</v>
      </c>
      <c r="L425" s="172">
        <v>21</v>
      </c>
      <c r="M425" s="172">
        <f>G425*(1+L425/100)</f>
        <v>0</v>
      </c>
      <c r="N425" s="172">
        <v>0</v>
      </c>
      <c r="O425" s="172">
        <f>ROUND(E425*N425,2)</f>
        <v>0</v>
      </c>
      <c r="P425" s="172">
        <v>1.4</v>
      </c>
      <c r="Q425" s="172">
        <f>ROUND(E425*P425,2)</f>
        <v>1.36</v>
      </c>
      <c r="R425" s="172" t="s">
        <v>512</v>
      </c>
      <c r="S425" s="172" t="s">
        <v>148</v>
      </c>
      <c r="T425" s="173" t="s">
        <v>227</v>
      </c>
      <c r="U425" s="157">
        <v>1.375</v>
      </c>
      <c r="V425" s="157">
        <f>ROUND(E425*U425,2)</f>
        <v>1.34</v>
      </c>
      <c r="W425" s="157"/>
      <c r="X425" s="157" t="s">
        <v>181</v>
      </c>
      <c r="Y425" s="148"/>
      <c r="Z425" s="148"/>
      <c r="AA425" s="148"/>
      <c r="AB425" s="148"/>
      <c r="AC425" s="148"/>
      <c r="AD425" s="148"/>
      <c r="AE425" s="148"/>
      <c r="AF425" s="148"/>
      <c r="AG425" s="148" t="s">
        <v>182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186" t="s">
        <v>542</v>
      </c>
      <c r="D426" s="158"/>
      <c r="E426" s="159">
        <v>0.97199999999999998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197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67">
        <v>46</v>
      </c>
      <c r="B427" s="168" t="s">
        <v>543</v>
      </c>
      <c r="C427" s="184" t="s">
        <v>544</v>
      </c>
      <c r="D427" s="169" t="s">
        <v>231</v>
      </c>
      <c r="E427" s="170">
        <v>1284.49</v>
      </c>
      <c r="F427" s="171"/>
      <c r="G427" s="172">
        <f>ROUND(E427*F427,2)</f>
        <v>0</v>
      </c>
      <c r="H427" s="171"/>
      <c r="I427" s="172">
        <f>ROUND(E427*H427,2)</f>
        <v>0</v>
      </c>
      <c r="J427" s="171"/>
      <c r="K427" s="172">
        <f>ROUND(E427*J427,2)</f>
        <v>0</v>
      </c>
      <c r="L427" s="172">
        <v>21</v>
      </c>
      <c r="M427" s="172">
        <f>G427*(1+L427/100)</f>
        <v>0</v>
      </c>
      <c r="N427" s="172">
        <v>0</v>
      </c>
      <c r="O427" s="172">
        <f>ROUND(E427*N427,2)</f>
        <v>0</v>
      </c>
      <c r="P427" s="172">
        <v>0</v>
      </c>
      <c r="Q427" s="172">
        <f>ROUND(E427*P427,2)</f>
        <v>0</v>
      </c>
      <c r="R427" s="172" t="s">
        <v>512</v>
      </c>
      <c r="S427" s="172" t="s">
        <v>148</v>
      </c>
      <c r="T427" s="173" t="s">
        <v>227</v>
      </c>
      <c r="U427" s="157">
        <v>0.03</v>
      </c>
      <c r="V427" s="157">
        <f>ROUND(E427*U427,2)</f>
        <v>38.53</v>
      </c>
      <c r="W427" s="157"/>
      <c r="X427" s="157" t="s">
        <v>181</v>
      </c>
      <c r="Y427" s="148"/>
      <c r="Z427" s="148"/>
      <c r="AA427" s="148"/>
      <c r="AB427" s="148"/>
      <c r="AC427" s="148"/>
      <c r="AD427" s="148"/>
      <c r="AE427" s="148"/>
      <c r="AF427" s="148"/>
      <c r="AG427" s="148" t="s">
        <v>182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55"/>
      <c r="B428" s="156"/>
      <c r="C428" s="270" t="s">
        <v>545</v>
      </c>
      <c r="D428" s="271"/>
      <c r="E428" s="271"/>
      <c r="F428" s="271"/>
      <c r="G428" s="271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8"/>
      <c r="Z428" s="148"/>
      <c r="AA428" s="148"/>
      <c r="AB428" s="148"/>
      <c r="AC428" s="148"/>
      <c r="AD428" s="148"/>
      <c r="AE428" s="148"/>
      <c r="AF428" s="148"/>
      <c r="AG428" s="148" t="s">
        <v>234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55"/>
      <c r="B429" s="156"/>
      <c r="C429" s="186" t="s">
        <v>271</v>
      </c>
      <c r="D429" s="158"/>
      <c r="E429" s="159">
        <v>127.49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8"/>
      <c r="Z429" s="148"/>
      <c r="AA429" s="148"/>
      <c r="AB429" s="148"/>
      <c r="AC429" s="148"/>
      <c r="AD429" s="148"/>
      <c r="AE429" s="148"/>
      <c r="AF429" s="148"/>
      <c r="AG429" s="148" t="s">
        <v>197</v>
      </c>
      <c r="AH429" s="148">
        <v>0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186" t="s">
        <v>546</v>
      </c>
      <c r="D430" s="158"/>
      <c r="E430" s="159">
        <v>144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197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55"/>
      <c r="B431" s="156"/>
      <c r="C431" s="186" t="s">
        <v>547</v>
      </c>
      <c r="D431" s="158"/>
      <c r="E431" s="159">
        <v>28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8"/>
      <c r="Z431" s="148"/>
      <c r="AA431" s="148"/>
      <c r="AB431" s="148"/>
      <c r="AC431" s="148"/>
      <c r="AD431" s="148"/>
      <c r="AE431" s="148"/>
      <c r="AF431" s="148"/>
      <c r="AG431" s="148" t="s">
        <v>197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55"/>
      <c r="B432" s="156"/>
      <c r="C432" s="186" t="s">
        <v>548</v>
      </c>
      <c r="D432" s="158"/>
      <c r="E432" s="159">
        <v>1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197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55"/>
      <c r="B433" s="156"/>
      <c r="C433" s="186" t="s">
        <v>549</v>
      </c>
      <c r="D433" s="158"/>
      <c r="E433" s="159">
        <v>3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197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55"/>
      <c r="B434" s="156"/>
      <c r="C434" s="186" t="s">
        <v>550</v>
      </c>
      <c r="D434" s="158"/>
      <c r="E434" s="159">
        <v>6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8"/>
      <c r="Z434" s="148"/>
      <c r="AA434" s="148"/>
      <c r="AB434" s="148"/>
      <c r="AC434" s="148"/>
      <c r="AD434" s="148"/>
      <c r="AE434" s="148"/>
      <c r="AF434" s="148"/>
      <c r="AG434" s="148" t="s">
        <v>197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55"/>
      <c r="B435" s="156"/>
      <c r="C435" s="186" t="s">
        <v>551</v>
      </c>
      <c r="D435" s="158"/>
      <c r="E435" s="159">
        <v>4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8"/>
      <c r="Z435" s="148"/>
      <c r="AA435" s="148"/>
      <c r="AB435" s="148"/>
      <c r="AC435" s="148"/>
      <c r="AD435" s="148"/>
      <c r="AE435" s="148"/>
      <c r="AF435" s="148"/>
      <c r="AG435" s="148" t="s">
        <v>197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/>
      <c r="B436" s="156"/>
      <c r="C436" s="186" t="s">
        <v>552</v>
      </c>
      <c r="D436" s="158"/>
      <c r="E436" s="159">
        <v>32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197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">
      <c r="A437" s="155"/>
      <c r="B437" s="156"/>
      <c r="C437" s="186" t="s">
        <v>553</v>
      </c>
      <c r="D437" s="158"/>
      <c r="E437" s="159">
        <v>36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8"/>
      <c r="Z437" s="148"/>
      <c r="AA437" s="148"/>
      <c r="AB437" s="148"/>
      <c r="AC437" s="148"/>
      <c r="AD437" s="148"/>
      <c r="AE437" s="148"/>
      <c r="AF437" s="148"/>
      <c r="AG437" s="148" t="s">
        <v>197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55"/>
      <c r="B438" s="156"/>
      <c r="C438" s="186" t="s">
        <v>554</v>
      </c>
      <c r="D438" s="158"/>
      <c r="E438" s="159">
        <v>24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197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55"/>
      <c r="B439" s="156"/>
      <c r="C439" s="186" t="s">
        <v>555</v>
      </c>
      <c r="D439" s="158"/>
      <c r="E439" s="159">
        <v>312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8"/>
      <c r="Z439" s="148"/>
      <c r="AA439" s="148"/>
      <c r="AB439" s="148"/>
      <c r="AC439" s="148"/>
      <c r="AD439" s="148"/>
      <c r="AE439" s="148"/>
      <c r="AF439" s="148"/>
      <c r="AG439" s="148" t="s">
        <v>197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55"/>
      <c r="B440" s="156"/>
      <c r="C440" s="186" t="s">
        <v>556</v>
      </c>
      <c r="D440" s="158"/>
      <c r="E440" s="159">
        <v>108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8"/>
      <c r="Z440" s="148"/>
      <c r="AA440" s="148"/>
      <c r="AB440" s="148"/>
      <c r="AC440" s="148"/>
      <c r="AD440" s="148"/>
      <c r="AE440" s="148"/>
      <c r="AF440" s="148"/>
      <c r="AG440" s="148" t="s">
        <v>197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55"/>
      <c r="B441" s="156"/>
      <c r="C441" s="186" t="s">
        <v>557</v>
      </c>
      <c r="D441" s="158"/>
      <c r="E441" s="159">
        <v>22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8"/>
      <c r="Z441" s="148"/>
      <c r="AA441" s="148"/>
      <c r="AB441" s="148"/>
      <c r="AC441" s="148"/>
      <c r="AD441" s="148"/>
      <c r="AE441" s="148"/>
      <c r="AF441" s="148"/>
      <c r="AG441" s="148" t="s">
        <v>197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55"/>
      <c r="B442" s="156"/>
      <c r="C442" s="186" t="s">
        <v>558</v>
      </c>
      <c r="D442" s="158"/>
      <c r="E442" s="159">
        <v>12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8"/>
      <c r="Z442" s="148"/>
      <c r="AA442" s="148"/>
      <c r="AB442" s="148"/>
      <c r="AC442" s="148"/>
      <c r="AD442" s="148"/>
      <c r="AE442" s="148"/>
      <c r="AF442" s="148"/>
      <c r="AG442" s="148" t="s">
        <v>197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">
      <c r="A443" s="155"/>
      <c r="B443" s="156"/>
      <c r="C443" s="186" t="s">
        <v>559</v>
      </c>
      <c r="D443" s="158"/>
      <c r="E443" s="159">
        <v>2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8"/>
      <c r="Z443" s="148"/>
      <c r="AA443" s="148"/>
      <c r="AB443" s="148"/>
      <c r="AC443" s="148"/>
      <c r="AD443" s="148"/>
      <c r="AE443" s="148"/>
      <c r="AF443" s="148"/>
      <c r="AG443" s="148" t="s">
        <v>197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55"/>
      <c r="B444" s="156"/>
      <c r="C444" s="186" t="s">
        <v>560</v>
      </c>
      <c r="D444" s="158"/>
      <c r="E444" s="159">
        <v>4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8"/>
      <c r="Z444" s="148"/>
      <c r="AA444" s="148"/>
      <c r="AB444" s="148"/>
      <c r="AC444" s="148"/>
      <c r="AD444" s="148"/>
      <c r="AE444" s="148"/>
      <c r="AF444" s="148"/>
      <c r="AG444" s="148" t="s">
        <v>197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55"/>
      <c r="B445" s="156"/>
      <c r="C445" s="186" t="s">
        <v>561</v>
      </c>
      <c r="D445" s="158"/>
      <c r="E445" s="159">
        <v>8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8"/>
      <c r="Z445" s="148"/>
      <c r="AA445" s="148"/>
      <c r="AB445" s="148"/>
      <c r="AC445" s="148"/>
      <c r="AD445" s="148"/>
      <c r="AE445" s="148"/>
      <c r="AF445" s="148"/>
      <c r="AG445" s="148" t="s">
        <v>197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">
      <c r="A446" s="155"/>
      <c r="B446" s="156"/>
      <c r="C446" s="186" t="s">
        <v>562</v>
      </c>
      <c r="D446" s="158"/>
      <c r="E446" s="159">
        <v>24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8"/>
      <c r="Z446" s="148"/>
      <c r="AA446" s="148"/>
      <c r="AB446" s="148"/>
      <c r="AC446" s="148"/>
      <c r="AD446" s="148"/>
      <c r="AE446" s="148"/>
      <c r="AF446" s="148"/>
      <c r="AG446" s="148" t="s">
        <v>197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55"/>
      <c r="B447" s="156"/>
      <c r="C447" s="186" t="s">
        <v>563</v>
      </c>
      <c r="D447" s="158"/>
      <c r="E447" s="159">
        <v>198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8"/>
      <c r="Z447" s="148"/>
      <c r="AA447" s="148"/>
      <c r="AB447" s="148"/>
      <c r="AC447" s="148"/>
      <c r="AD447" s="148"/>
      <c r="AE447" s="148"/>
      <c r="AF447" s="148"/>
      <c r="AG447" s="148" t="s">
        <v>197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">
      <c r="A448" s="155"/>
      <c r="B448" s="156"/>
      <c r="C448" s="186" t="s">
        <v>564</v>
      </c>
      <c r="D448" s="158"/>
      <c r="E448" s="159">
        <v>24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8"/>
      <c r="Z448" s="148"/>
      <c r="AA448" s="148"/>
      <c r="AB448" s="148"/>
      <c r="AC448" s="148"/>
      <c r="AD448" s="148"/>
      <c r="AE448" s="148"/>
      <c r="AF448" s="148"/>
      <c r="AG448" s="148" t="s">
        <v>197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55"/>
      <c r="B449" s="156"/>
      <c r="C449" s="186" t="s">
        <v>565</v>
      </c>
      <c r="D449" s="158"/>
      <c r="E449" s="159">
        <v>12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8"/>
      <c r="Z449" s="148"/>
      <c r="AA449" s="148"/>
      <c r="AB449" s="148"/>
      <c r="AC449" s="148"/>
      <c r="AD449" s="148"/>
      <c r="AE449" s="148"/>
      <c r="AF449" s="148"/>
      <c r="AG449" s="148" t="s">
        <v>197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55"/>
      <c r="B450" s="156"/>
      <c r="C450" s="186" t="s">
        <v>566</v>
      </c>
      <c r="D450" s="158"/>
      <c r="E450" s="159">
        <v>36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8"/>
      <c r="Z450" s="148"/>
      <c r="AA450" s="148"/>
      <c r="AB450" s="148"/>
      <c r="AC450" s="148"/>
      <c r="AD450" s="148"/>
      <c r="AE450" s="148"/>
      <c r="AF450" s="148"/>
      <c r="AG450" s="148" t="s">
        <v>197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55"/>
      <c r="B451" s="156"/>
      <c r="C451" s="186" t="s">
        <v>567</v>
      </c>
      <c r="D451" s="158"/>
      <c r="E451" s="159">
        <v>36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197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 x14ac:dyDescent="0.2">
      <c r="A452" s="155"/>
      <c r="B452" s="156"/>
      <c r="C452" s="186" t="s">
        <v>568</v>
      </c>
      <c r="D452" s="158"/>
      <c r="E452" s="159">
        <v>24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8"/>
      <c r="Z452" s="148"/>
      <c r="AA452" s="148"/>
      <c r="AB452" s="148"/>
      <c r="AC452" s="148"/>
      <c r="AD452" s="148"/>
      <c r="AE452" s="148"/>
      <c r="AF452" s="148"/>
      <c r="AG452" s="148" t="s">
        <v>197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55"/>
      <c r="B453" s="156"/>
      <c r="C453" s="186" t="s">
        <v>569</v>
      </c>
      <c r="D453" s="158"/>
      <c r="E453" s="159">
        <v>18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8"/>
      <c r="Z453" s="148"/>
      <c r="AA453" s="148"/>
      <c r="AB453" s="148"/>
      <c r="AC453" s="148"/>
      <c r="AD453" s="148"/>
      <c r="AE453" s="148"/>
      <c r="AF453" s="148"/>
      <c r="AG453" s="148" t="s">
        <v>197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55"/>
      <c r="B454" s="156"/>
      <c r="C454" s="186" t="s">
        <v>570</v>
      </c>
      <c r="D454" s="158"/>
      <c r="E454" s="159">
        <v>3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197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186" t="s">
        <v>571</v>
      </c>
      <c r="D455" s="158"/>
      <c r="E455" s="159">
        <v>1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197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186" t="s">
        <v>572</v>
      </c>
      <c r="D456" s="158"/>
      <c r="E456" s="159">
        <v>1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197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55"/>
      <c r="B457" s="156"/>
      <c r="C457" s="186" t="s">
        <v>573</v>
      </c>
      <c r="D457" s="158"/>
      <c r="E457" s="159">
        <v>18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197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55"/>
      <c r="B458" s="156"/>
      <c r="C458" s="186" t="s">
        <v>574</v>
      </c>
      <c r="D458" s="158"/>
      <c r="E458" s="159">
        <v>1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8"/>
      <c r="Z458" s="148"/>
      <c r="AA458" s="148"/>
      <c r="AB458" s="148"/>
      <c r="AC458" s="148"/>
      <c r="AD458" s="148"/>
      <c r="AE458" s="148"/>
      <c r="AF458" s="148"/>
      <c r="AG458" s="148" t="s">
        <v>197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55"/>
      <c r="B459" s="156"/>
      <c r="C459" s="186" t="s">
        <v>575</v>
      </c>
      <c r="D459" s="158"/>
      <c r="E459" s="159">
        <v>1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197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55"/>
      <c r="B460" s="156"/>
      <c r="C460" s="186" t="s">
        <v>576</v>
      </c>
      <c r="D460" s="158"/>
      <c r="E460" s="159">
        <v>2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8"/>
      <c r="Z460" s="148"/>
      <c r="AA460" s="148"/>
      <c r="AB460" s="148"/>
      <c r="AC460" s="148"/>
      <c r="AD460" s="148"/>
      <c r="AE460" s="148"/>
      <c r="AF460" s="148"/>
      <c r="AG460" s="148" t="s">
        <v>197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55"/>
      <c r="B461" s="156"/>
      <c r="C461" s="186" t="s">
        <v>577</v>
      </c>
      <c r="D461" s="158"/>
      <c r="E461" s="159">
        <v>12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197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67">
        <v>47</v>
      </c>
      <c r="B462" s="168" t="s">
        <v>578</v>
      </c>
      <c r="C462" s="184" t="s">
        <v>579</v>
      </c>
      <c r="D462" s="169" t="s">
        <v>238</v>
      </c>
      <c r="E462" s="170">
        <v>2.62</v>
      </c>
      <c r="F462" s="171"/>
      <c r="G462" s="172">
        <f>ROUND(E462*F462,2)</f>
        <v>0</v>
      </c>
      <c r="H462" s="171"/>
      <c r="I462" s="172">
        <f>ROUND(E462*H462,2)</f>
        <v>0</v>
      </c>
      <c r="J462" s="171"/>
      <c r="K462" s="172">
        <f>ROUND(E462*J462,2)</f>
        <v>0</v>
      </c>
      <c r="L462" s="172">
        <v>21</v>
      </c>
      <c r="M462" s="172">
        <f>G462*(1+L462/100)</f>
        <v>0</v>
      </c>
      <c r="N462" s="172">
        <v>2.1900000000000001E-3</v>
      </c>
      <c r="O462" s="172">
        <f>ROUND(E462*N462,2)</f>
        <v>0.01</v>
      </c>
      <c r="P462" s="172">
        <v>7.4999999999999997E-2</v>
      </c>
      <c r="Q462" s="172">
        <f>ROUND(E462*P462,2)</f>
        <v>0.2</v>
      </c>
      <c r="R462" s="172" t="s">
        <v>512</v>
      </c>
      <c r="S462" s="172" t="s">
        <v>148</v>
      </c>
      <c r="T462" s="173" t="s">
        <v>227</v>
      </c>
      <c r="U462" s="157">
        <v>0.95499999999999996</v>
      </c>
      <c r="V462" s="157">
        <f>ROUND(E462*U462,2)</f>
        <v>2.5</v>
      </c>
      <c r="W462" s="157"/>
      <c r="X462" s="157" t="s">
        <v>181</v>
      </c>
      <c r="Y462" s="148"/>
      <c r="Z462" s="148"/>
      <c r="AA462" s="148"/>
      <c r="AB462" s="148"/>
      <c r="AC462" s="148"/>
      <c r="AD462" s="148"/>
      <c r="AE462" s="148"/>
      <c r="AF462" s="148"/>
      <c r="AG462" s="148" t="s">
        <v>182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">
      <c r="A463" s="155"/>
      <c r="B463" s="156"/>
      <c r="C463" s="270" t="s">
        <v>580</v>
      </c>
      <c r="D463" s="271"/>
      <c r="E463" s="271"/>
      <c r="F463" s="271"/>
      <c r="G463" s="271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8"/>
      <c r="Z463" s="148"/>
      <c r="AA463" s="148"/>
      <c r="AB463" s="148"/>
      <c r="AC463" s="148"/>
      <c r="AD463" s="148"/>
      <c r="AE463" s="148"/>
      <c r="AF463" s="148"/>
      <c r="AG463" s="148" t="s">
        <v>234</v>
      </c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">
      <c r="A464" s="155"/>
      <c r="B464" s="156"/>
      <c r="C464" s="186" t="s">
        <v>285</v>
      </c>
      <c r="D464" s="158"/>
      <c r="E464" s="159">
        <v>1.25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197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55"/>
      <c r="B465" s="156"/>
      <c r="C465" s="186" t="s">
        <v>297</v>
      </c>
      <c r="D465" s="158"/>
      <c r="E465" s="159">
        <v>0.77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8"/>
      <c r="Z465" s="148"/>
      <c r="AA465" s="148"/>
      <c r="AB465" s="148"/>
      <c r="AC465" s="148"/>
      <c r="AD465" s="148"/>
      <c r="AE465" s="148"/>
      <c r="AF465" s="148"/>
      <c r="AG465" s="148" t="s">
        <v>197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55"/>
      <c r="B466" s="156"/>
      <c r="C466" s="186" t="s">
        <v>298</v>
      </c>
      <c r="D466" s="158"/>
      <c r="E466" s="159">
        <v>0.6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197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67">
        <v>48</v>
      </c>
      <c r="B467" s="168" t="s">
        <v>581</v>
      </c>
      <c r="C467" s="184" t="s">
        <v>582</v>
      </c>
      <c r="D467" s="169" t="s">
        <v>238</v>
      </c>
      <c r="E467" s="170">
        <v>69.587299999999999</v>
      </c>
      <c r="F467" s="171"/>
      <c r="G467" s="172">
        <f>ROUND(E467*F467,2)</f>
        <v>0</v>
      </c>
      <c r="H467" s="171"/>
      <c r="I467" s="172">
        <f>ROUND(E467*H467,2)</f>
        <v>0</v>
      </c>
      <c r="J467" s="171"/>
      <c r="K467" s="172">
        <f>ROUND(E467*J467,2)</f>
        <v>0</v>
      </c>
      <c r="L467" s="172">
        <v>21</v>
      </c>
      <c r="M467" s="172">
        <f>G467*(1+L467/100)</f>
        <v>0</v>
      </c>
      <c r="N467" s="172">
        <v>1E-3</v>
      </c>
      <c r="O467" s="172">
        <f>ROUND(E467*N467,2)</f>
        <v>7.0000000000000007E-2</v>
      </c>
      <c r="P467" s="172">
        <v>6.2E-2</v>
      </c>
      <c r="Q467" s="172">
        <f>ROUND(E467*P467,2)</f>
        <v>4.3099999999999996</v>
      </c>
      <c r="R467" s="172" t="s">
        <v>512</v>
      </c>
      <c r="S467" s="172" t="s">
        <v>148</v>
      </c>
      <c r="T467" s="173" t="s">
        <v>227</v>
      </c>
      <c r="U467" s="157">
        <v>0.61199999999999999</v>
      </c>
      <c r="V467" s="157">
        <f>ROUND(E467*U467,2)</f>
        <v>42.59</v>
      </c>
      <c r="W467" s="157"/>
      <c r="X467" s="157" t="s">
        <v>181</v>
      </c>
      <c r="Y467" s="148"/>
      <c r="Z467" s="148"/>
      <c r="AA467" s="148"/>
      <c r="AB467" s="148"/>
      <c r="AC467" s="148"/>
      <c r="AD467" s="148"/>
      <c r="AE467" s="148"/>
      <c r="AF467" s="148"/>
      <c r="AG467" s="148" t="s">
        <v>182</v>
      </c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55"/>
      <c r="B468" s="156"/>
      <c r="C468" s="270" t="s">
        <v>580</v>
      </c>
      <c r="D468" s="271"/>
      <c r="E468" s="271"/>
      <c r="F468" s="271"/>
      <c r="G468" s="271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8"/>
      <c r="Z468" s="148"/>
      <c r="AA468" s="148"/>
      <c r="AB468" s="148"/>
      <c r="AC468" s="148"/>
      <c r="AD468" s="148"/>
      <c r="AE468" s="148"/>
      <c r="AF468" s="148"/>
      <c r="AG468" s="148" t="s">
        <v>234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55"/>
      <c r="B469" s="156"/>
      <c r="C469" s="186" t="s">
        <v>273</v>
      </c>
      <c r="D469" s="158"/>
      <c r="E469" s="159">
        <v>18.899999999999999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8"/>
      <c r="Z469" s="148"/>
      <c r="AA469" s="148"/>
      <c r="AB469" s="148"/>
      <c r="AC469" s="148"/>
      <c r="AD469" s="148"/>
      <c r="AE469" s="148"/>
      <c r="AF469" s="148"/>
      <c r="AG469" s="148" t="s">
        <v>197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186" t="s">
        <v>274</v>
      </c>
      <c r="D470" s="158"/>
      <c r="E470" s="159">
        <v>2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197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55"/>
      <c r="B471" s="156"/>
      <c r="C471" s="186" t="s">
        <v>277</v>
      </c>
      <c r="D471" s="158"/>
      <c r="E471" s="159">
        <v>4.08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197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55"/>
      <c r="B472" s="156"/>
      <c r="C472" s="186" t="s">
        <v>280</v>
      </c>
      <c r="D472" s="158"/>
      <c r="E472" s="159">
        <v>12.75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8"/>
      <c r="Z472" s="148"/>
      <c r="AA472" s="148"/>
      <c r="AB472" s="148"/>
      <c r="AC472" s="148"/>
      <c r="AD472" s="148"/>
      <c r="AE472" s="148"/>
      <c r="AF472" s="148"/>
      <c r="AG472" s="148" t="s">
        <v>197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55"/>
      <c r="B473" s="156"/>
      <c r="C473" s="186" t="s">
        <v>283</v>
      </c>
      <c r="D473" s="158"/>
      <c r="E473" s="159">
        <v>21.073799999999999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8"/>
      <c r="Z473" s="148"/>
      <c r="AA473" s="148"/>
      <c r="AB473" s="148"/>
      <c r="AC473" s="148"/>
      <c r="AD473" s="148"/>
      <c r="AE473" s="148"/>
      <c r="AF473" s="148"/>
      <c r="AG473" s="148" t="s">
        <v>197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">
      <c r="A474" s="155"/>
      <c r="B474" s="156"/>
      <c r="C474" s="186" t="s">
        <v>286</v>
      </c>
      <c r="D474" s="158"/>
      <c r="E474" s="159">
        <v>1.5625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197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55"/>
      <c r="B475" s="156"/>
      <c r="C475" s="186" t="s">
        <v>296</v>
      </c>
      <c r="D475" s="158"/>
      <c r="E475" s="159">
        <v>3.3210000000000002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197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55"/>
      <c r="B476" s="156"/>
      <c r="C476" s="186" t="s">
        <v>300</v>
      </c>
      <c r="D476" s="158"/>
      <c r="E476" s="159">
        <v>1.85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197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55"/>
      <c r="B477" s="156"/>
      <c r="C477" s="186" t="s">
        <v>301</v>
      </c>
      <c r="D477" s="158"/>
      <c r="E477" s="159">
        <v>1.35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8"/>
      <c r="Z477" s="148"/>
      <c r="AA477" s="148"/>
      <c r="AB477" s="148"/>
      <c r="AC477" s="148"/>
      <c r="AD477" s="148"/>
      <c r="AE477" s="148"/>
      <c r="AF477" s="148"/>
      <c r="AG477" s="148" t="s">
        <v>197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55"/>
      <c r="B478" s="156"/>
      <c r="C478" s="186" t="s">
        <v>302</v>
      </c>
      <c r="D478" s="158"/>
      <c r="E478" s="159">
        <v>2.7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197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67">
        <v>49</v>
      </c>
      <c r="B479" s="168" t="s">
        <v>583</v>
      </c>
      <c r="C479" s="184" t="s">
        <v>584</v>
      </c>
      <c r="D479" s="169" t="s">
        <v>238</v>
      </c>
      <c r="E479" s="170">
        <v>146.16540000000001</v>
      </c>
      <c r="F479" s="171"/>
      <c r="G479" s="172">
        <f>ROUND(E479*F479,2)</f>
        <v>0</v>
      </c>
      <c r="H479" s="171"/>
      <c r="I479" s="172">
        <f>ROUND(E479*H479,2)</f>
        <v>0</v>
      </c>
      <c r="J479" s="171"/>
      <c r="K479" s="172">
        <f>ROUND(E479*J479,2)</f>
        <v>0</v>
      </c>
      <c r="L479" s="172">
        <v>21</v>
      </c>
      <c r="M479" s="172">
        <f>G479*(1+L479/100)</f>
        <v>0</v>
      </c>
      <c r="N479" s="172">
        <v>9.2000000000000003E-4</v>
      </c>
      <c r="O479" s="172">
        <f>ROUND(E479*N479,2)</f>
        <v>0.13</v>
      </c>
      <c r="P479" s="172">
        <v>5.3999999999999999E-2</v>
      </c>
      <c r="Q479" s="172">
        <f>ROUND(E479*P479,2)</f>
        <v>7.89</v>
      </c>
      <c r="R479" s="172" t="s">
        <v>512</v>
      </c>
      <c r="S479" s="172" t="s">
        <v>148</v>
      </c>
      <c r="T479" s="173" t="s">
        <v>227</v>
      </c>
      <c r="U479" s="157">
        <v>0.46500000000000002</v>
      </c>
      <c r="V479" s="157">
        <f>ROUND(E479*U479,2)</f>
        <v>67.97</v>
      </c>
      <c r="W479" s="157"/>
      <c r="X479" s="157" t="s">
        <v>181</v>
      </c>
      <c r="Y479" s="148"/>
      <c r="Z479" s="148"/>
      <c r="AA479" s="148"/>
      <c r="AB479" s="148"/>
      <c r="AC479" s="148"/>
      <c r="AD479" s="148"/>
      <c r="AE479" s="148"/>
      <c r="AF479" s="148"/>
      <c r="AG479" s="148" t="s">
        <v>182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270" t="s">
        <v>580</v>
      </c>
      <c r="D480" s="271"/>
      <c r="E480" s="271"/>
      <c r="F480" s="271"/>
      <c r="G480" s="271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8"/>
      <c r="Z480" s="148"/>
      <c r="AA480" s="148"/>
      <c r="AB480" s="148"/>
      <c r="AC480" s="148"/>
      <c r="AD480" s="148"/>
      <c r="AE480" s="148"/>
      <c r="AF480" s="148"/>
      <c r="AG480" s="148" t="s">
        <v>234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55"/>
      <c r="B481" s="156"/>
      <c r="C481" s="186" t="s">
        <v>272</v>
      </c>
      <c r="D481" s="158"/>
      <c r="E481" s="159">
        <v>60.792000000000002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197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55"/>
      <c r="B482" s="156"/>
      <c r="C482" s="186" t="s">
        <v>275</v>
      </c>
      <c r="D482" s="158"/>
      <c r="E482" s="159">
        <v>2.6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197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55"/>
      <c r="B483" s="156"/>
      <c r="C483" s="186" t="s">
        <v>278</v>
      </c>
      <c r="D483" s="158"/>
      <c r="E483" s="159">
        <v>25.5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8"/>
      <c r="Z483" s="148"/>
      <c r="AA483" s="148"/>
      <c r="AB483" s="148"/>
      <c r="AC483" s="148"/>
      <c r="AD483" s="148"/>
      <c r="AE483" s="148"/>
      <c r="AF483" s="148"/>
      <c r="AG483" s="148" t="s">
        <v>197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55"/>
      <c r="B484" s="156"/>
      <c r="C484" s="186" t="s">
        <v>287</v>
      </c>
      <c r="D484" s="158"/>
      <c r="E484" s="159">
        <v>10.752000000000001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197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86" t="s">
        <v>288</v>
      </c>
      <c r="D485" s="158"/>
      <c r="E485" s="159">
        <v>19.968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197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55"/>
      <c r="B486" s="156"/>
      <c r="C486" s="186" t="s">
        <v>290</v>
      </c>
      <c r="D486" s="158"/>
      <c r="E486" s="159">
        <v>7.7560000000000002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197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">
      <c r="A487" s="155"/>
      <c r="B487" s="156"/>
      <c r="C487" s="186" t="s">
        <v>299</v>
      </c>
      <c r="D487" s="158"/>
      <c r="E487" s="159">
        <v>18.7974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8"/>
      <c r="Z487" s="148"/>
      <c r="AA487" s="148"/>
      <c r="AB487" s="148"/>
      <c r="AC487" s="148"/>
      <c r="AD487" s="148"/>
      <c r="AE487" s="148"/>
      <c r="AF487" s="148"/>
      <c r="AG487" s="148" t="s">
        <v>197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67">
        <v>50</v>
      </c>
      <c r="B488" s="168" t="s">
        <v>585</v>
      </c>
      <c r="C488" s="184" t="s">
        <v>586</v>
      </c>
      <c r="D488" s="169" t="s">
        <v>238</v>
      </c>
      <c r="E488" s="170">
        <v>504.84039999999999</v>
      </c>
      <c r="F488" s="171"/>
      <c r="G488" s="172">
        <f>ROUND(E488*F488,2)</f>
        <v>0</v>
      </c>
      <c r="H488" s="171"/>
      <c r="I488" s="172">
        <f>ROUND(E488*H488,2)</f>
        <v>0</v>
      </c>
      <c r="J488" s="171"/>
      <c r="K488" s="172">
        <f>ROUND(E488*J488,2)</f>
        <v>0</v>
      </c>
      <c r="L488" s="172">
        <v>21</v>
      </c>
      <c r="M488" s="172">
        <f>G488*(1+L488/100)</f>
        <v>0</v>
      </c>
      <c r="N488" s="172">
        <v>8.1999999999999998E-4</v>
      </c>
      <c r="O488" s="172">
        <f>ROUND(E488*N488,2)</f>
        <v>0.41</v>
      </c>
      <c r="P488" s="172">
        <v>4.7E-2</v>
      </c>
      <c r="Q488" s="172">
        <f>ROUND(E488*P488,2)</f>
        <v>23.73</v>
      </c>
      <c r="R488" s="172" t="s">
        <v>512</v>
      </c>
      <c r="S488" s="172" t="s">
        <v>148</v>
      </c>
      <c r="T488" s="173" t="s">
        <v>227</v>
      </c>
      <c r="U488" s="157">
        <v>0.39600000000000002</v>
      </c>
      <c r="V488" s="157">
        <f>ROUND(E488*U488,2)</f>
        <v>199.92</v>
      </c>
      <c r="W488" s="157"/>
      <c r="X488" s="157" t="s">
        <v>181</v>
      </c>
      <c r="Y488" s="148"/>
      <c r="Z488" s="148"/>
      <c r="AA488" s="148"/>
      <c r="AB488" s="148"/>
      <c r="AC488" s="148"/>
      <c r="AD488" s="148"/>
      <c r="AE488" s="148"/>
      <c r="AF488" s="148"/>
      <c r="AG488" s="148" t="s">
        <v>182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270" t="s">
        <v>580</v>
      </c>
      <c r="D489" s="271"/>
      <c r="E489" s="271"/>
      <c r="F489" s="271"/>
      <c r="G489" s="271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8"/>
      <c r="Z489" s="148"/>
      <c r="AA489" s="148"/>
      <c r="AB489" s="148"/>
      <c r="AC489" s="148"/>
      <c r="AD489" s="148"/>
      <c r="AE489" s="148"/>
      <c r="AF489" s="148"/>
      <c r="AG489" s="148" t="s">
        <v>234</v>
      </c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55"/>
      <c r="B490" s="156"/>
      <c r="C490" s="186" t="s">
        <v>271</v>
      </c>
      <c r="D490" s="158"/>
      <c r="E490" s="159">
        <v>127.49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197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 x14ac:dyDescent="0.2">
      <c r="A491" s="155"/>
      <c r="B491" s="156"/>
      <c r="C491" s="186" t="s">
        <v>272</v>
      </c>
      <c r="D491" s="158"/>
      <c r="E491" s="159">
        <v>60.792000000000002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8"/>
      <c r="Z491" s="148"/>
      <c r="AA491" s="148"/>
      <c r="AB491" s="148"/>
      <c r="AC491" s="148"/>
      <c r="AD491" s="148"/>
      <c r="AE491" s="148"/>
      <c r="AF491" s="148"/>
      <c r="AG491" s="148" t="s">
        <v>197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">
      <c r="A492" s="155"/>
      <c r="B492" s="156"/>
      <c r="C492" s="186" t="s">
        <v>276</v>
      </c>
      <c r="D492" s="158"/>
      <c r="E492" s="159">
        <v>5.3353999999999999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197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55"/>
      <c r="B493" s="156"/>
      <c r="C493" s="186" t="s">
        <v>279</v>
      </c>
      <c r="D493" s="158"/>
      <c r="E493" s="159">
        <v>11.704000000000001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197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86" t="s">
        <v>280</v>
      </c>
      <c r="D494" s="158"/>
      <c r="E494" s="159">
        <v>12.75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197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186" t="s">
        <v>281</v>
      </c>
      <c r="D495" s="158"/>
      <c r="E495" s="159">
        <v>125.892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197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">
      <c r="A496" s="155"/>
      <c r="B496" s="156"/>
      <c r="C496" s="186" t="s">
        <v>282</v>
      </c>
      <c r="D496" s="158"/>
      <c r="E496" s="159">
        <v>48.42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197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86" t="s">
        <v>284</v>
      </c>
      <c r="D497" s="158"/>
      <c r="E497" s="159">
        <v>4.9859999999999998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197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55"/>
      <c r="B498" s="156"/>
      <c r="C498" s="186" t="s">
        <v>289</v>
      </c>
      <c r="D498" s="158"/>
      <c r="E498" s="159">
        <v>60.94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197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55"/>
      <c r="B499" s="156"/>
      <c r="C499" s="186" t="s">
        <v>291</v>
      </c>
      <c r="D499" s="158"/>
      <c r="E499" s="159">
        <v>5.141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197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186" t="s">
        <v>292</v>
      </c>
      <c r="D500" s="158"/>
      <c r="E500" s="159">
        <v>9.4870000000000001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197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55"/>
      <c r="B501" s="156"/>
      <c r="C501" s="186" t="s">
        <v>293</v>
      </c>
      <c r="D501" s="158"/>
      <c r="E501" s="159">
        <v>11.276999999999999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197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55"/>
      <c r="B502" s="156"/>
      <c r="C502" s="186" t="s">
        <v>294</v>
      </c>
      <c r="D502" s="158"/>
      <c r="E502" s="159">
        <v>9.1349999999999998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197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55"/>
      <c r="B503" s="156"/>
      <c r="C503" s="186" t="s">
        <v>295</v>
      </c>
      <c r="D503" s="158"/>
      <c r="E503" s="159">
        <v>6.1109999999999998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197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/>
      <c r="B504" s="156"/>
      <c r="C504" s="186" t="s">
        <v>303</v>
      </c>
      <c r="D504" s="158"/>
      <c r="E504" s="159">
        <v>5.38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197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67">
        <v>51</v>
      </c>
      <c r="B505" s="168" t="s">
        <v>587</v>
      </c>
      <c r="C505" s="184" t="s">
        <v>588</v>
      </c>
      <c r="D505" s="169" t="s">
        <v>318</v>
      </c>
      <c r="E505" s="170">
        <v>271.89999999999998</v>
      </c>
      <c r="F505" s="171"/>
      <c r="G505" s="172">
        <f>ROUND(E505*F505,2)</f>
        <v>0</v>
      </c>
      <c r="H505" s="171"/>
      <c r="I505" s="172">
        <f>ROUND(E505*H505,2)</f>
        <v>0</v>
      </c>
      <c r="J505" s="171"/>
      <c r="K505" s="172">
        <f>ROUND(E505*J505,2)</f>
        <v>0</v>
      </c>
      <c r="L505" s="172">
        <v>21</v>
      </c>
      <c r="M505" s="172">
        <f>G505*(1+L505/100)</f>
        <v>0</v>
      </c>
      <c r="N505" s="172">
        <v>0</v>
      </c>
      <c r="O505" s="172">
        <f>ROUND(E505*N505,2)</f>
        <v>0</v>
      </c>
      <c r="P505" s="172">
        <v>1.507E-2</v>
      </c>
      <c r="Q505" s="172">
        <f>ROUND(E505*P505,2)</f>
        <v>4.0999999999999996</v>
      </c>
      <c r="R505" s="172"/>
      <c r="S505" s="172" t="s">
        <v>180</v>
      </c>
      <c r="T505" s="173" t="s">
        <v>149</v>
      </c>
      <c r="U505" s="157">
        <v>0</v>
      </c>
      <c r="V505" s="157">
        <f>ROUND(E505*U505,2)</f>
        <v>0</v>
      </c>
      <c r="W505" s="157"/>
      <c r="X505" s="157" t="s">
        <v>181</v>
      </c>
      <c r="Y505" s="148"/>
      <c r="Z505" s="148"/>
      <c r="AA505" s="148"/>
      <c r="AB505" s="148"/>
      <c r="AC505" s="148"/>
      <c r="AD505" s="148"/>
      <c r="AE505" s="148"/>
      <c r="AF505" s="148"/>
      <c r="AG505" s="148" t="s">
        <v>182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86" t="s">
        <v>364</v>
      </c>
      <c r="D506" s="158"/>
      <c r="E506" s="159">
        <v>41.8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197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55"/>
      <c r="B507" s="156"/>
      <c r="C507" s="186" t="s">
        <v>365</v>
      </c>
      <c r="D507" s="158"/>
      <c r="E507" s="159">
        <v>20.399999999999999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197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">
      <c r="A508" s="155"/>
      <c r="B508" s="156"/>
      <c r="C508" s="186" t="s">
        <v>366</v>
      </c>
      <c r="D508" s="158"/>
      <c r="E508" s="159">
        <v>18.899999999999999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197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">
      <c r="A509" s="155"/>
      <c r="B509" s="156"/>
      <c r="C509" s="186" t="s">
        <v>367</v>
      </c>
      <c r="D509" s="158"/>
      <c r="E509" s="159">
        <v>2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197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">
      <c r="A510" s="155"/>
      <c r="B510" s="156"/>
      <c r="C510" s="186" t="s">
        <v>368</v>
      </c>
      <c r="D510" s="158"/>
      <c r="E510" s="159">
        <v>2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197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55"/>
      <c r="B511" s="156"/>
      <c r="C511" s="186" t="s">
        <v>369</v>
      </c>
      <c r="D511" s="158"/>
      <c r="E511" s="159">
        <v>2.06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8"/>
      <c r="Z511" s="148"/>
      <c r="AA511" s="148"/>
      <c r="AB511" s="148"/>
      <c r="AC511" s="148"/>
      <c r="AD511" s="148"/>
      <c r="AE511" s="148"/>
      <c r="AF511" s="148"/>
      <c r="AG511" s="148" t="s">
        <v>197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55"/>
      <c r="B512" s="156"/>
      <c r="C512" s="186" t="s">
        <v>370</v>
      </c>
      <c r="D512" s="158"/>
      <c r="E512" s="159">
        <v>1.6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197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55"/>
      <c r="B513" s="156"/>
      <c r="C513" s="186" t="s">
        <v>371</v>
      </c>
      <c r="D513" s="158"/>
      <c r="E513" s="159">
        <v>10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197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">
      <c r="A514" s="155"/>
      <c r="B514" s="156"/>
      <c r="C514" s="186" t="s">
        <v>372</v>
      </c>
      <c r="D514" s="158"/>
      <c r="E514" s="159">
        <v>4.4000000000000004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197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">
      <c r="A515" s="155"/>
      <c r="B515" s="156"/>
      <c r="C515" s="186" t="s">
        <v>373</v>
      </c>
      <c r="D515" s="158"/>
      <c r="E515" s="159">
        <v>15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197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55"/>
      <c r="B516" s="156"/>
      <c r="C516" s="186" t="s">
        <v>374</v>
      </c>
      <c r="D516" s="158"/>
      <c r="E516" s="159">
        <v>46.8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197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55"/>
      <c r="B517" s="156"/>
      <c r="C517" s="186" t="s">
        <v>375</v>
      </c>
      <c r="D517" s="158"/>
      <c r="E517" s="159">
        <v>18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197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55"/>
      <c r="B518" s="156"/>
      <c r="C518" s="186" t="s">
        <v>376</v>
      </c>
      <c r="D518" s="158"/>
      <c r="E518" s="159">
        <v>10.23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197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55"/>
      <c r="B519" s="156"/>
      <c r="C519" s="186" t="s">
        <v>377</v>
      </c>
      <c r="D519" s="158"/>
      <c r="E519" s="159">
        <v>1.8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8"/>
      <c r="Z519" s="148"/>
      <c r="AA519" s="148"/>
      <c r="AB519" s="148"/>
      <c r="AC519" s="148"/>
      <c r="AD519" s="148"/>
      <c r="AE519" s="148"/>
      <c r="AF519" s="148"/>
      <c r="AG519" s="148" t="s">
        <v>197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55"/>
      <c r="B520" s="156"/>
      <c r="C520" s="186" t="s">
        <v>378</v>
      </c>
      <c r="D520" s="158"/>
      <c r="E520" s="159">
        <v>1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8"/>
      <c r="Z520" s="148"/>
      <c r="AA520" s="148"/>
      <c r="AB520" s="148"/>
      <c r="AC520" s="148"/>
      <c r="AD520" s="148"/>
      <c r="AE520" s="148"/>
      <c r="AF520" s="148"/>
      <c r="AG520" s="148" t="s">
        <v>197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">
      <c r="A521" s="155"/>
      <c r="B521" s="156"/>
      <c r="C521" s="186" t="s">
        <v>379</v>
      </c>
      <c r="D521" s="158"/>
      <c r="E521" s="159">
        <v>1.25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8"/>
      <c r="Z521" s="148"/>
      <c r="AA521" s="148"/>
      <c r="AB521" s="148"/>
      <c r="AC521" s="148"/>
      <c r="AD521" s="148"/>
      <c r="AE521" s="148"/>
      <c r="AF521" s="148"/>
      <c r="AG521" s="148" t="s">
        <v>197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55"/>
      <c r="B522" s="156"/>
      <c r="C522" s="186" t="s">
        <v>380</v>
      </c>
      <c r="D522" s="158"/>
      <c r="E522" s="159">
        <v>4.2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8"/>
      <c r="Z522" s="148"/>
      <c r="AA522" s="148"/>
      <c r="AB522" s="148"/>
      <c r="AC522" s="148"/>
      <c r="AD522" s="148"/>
      <c r="AE522" s="148"/>
      <c r="AF522" s="148"/>
      <c r="AG522" s="148" t="s">
        <v>197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">
      <c r="A523" s="155"/>
      <c r="B523" s="156"/>
      <c r="C523" s="186" t="s">
        <v>381</v>
      </c>
      <c r="D523" s="158"/>
      <c r="E523" s="159">
        <v>7.8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8"/>
      <c r="Z523" s="148"/>
      <c r="AA523" s="148"/>
      <c r="AB523" s="148"/>
      <c r="AC523" s="148"/>
      <c r="AD523" s="148"/>
      <c r="AE523" s="148"/>
      <c r="AF523" s="148"/>
      <c r="AG523" s="148" t="s">
        <v>197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55"/>
      <c r="B524" s="156"/>
      <c r="C524" s="186" t="s">
        <v>382</v>
      </c>
      <c r="D524" s="158"/>
      <c r="E524" s="159">
        <v>22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8"/>
      <c r="Z524" s="148"/>
      <c r="AA524" s="148"/>
      <c r="AB524" s="148"/>
      <c r="AC524" s="148"/>
      <c r="AD524" s="148"/>
      <c r="AE524" s="148"/>
      <c r="AF524" s="148"/>
      <c r="AG524" s="148" t="s">
        <v>197</v>
      </c>
      <c r="AH524" s="148">
        <v>0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 x14ac:dyDescent="0.2">
      <c r="A525" s="155"/>
      <c r="B525" s="156"/>
      <c r="C525" s="186" t="s">
        <v>383</v>
      </c>
      <c r="D525" s="158"/>
      <c r="E525" s="159">
        <v>2.9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8"/>
      <c r="Z525" s="148"/>
      <c r="AA525" s="148"/>
      <c r="AB525" s="148"/>
      <c r="AC525" s="148"/>
      <c r="AD525" s="148"/>
      <c r="AE525" s="148"/>
      <c r="AF525" s="148"/>
      <c r="AG525" s="148" t="s">
        <v>197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55"/>
      <c r="B526" s="156"/>
      <c r="C526" s="186" t="s">
        <v>384</v>
      </c>
      <c r="D526" s="158"/>
      <c r="E526" s="159">
        <v>1.94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8"/>
      <c r="Z526" s="148"/>
      <c r="AA526" s="148"/>
      <c r="AB526" s="148"/>
      <c r="AC526" s="148"/>
      <c r="AD526" s="148"/>
      <c r="AE526" s="148"/>
      <c r="AF526" s="148"/>
      <c r="AG526" s="148" t="s">
        <v>197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55"/>
      <c r="B527" s="156"/>
      <c r="C527" s="186" t="s">
        <v>385</v>
      </c>
      <c r="D527" s="158"/>
      <c r="E527" s="159">
        <v>3.58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8"/>
      <c r="Z527" s="148"/>
      <c r="AA527" s="148"/>
      <c r="AB527" s="148"/>
      <c r="AC527" s="148"/>
      <c r="AD527" s="148"/>
      <c r="AE527" s="148"/>
      <c r="AF527" s="148"/>
      <c r="AG527" s="148" t="s">
        <v>197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 x14ac:dyDescent="0.2">
      <c r="A528" s="155"/>
      <c r="B528" s="156"/>
      <c r="C528" s="186" t="s">
        <v>386</v>
      </c>
      <c r="D528" s="158"/>
      <c r="E528" s="159">
        <v>3.58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8"/>
      <c r="Z528" s="148"/>
      <c r="AA528" s="148"/>
      <c r="AB528" s="148"/>
      <c r="AC528" s="148"/>
      <c r="AD528" s="148"/>
      <c r="AE528" s="148"/>
      <c r="AF528" s="148"/>
      <c r="AG528" s="148" t="s">
        <v>197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">
      <c r="A529" s="155"/>
      <c r="B529" s="156"/>
      <c r="C529" s="186" t="s">
        <v>387</v>
      </c>
      <c r="D529" s="158"/>
      <c r="E529" s="159">
        <v>2.9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8"/>
      <c r="Z529" s="148"/>
      <c r="AA529" s="148"/>
      <c r="AB529" s="148"/>
      <c r="AC529" s="148"/>
      <c r="AD529" s="148"/>
      <c r="AE529" s="148"/>
      <c r="AF529" s="148"/>
      <c r="AG529" s="148" t="s">
        <v>197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55"/>
      <c r="B530" s="156"/>
      <c r="C530" s="186" t="s">
        <v>388</v>
      </c>
      <c r="D530" s="158"/>
      <c r="E530" s="159">
        <v>1.94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8"/>
      <c r="Z530" s="148"/>
      <c r="AA530" s="148"/>
      <c r="AB530" s="148"/>
      <c r="AC530" s="148"/>
      <c r="AD530" s="148"/>
      <c r="AE530" s="148"/>
      <c r="AF530" s="148"/>
      <c r="AG530" s="148" t="s">
        <v>197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 x14ac:dyDescent="0.2">
      <c r="A531" s="155"/>
      <c r="B531" s="156"/>
      <c r="C531" s="186" t="s">
        <v>389</v>
      </c>
      <c r="D531" s="158"/>
      <c r="E531" s="159">
        <v>4.05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8"/>
      <c r="Z531" s="148"/>
      <c r="AA531" s="148"/>
      <c r="AB531" s="148"/>
      <c r="AC531" s="148"/>
      <c r="AD531" s="148"/>
      <c r="AE531" s="148"/>
      <c r="AF531" s="148"/>
      <c r="AG531" s="148" t="s">
        <v>197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55"/>
      <c r="B532" s="156"/>
      <c r="C532" s="186" t="s">
        <v>390</v>
      </c>
      <c r="D532" s="158"/>
      <c r="E532" s="159">
        <v>1.1000000000000001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8"/>
      <c r="Z532" s="148"/>
      <c r="AA532" s="148"/>
      <c r="AB532" s="148"/>
      <c r="AC532" s="148"/>
      <c r="AD532" s="148"/>
      <c r="AE532" s="148"/>
      <c r="AF532" s="148"/>
      <c r="AG532" s="148" t="s">
        <v>197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 x14ac:dyDescent="0.2">
      <c r="A533" s="155"/>
      <c r="B533" s="156"/>
      <c r="C533" s="186" t="s">
        <v>391</v>
      </c>
      <c r="D533" s="158"/>
      <c r="E533" s="159">
        <v>1</v>
      </c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8"/>
      <c r="Z533" s="148"/>
      <c r="AA533" s="148"/>
      <c r="AB533" s="148"/>
      <c r="AC533" s="148"/>
      <c r="AD533" s="148"/>
      <c r="AE533" s="148"/>
      <c r="AF533" s="148"/>
      <c r="AG533" s="148" t="s">
        <v>197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 x14ac:dyDescent="0.2">
      <c r="A534" s="155"/>
      <c r="B534" s="156"/>
      <c r="C534" s="186" t="s">
        <v>392</v>
      </c>
      <c r="D534" s="158"/>
      <c r="E534" s="159">
        <v>10.62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8"/>
      <c r="Z534" s="148"/>
      <c r="AA534" s="148"/>
      <c r="AB534" s="148"/>
      <c r="AC534" s="148"/>
      <c r="AD534" s="148"/>
      <c r="AE534" s="148"/>
      <c r="AF534" s="148"/>
      <c r="AG534" s="148" t="s">
        <v>197</v>
      </c>
      <c r="AH534" s="148">
        <v>0</v>
      </c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 x14ac:dyDescent="0.2">
      <c r="A535" s="155"/>
      <c r="B535" s="156"/>
      <c r="C535" s="186" t="s">
        <v>393</v>
      </c>
      <c r="D535" s="158"/>
      <c r="E535" s="159">
        <v>1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8"/>
      <c r="Z535" s="148"/>
      <c r="AA535" s="148"/>
      <c r="AB535" s="148"/>
      <c r="AC535" s="148"/>
      <c r="AD535" s="148"/>
      <c r="AE535" s="148"/>
      <c r="AF535" s="148"/>
      <c r="AG535" s="148" t="s">
        <v>197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">
      <c r="A536" s="155"/>
      <c r="B536" s="156"/>
      <c r="C536" s="186" t="s">
        <v>394</v>
      </c>
      <c r="D536" s="158"/>
      <c r="E536" s="159">
        <v>1.35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8"/>
      <c r="Z536" s="148"/>
      <c r="AA536" s="148"/>
      <c r="AB536" s="148"/>
      <c r="AC536" s="148"/>
      <c r="AD536" s="148"/>
      <c r="AE536" s="148"/>
      <c r="AF536" s="148"/>
      <c r="AG536" s="148" t="s">
        <v>197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55"/>
      <c r="B537" s="156"/>
      <c r="C537" s="186" t="s">
        <v>395</v>
      </c>
      <c r="D537" s="158"/>
      <c r="E537" s="159">
        <v>2.7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8"/>
      <c r="Z537" s="148"/>
      <c r="AA537" s="148"/>
      <c r="AB537" s="148"/>
      <c r="AC537" s="148"/>
      <c r="AD537" s="148"/>
      <c r="AE537" s="148"/>
      <c r="AF537" s="148"/>
      <c r="AG537" s="148" t="s">
        <v>197</v>
      </c>
      <c r="AH537" s="148">
        <v>0</v>
      </c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">
      <c r="A538" s="155"/>
      <c r="B538" s="156"/>
      <c r="C538" s="186" t="s">
        <v>396</v>
      </c>
      <c r="D538" s="158"/>
      <c r="E538" s="159">
        <v>2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8"/>
      <c r="Z538" s="148"/>
      <c r="AA538" s="148"/>
      <c r="AB538" s="148"/>
      <c r="AC538" s="148"/>
      <c r="AD538" s="148"/>
      <c r="AE538" s="148"/>
      <c r="AF538" s="148"/>
      <c r="AG538" s="148" t="s">
        <v>197</v>
      </c>
      <c r="AH538" s="148">
        <v>0</v>
      </c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ht="22.5" outlineLevel="1" x14ac:dyDescent="0.2">
      <c r="A539" s="167">
        <v>52</v>
      </c>
      <c r="B539" s="168" t="s">
        <v>589</v>
      </c>
      <c r="C539" s="184" t="s">
        <v>590</v>
      </c>
      <c r="D539" s="169" t="s">
        <v>231</v>
      </c>
      <c r="E539" s="170">
        <v>115</v>
      </c>
      <c r="F539" s="171"/>
      <c r="G539" s="172">
        <f>ROUND(E539*F539,2)</f>
        <v>0</v>
      </c>
      <c r="H539" s="171"/>
      <c r="I539" s="172">
        <f>ROUND(E539*H539,2)</f>
        <v>0</v>
      </c>
      <c r="J539" s="171"/>
      <c r="K539" s="172">
        <f>ROUND(E539*J539,2)</f>
        <v>0</v>
      </c>
      <c r="L539" s="172">
        <v>21</v>
      </c>
      <c r="M539" s="172">
        <f>G539*(1+L539/100)</f>
        <v>0</v>
      </c>
      <c r="N539" s="172">
        <v>4.8999999999999998E-4</v>
      </c>
      <c r="O539" s="172">
        <f>ROUND(E539*N539,2)</f>
        <v>0.06</v>
      </c>
      <c r="P539" s="172">
        <v>3.1E-2</v>
      </c>
      <c r="Q539" s="172">
        <f>ROUND(E539*P539,2)</f>
        <v>3.57</v>
      </c>
      <c r="R539" s="172" t="s">
        <v>512</v>
      </c>
      <c r="S539" s="172" t="s">
        <v>148</v>
      </c>
      <c r="T539" s="173" t="s">
        <v>227</v>
      </c>
      <c r="U539" s="157">
        <v>0.77200000000000002</v>
      </c>
      <c r="V539" s="157">
        <f>ROUND(E539*U539,2)</f>
        <v>88.78</v>
      </c>
      <c r="W539" s="157"/>
      <c r="X539" s="157" t="s">
        <v>181</v>
      </c>
      <c r="Y539" s="148"/>
      <c r="Z539" s="148"/>
      <c r="AA539" s="148"/>
      <c r="AB539" s="148"/>
      <c r="AC539" s="148"/>
      <c r="AD539" s="148"/>
      <c r="AE539" s="148"/>
      <c r="AF539" s="148"/>
      <c r="AG539" s="148" t="s">
        <v>182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 x14ac:dyDescent="0.2">
      <c r="A540" s="155"/>
      <c r="B540" s="156"/>
      <c r="C540" s="186" t="s">
        <v>591</v>
      </c>
      <c r="D540" s="158"/>
      <c r="E540" s="159">
        <v>115</v>
      </c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8"/>
      <c r="Z540" s="148"/>
      <c r="AA540" s="148"/>
      <c r="AB540" s="148"/>
      <c r="AC540" s="148"/>
      <c r="AD540" s="148"/>
      <c r="AE540" s="148"/>
      <c r="AF540" s="148"/>
      <c r="AG540" s="148" t="s">
        <v>197</v>
      </c>
      <c r="AH540" s="148">
        <v>0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ht="22.5" outlineLevel="1" x14ac:dyDescent="0.2">
      <c r="A541" s="167">
        <v>53</v>
      </c>
      <c r="B541" s="168" t="s">
        <v>592</v>
      </c>
      <c r="C541" s="184" t="s">
        <v>593</v>
      </c>
      <c r="D541" s="169" t="s">
        <v>238</v>
      </c>
      <c r="E541" s="170">
        <v>276.21749999999997</v>
      </c>
      <c r="F541" s="171"/>
      <c r="G541" s="172">
        <f>ROUND(E541*F541,2)</f>
        <v>0</v>
      </c>
      <c r="H541" s="171"/>
      <c r="I541" s="172">
        <f>ROUND(E541*H541,2)</f>
        <v>0</v>
      </c>
      <c r="J541" s="171"/>
      <c r="K541" s="172">
        <f>ROUND(E541*J541,2)</f>
        <v>0</v>
      </c>
      <c r="L541" s="172">
        <v>21</v>
      </c>
      <c r="M541" s="172">
        <f>G541*(1+L541/100)</f>
        <v>0</v>
      </c>
      <c r="N541" s="172">
        <v>0</v>
      </c>
      <c r="O541" s="172">
        <f>ROUND(E541*N541,2)</f>
        <v>0</v>
      </c>
      <c r="P541" s="172">
        <v>4.5999999999999999E-2</v>
      </c>
      <c r="Q541" s="172">
        <f>ROUND(E541*P541,2)</f>
        <v>12.71</v>
      </c>
      <c r="R541" s="172" t="s">
        <v>512</v>
      </c>
      <c r="S541" s="172" t="s">
        <v>148</v>
      </c>
      <c r="T541" s="173" t="s">
        <v>227</v>
      </c>
      <c r="U541" s="157">
        <v>0.26</v>
      </c>
      <c r="V541" s="157">
        <f>ROUND(E541*U541,2)</f>
        <v>71.819999999999993</v>
      </c>
      <c r="W541" s="157"/>
      <c r="X541" s="157" t="s">
        <v>181</v>
      </c>
      <c r="Y541" s="148"/>
      <c r="Z541" s="148"/>
      <c r="AA541" s="148"/>
      <c r="AB541" s="148"/>
      <c r="AC541" s="148"/>
      <c r="AD541" s="148"/>
      <c r="AE541" s="148"/>
      <c r="AF541" s="148"/>
      <c r="AG541" s="148" t="s">
        <v>182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 x14ac:dyDescent="0.2">
      <c r="A542" s="155"/>
      <c r="B542" s="156"/>
      <c r="C542" s="198" t="s">
        <v>249</v>
      </c>
      <c r="D542" s="190"/>
      <c r="E542" s="191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8"/>
      <c r="Z542" s="148"/>
      <c r="AA542" s="148"/>
      <c r="AB542" s="148"/>
      <c r="AC542" s="148"/>
      <c r="AD542" s="148"/>
      <c r="AE542" s="148"/>
      <c r="AF542" s="148"/>
      <c r="AG542" s="148" t="s">
        <v>197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ht="33.75" outlineLevel="1" x14ac:dyDescent="0.2">
      <c r="A543" s="155"/>
      <c r="B543" s="156"/>
      <c r="C543" s="199" t="s">
        <v>307</v>
      </c>
      <c r="D543" s="190"/>
      <c r="E543" s="191">
        <v>677.37</v>
      </c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8"/>
      <c r="Z543" s="148"/>
      <c r="AA543" s="148"/>
      <c r="AB543" s="148"/>
      <c r="AC543" s="148"/>
      <c r="AD543" s="148"/>
      <c r="AE543" s="148"/>
      <c r="AF543" s="148"/>
      <c r="AG543" s="148" t="s">
        <v>197</v>
      </c>
      <c r="AH543" s="148">
        <v>2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ht="33.75" outlineLevel="1" x14ac:dyDescent="0.2">
      <c r="A544" s="155"/>
      <c r="B544" s="156"/>
      <c r="C544" s="199" t="s">
        <v>308</v>
      </c>
      <c r="D544" s="190"/>
      <c r="E544" s="191">
        <v>138.35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8"/>
      <c r="Z544" s="148"/>
      <c r="AA544" s="148"/>
      <c r="AB544" s="148"/>
      <c r="AC544" s="148"/>
      <c r="AD544" s="148"/>
      <c r="AE544" s="148"/>
      <c r="AF544" s="148"/>
      <c r="AG544" s="148" t="s">
        <v>197</v>
      </c>
      <c r="AH544" s="148">
        <v>2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ht="33.75" outlineLevel="1" x14ac:dyDescent="0.2">
      <c r="A545" s="155"/>
      <c r="B545" s="156"/>
      <c r="C545" s="199" t="s">
        <v>309</v>
      </c>
      <c r="D545" s="190"/>
      <c r="E545" s="191">
        <v>325.74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8"/>
      <c r="Z545" s="148"/>
      <c r="AA545" s="148"/>
      <c r="AB545" s="148"/>
      <c r="AC545" s="148"/>
      <c r="AD545" s="148"/>
      <c r="AE545" s="148"/>
      <c r="AF545" s="148"/>
      <c r="AG545" s="148" t="s">
        <v>197</v>
      </c>
      <c r="AH545" s="148">
        <v>2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ht="33.75" outlineLevel="1" x14ac:dyDescent="0.2">
      <c r="A546" s="155"/>
      <c r="B546" s="156"/>
      <c r="C546" s="199" t="s">
        <v>310</v>
      </c>
      <c r="D546" s="190"/>
      <c r="E546" s="191">
        <v>181.2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8"/>
      <c r="Z546" s="148"/>
      <c r="AA546" s="148"/>
      <c r="AB546" s="148"/>
      <c r="AC546" s="148"/>
      <c r="AD546" s="148"/>
      <c r="AE546" s="148"/>
      <c r="AF546" s="148"/>
      <c r="AG546" s="148" t="s">
        <v>197</v>
      </c>
      <c r="AH546" s="148">
        <v>2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ht="33.75" outlineLevel="1" x14ac:dyDescent="0.2">
      <c r="A547" s="155"/>
      <c r="B547" s="156"/>
      <c r="C547" s="199" t="s">
        <v>311</v>
      </c>
      <c r="D547" s="190"/>
      <c r="E547" s="191">
        <v>96.07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8"/>
      <c r="Z547" s="148"/>
      <c r="AA547" s="148"/>
      <c r="AB547" s="148"/>
      <c r="AC547" s="148"/>
      <c r="AD547" s="148"/>
      <c r="AE547" s="148"/>
      <c r="AF547" s="148"/>
      <c r="AG547" s="148" t="s">
        <v>197</v>
      </c>
      <c r="AH547" s="148">
        <v>2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 x14ac:dyDescent="0.2">
      <c r="A548" s="155"/>
      <c r="B548" s="156"/>
      <c r="C548" s="200" t="s">
        <v>252</v>
      </c>
      <c r="D548" s="192"/>
      <c r="E548" s="193">
        <v>1418.73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8"/>
      <c r="Z548" s="148"/>
      <c r="AA548" s="148"/>
      <c r="AB548" s="148"/>
      <c r="AC548" s="148"/>
      <c r="AD548" s="148"/>
      <c r="AE548" s="148"/>
      <c r="AF548" s="148"/>
      <c r="AG548" s="148" t="s">
        <v>197</v>
      </c>
      <c r="AH548" s="148">
        <v>3</v>
      </c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 x14ac:dyDescent="0.2">
      <c r="A549" s="155"/>
      <c r="B549" s="156"/>
      <c r="C549" s="198" t="s">
        <v>253</v>
      </c>
      <c r="D549" s="190"/>
      <c r="E549" s="191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8"/>
      <c r="Z549" s="148"/>
      <c r="AA549" s="148"/>
      <c r="AB549" s="148"/>
      <c r="AC549" s="148"/>
      <c r="AD549" s="148"/>
      <c r="AE549" s="148"/>
      <c r="AF549" s="148"/>
      <c r="AG549" s="148" t="s">
        <v>197</v>
      </c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 x14ac:dyDescent="0.2">
      <c r="A550" s="155"/>
      <c r="B550" s="156"/>
      <c r="C550" s="186" t="s">
        <v>312</v>
      </c>
      <c r="D550" s="158"/>
      <c r="E550" s="159">
        <v>212.80950000000001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8"/>
      <c r="Z550" s="148"/>
      <c r="AA550" s="148"/>
      <c r="AB550" s="148"/>
      <c r="AC550" s="148"/>
      <c r="AD550" s="148"/>
      <c r="AE550" s="148"/>
      <c r="AF550" s="148"/>
      <c r="AG550" s="148" t="s">
        <v>197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">
      <c r="A551" s="155"/>
      <c r="B551" s="156"/>
      <c r="C551" s="198" t="s">
        <v>249</v>
      </c>
      <c r="D551" s="190"/>
      <c r="E551" s="191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8"/>
      <c r="Z551" s="148"/>
      <c r="AA551" s="148"/>
      <c r="AB551" s="148"/>
      <c r="AC551" s="148"/>
      <c r="AD551" s="148"/>
      <c r="AE551" s="148"/>
      <c r="AF551" s="148"/>
      <c r="AG551" s="148" t="s">
        <v>197</v>
      </c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ht="33.75" outlineLevel="1" x14ac:dyDescent="0.2">
      <c r="A552" s="155"/>
      <c r="B552" s="156"/>
      <c r="C552" s="199" t="s">
        <v>250</v>
      </c>
      <c r="D552" s="190"/>
      <c r="E552" s="191">
        <v>259.91000000000003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8"/>
      <c r="Z552" s="148"/>
      <c r="AA552" s="148"/>
      <c r="AB552" s="148"/>
      <c r="AC552" s="148"/>
      <c r="AD552" s="148"/>
      <c r="AE552" s="148"/>
      <c r="AF552" s="148"/>
      <c r="AG552" s="148" t="s">
        <v>197</v>
      </c>
      <c r="AH552" s="148">
        <v>2</v>
      </c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ht="33.75" outlineLevel="1" x14ac:dyDescent="0.2">
      <c r="A553" s="155"/>
      <c r="B553" s="156"/>
      <c r="C553" s="199" t="s">
        <v>263</v>
      </c>
      <c r="D553" s="190"/>
      <c r="E553" s="191">
        <v>94.76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8"/>
      <c r="Z553" s="148"/>
      <c r="AA553" s="148"/>
      <c r="AB553" s="148"/>
      <c r="AC553" s="148"/>
      <c r="AD553" s="148"/>
      <c r="AE553" s="148"/>
      <c r="AF553" s="148"/>
      <c r="AG553" s="148" t="s">
        <v>197</v>
      </c>
      <c r="AH553" s="148">
        <v>2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ht="33.75" outlineLevel="1" x14ac:dyDescent="0.2">
      <c r="A554" s="155"/>
      <c r="B554" s="156"/>
      <c r="C554" s="199" t="s">
        <v>264</v>
      </c>
      <c r="D554" s="190"/>
      <c r="E554" s="191">
        <v>68.05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8"/>
      <c r="Z554" s="148"/>
      <c r="AA554" s="148"/>
      <c r="AB554" s="148"/>
      <c r="AC554" s="148"/>
      <c r="AD554" s="148"/>
      <c r="AE554" s="148"/>
      <c r="AF554" s="148"/>
      <c r="AG554" s="148" t="s">
        <v>197</v>
      </c>
      <c r="AH554" s="148">
        <v>2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 x14ac:dyDescent="0.2">
      <c r="A555" s="155"/>
      <c r="B555" s="156"/>
      <c r="C555" s="200" t="s">
        <v>252</v>
      </c>
      <c r="D555" s="192"/>
      <c r="E555" s="193">
        <v>422.72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8"/>
      <c r="Z555" s="148"/>
      <c r="AA555" s="148"/>
      <c r="AB555" s="148"/>
      <c r="AC555" s="148"/>
      <c r="AD555" s="148"/>
      <c r="AE555" s="148"/>
      <c r="AF555" s="148"/>
      <c r="AG555" s="148" t="s">
        <v>197</v>
      </c>
      <c r="AH555" s="148">
        <v>3</v>
      </c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1" x14ac:dyDescent="0.2">
      <c r="A556" s="155"/>
      <c r="B556" s="156"/>
      <c r="C556" s="198" t="s">
        <v>253</v>
      </c>
      <c r="D556" s="190"/>
      <c r="E556" s="191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8"/>
      <c r="Z556" s="148"/>
      <c r="AA556" s="148"/>
      <c r="AB556" s="148"/>
      <c r="AC556" s="148"/>
      <c r="AD556" s="148"/>
      <c r="AE556" s="148"/>
      <c r="AF556" s="148"/>
      <c r="AG556" s="148" t="s">
        <v>197</v>
      </c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 x14ac:dyDescent="0.2">
      <c r="A557" s="155"/>
      <c r="B557" s="156"/>
      <c r="C557" s="186" t="s">
        <v>313</v>
      </c>
      <c r="D557" s="158"/>
      <c r="E557" s="159">
        <v>63.408000000000001</v>
      </c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8"/>
      <c r="Z557" s="148"/>
      <c r="AA557" s="148"/>
      <c r="AB557" s="148"/>
      <c r="AC557" s="148"/>
      <c r="AD557" s="148"/>
      <c r="AE557" s="148"/>
      <c r="AF557" s="148"/>
      <c r="AG557" s="148" t="s">
        <v>197</v>
      </c>
      <c r="AH557" s="148">
        <v>0</v>
      </c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ht="33.75" outlineLevel="1" x14ac:dyDescent="0.2">
      <c r="A558" s="167">
        <v>54</v>
      </c>
      <c r="B558" s="168" t="s">
        <v>594</v>
      </c>
      <c r="C558" s="184" t="s">
        <v>595</v>
      </c>
      <c r="D558" s="169" t="s">
        <v>238</v>
      </c>
      <c r="E558" s="170">
        <v>70.936499999999995</v>
      </c>
      <c r="F558" s="171"/>
      <c r="G558" s="172">
        <f>ROUND(E558*F558,2)</f>
        <v>0</v>
      </c>
      <c r="H558" s="171"/>
      <c r="I558" s="172">
        <f>ROUND(E558*H558,2)</f>
        <v>0</v>
      </c>
      <c r="J558" s="171"/>
      <c r="K558" s="172">
        <f>ROUND(E558*J558,2)</f>
        <v>0</v>
      </c>
      <c r="L558" s="172">
        <v>21</v>
      </c>
      <c r="M558" s="172">
        <f>G558*(1+L558/100)</f>
        <v>0</v>
      </c>
      <c r="N558" s="172">
        <v>0</v>
      </c>
      <c r="O558" s="172">
        <f>ROUND(E558*N558,2)</f>
        <v>0</v>
      </c>
      <c r="P558" s="172">
        <v>5.8999999999999997E-2</v>
      </c>
      <c r="Q558" s="172">
        <f>ROUND(E558*P558,2)</f>
        <v>4.1900000000000004</v>
      </c>
      <c r="R558" s="172" t="s">
        <v>512</v>
      </c>
      <c r="S558" s="172" t="s">
        <v>148</v>
      </c>
      <c r="T558" s="173" t="s">
        <v>227</v>
      </c>
      <c r="U558" s="157">
        <v>0.2</v>
      </c>
      <c r="V558" s="157">
        <f>ROUND(E558*U558,2)</f>
        <v>14.19</v>
      </c>
      <c r="W558" s="157"/>
      <c r="X558" s="157" t="s">
        <v>181</v>
      </c>
      <c r="Y558" s="148"/>
      <c r="Z558" s="148"/>
      <c r="AA558" s="148"/>
      <c r="AB558" s="148"/>
      <c r="AC558" s="148"/>
      <c r="AD558" s="148"/>
      <c r="AE558" s="148"/>
      <c r="AF558" s="148"/>
      <c r="AG558" s="148" t="s">
        <v>182</v>
      </c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55"/>
      <c r="B559" s="156"/>
      <c r="C559" s="198" t="s">
        <v>249</v>
      </c>
      <c r="D559" s="190"/>
      <c r="E559" s="191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8"/>
      <c r="Z559" s="148"/>
      <c r="AA559" s="148"/>
      <c r="AB559" s="148"/>
      <c r="AC559" s="148"/>
      <c r="AD559" s="148"/>
      <c r="AE559" s="148"/>
      <c r="AF559" s="148"/>
      <c r="AG559" s="148" t="s">
        <v>197</v>
      </c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ht="33.75" outlineLevel="1" x14ac:dyDescent="0.2">
      <c r="A560" s="155"/>
      <c r="B560" s="156"/>
      <c r="C560" s="199" t="s">
        <v>307</v>
      </c>
      <c r="D560" s="190"/>
      <c r="E560" s="191">
        <v>677.37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8"/>
      <c r="Z560" s="148"/>
      <c r="AA560" s="148"/>
      <c r="AB560" s="148"/>
      <c r="AC560" s="148"/>
      <c r="AD560" s="148"/>
      <c r="AE560" s="148"/>
      <c r="AF560" s="148"/>
      <c r="AG560" s="148" t="s">
        <v>197</v>
      </c>
      <c r="AH560" s="148">
        <v>2</v>
      </c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ht="33.75" outlineLevel="1" x14ac:dyDescent="0.2">
      <c r="A561" s="155"/>
      <c r="B561" s="156"/>
      <c r="C561" s="199" t="s">
        <v>308</v>
      </c>
      <c r="D561" s="190"/>
      <c r="E561" s="191">
        <v>138.35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8"/>
      <c r="Z561" s="148"/>
      <c r="AA561" s="148"/>
      <c r="AB561" s="148"/>
      <c r="AC561" s="148"/>
      <c r="AD561" s="148"/>
      <c r="AE561" s="148"/>
      <c r="AF561" s="148"/>
      <c r="AG561" s="148" t="s">
        <v>197</v>
      </c>
      <c r="AH561" s="148">
        <v>2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ht="33.75" outlineLevel="1" x14ac:dyDescent="0.2">
      <c r="A562" s="155"/>
      <c r="B562" s="156"/>
      <c r="C562" s="199" t="s">
        <v>309</v>
      </c>
      <c r="D562" s="190"/>
      <c r="E562" s="191">
        <v>325.74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8"/>
      <c r="Z562" s="148"/>
      <c r="AA562" s="148"/>
      <c r="AB562" s="148"/>
      <c r="AC562" s="148"/>
      <c r="AD562" s="148"/>
      <c r="AE562" s="148"/>
      <c r="AF562" s="148"/>
      <c r="AG562" s="148" t="s">
        <v>197</v>
      </c>
      <c r="AH562" s="148">
        <v>2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ht="33.75" outlineLevel="1" x14ac:dyDescent="0.2">
      <c r="A563" s="155"/>
      <c r="B563" s="156"/>
      <c r="C563" s="199" t="s">
        <v>310</v>
      </c>
      <c r="D563" s="190"/>
      <c r="E563" s="191">
        <v>181.2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8"/>
      <c r="Z563" s="148"/>
      <c r="AA563" s="148"/>
      <c r="AB563" s="148"/>
      <c r="AC563" s="148"/>
      <c r="AD563" s="148"/>
      <c r="AE563" s="148"/>
      <c r="AF563" s="148"/>
      <c r="AG563" s="148" t="s">
        <v>197</v>
      </c>
      <c r="AH563" s="148">
        <v>2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ht="33.75" outlineLevel="1" x14ac:dyDescent="0.2">
      <c r="A564" s="155"/>
      <c r="B564" s="156"/>
      <c r="C564" s="199" t="s">
        <v>311</v>
      </c>
      <c r="D564" s="190"/>
      <c r="E564" s="191">
        <v>96.07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8"/>
      <c r="Z564" s="148"/>
      <c r="AA564" s="148"/>
      <c r="AB564" s="148"/>
      <c r="AC564" s="148"/>
      <c r="AD564" s="148"/>
      <c r="AE564" s="148"/>
      <c r="AF564" s="148"/>
      <c r="AG564" s="148" t="s">
        <v>197</v>
      </c>
      <c r="AH564" s="148">
        <v>2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">
      <c r="A565" s="155"/>
      <c r="B565" s="156"/>
      <c r="C565" s="200" t="s">
        <v>252</v>
      </c>
      <c r="D565" s="192"/>
      <c r="E565" s="193">
        <v>1418.73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8"/>
      <c r="Z565" s="148"/>
      <c r="AA565" s="148"/>
      <c r="AB565" s="148"/>
      <c r="AC565" s="148"/>
      <c r="AD565" s="148"/>
      <c r="AE565" s="148"/>
      <c r="AF565" s="148"/>
      <c r="AG565" s="148" t="s">
        <v>197</v>
      </c>
      <c r="AH565" s="148">
        <v>3</v>
      </c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1" x14ac:dyDescent="0.2">
      <c r="A566" s="155"/>
      <c r="B566" s="156"/>
      <c r="C566" s="198" t="s">
        <v>253</v>
      </c>
      <c r="D566" s="190"/>
      <c r="E566" s="191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8"/>
      <c r="Z566" s="148"/>
      <c r="AA566" s="148"/>
      <c r="AB566" s="148"/>
      <c r="AC566" s="148"/>
      <c r="AD566" s="148"/>
      <c r="AE566" s="148"/>
      <c r="AF566" s="148"/>
      <c r="AG566" s="148" t="s">
        <v>197</v>
      </c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1" x14ac:dyDescent="0.2">
      <c r="A567" s="155"/>
      <c r="B567" s="156"/>
      <c r="C567" s="186" t="s">
        <v>361</v>
      </c>
      <c r="D567" s="158"/>
      <c r="E567" s="159">
        <v>70.936499999999995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8"/>
      <c r="Z567" s="148"/>
      <c r="AA567" s="148"/>
      <c r="AB567" s="148"/>
      <c r="AC567" s="148"/>
      <c r="AD567" s="148"/>
      <c r="AE567" s="148"/>
      <c r="AF567" s="148"/>
      <c r="AG567" s="148" t="s">
        <v>197</v>
      </c>
      <c r="AH567" s="148">
        <v>0</v>
      </c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ht="22.5" outlineLevel="1" x14ac:dyDescent="0.2">
      <c r="A568" s="175">
        <v>55</v>
      </c>
      <c r="B568" s="176" t="s">
        <v>509</v>
      </c>
      <c r="C568" s="185" t="s">
        <v>510</v>
      </c>
      <c r="D568" s="177" t="s">
        <v>511</v>
      </c>
      <c r="E568" s="178">
        <v>59.615169999999999</v>
      </c>
      <c r="F568" s="179"/>
      <c r="G568" s="180">
        <f>ROUND(E568*F568,2)</f>
        <v>0</v>
      </c>
      <c r="H568" s="179"/>
      <c r="I568" s="180">
        <f>ROUND(E568*H568,2)</f>
        <v>0</v>
      </c>
      <c r="J568" s="179"/>
      <c r="K568" s="180">
        <f>ROUND(E568*J568,2)</f>
        <v>0</v>
      </c>
      <c r="L568" s="180">
        <v>21</v>
      </c>
      <c r="M568" s="180">
        <f>G568*(1+L568/100)</f>
        <v>0</v>
      </c>
      <c r="N568" s="180">
        <v>0</v>
      </c>
      <c r="O568" s="180">
        <f>ROUND(E568*N568,2)</f>
        <v>0</v>
      </c>
      <c r="P568" s="180">
        <v>0</v>
      </c>
      <c r="Q568" s="180">
        <f>ROUND(E568*P568,2)</f>
        <v>0</v>
      </c>
      <c r="R568" s="180" t="s">
        <v>512</v>
      </c>
      <c r="S568" s="180" t="s">
        <v>148</v>
      </c>
      <c r="T568" s="181" t="s">
        <v>227</v>
      </c>
      <c r="U568" s="157">
        <v>0.93</v>
      </c>
      <c r="V568" s="157">
        <f>ROUND(E568*U568,2)</f>
        <v>55.44</v>
      </c>
      <c r="W568" s="157"/>
      <c r="X568" s="157" t="s">
        <v>181</v>
      </c>
      <c r="Y568" s="148"/>
      <c r="Z568" s="148"/>
      <c r="AA568" s="148"/>
      <c r="AB568" s="148"/>
      <c r="AC568" s="148"/>
      <c r="AD568" s="148"/>
      <c r="AE568" s="148"/>
      <c r="AF568" s="148"/>
      <c r="AG568" s="148" t="s">
        <v>513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">
      <c r="A569" s="175">
        <v>56</v>
      </c>
      <c r="B569" s="176" t="s">
        <v>515</v>
      </c>
      <c r="C569" s="185" t="s">
        <v>516</v>
      </c>
      <c r="D569" s="177" t="s">
        <v>511</v>
      </c>
      <c r="E569" s="178">
        <v>119.23033</v>
      </c>
      <c r="F569" s="179"/>
      <c r="G569" s="180">
        <f>ROUND(E569*F569,2)</f>
        <v>0</v>
      </c>
      <c r="H569" s="179"/>
      <c r="I569" s="180">
        <f>ROUND(E569*H569,2)</f>
        <v>0</v>
      </c>
      <c r="J569" s="179"/>
      <c r="K569" s="180">
        <f>ROUND(E569*J569,2)</f>
        <v>0</v>
      </c>
      <c r="L569" s="180">
        <v>21</v>
      </c>
      <c r="M569" s="180">
        <f>G569*(1+L569/100)</f>
        <v>0</v>
      </c>
      <c r="N569" s="180">
        <v>0</v>
      </c>
      <c r="O569" s="180">
        <f>ROUND(E569*N569,2)</f>
        <v>0</v>
      </c>
      <c r="P569" s="180">
        <v>0</v>
      </c>
      <c r="Q569" s="180">
        <f>ROUND(E569*P569,2)</f>
        <v>0</v>
      </c>
      <c r="R569" s="180" t="s">
        <v>512</v>
      </c>
      <c r="S569" s="180" t="s">
        <v>148</v>
      </c>
      <c r="T569" s="181" t="s">
        <v>227</v>
      </c>
      <c r="U569" s="157">
        <v>0.65</v>
      </c>
      <c r="V569" s="157">
        <f>ROUND(E569*U569,2)</f>
        <v>77.5</v>
      </c>
      <c r="W569" s="157"/>
      <c r="X569" s="157" t="s">
        <v>181</v>
      </c>
      <c r="Y569" s="148"/>
      <c r="Z569" s="148"/>
      <c r="AA569" s="148"/>
      <c r="AB569" s="148"/>
      <c r="AC569" s="148"/>
      <c r="AD569" s="148"/>
      <c r="AE569" s="148"/>
      <c r="AF569" s="148"/>
      <c r="AG569" s="148" t="s">
        <v>513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1" x14ac:dyDescent="0.2">
      <c r="A570" s="167">
        <v>57</v>
      </c>
      <c r="B570" s="168" t="s">
        <v>518</v>
      </c>
      <c r="C570" s="184" t="s">
        <v>519</v>
      </c>
      <c r="D570" s="169" t="s">
        <v>511</v>
      </c>
      <c r="E570" s="170">
        <v>59.615169999999999</v>
      </c>
      <c r="F570" s="171"/>
      <c r="G570" s="172">
        <f>ROUND(E570*F570,2)</f>
        <v>0</v>
      </c>
      <c r="H570" s="171"/>
      <c r="I570" s="172">
        <f>ROUND(E570*H570,2)</f>
        <v>0</v>
      </c>
      <c r="J570" s="171"/>
      <c r="K570" s="172">
        <f>ROUND(E570*J570,2)</f>
        <v>0</v>
      </c>
      <c r="L570" s="172">
        <v>21</v>
      </c>
      <c r="M570" s="172">
        <f>G570*(1+L570/100)</f>
        <v>0</v>
      </c>
      <c r="N570" s="172">
        <v>0</v>
      </c>
      <c r="O570" s="172">
        <f>ROUND(E570*N570,2)</f>
        <v>0</v>
      </c>
      <c r="P570" s="172">
        <v>0</v>
      </c>
      <c r="Q570" s="172">
        <f>ROUND(E570*P570,2)</f>
        <v>0</v>
      </c>
      <c r="R570" s="172" t="s">
        <v>512</v>
      </c>
      <c r="S570" s="172" t="s">
        <v>148</v>
      </c>
      <c r="T570" s="173" t="s">
        <v>227</v>
      </c>
      <c r="U570" s="157">
        <v>0.49</v>
      </c>
      <c r="V570" s="157">
        <f>ROUND(E570*U570,2)</f>
        <v>29.21</v>
      </c>
      <c r="W570" s="157"/>
      <c r="X570" s="157" t="s">
        <v>181</v>
      </c>
      <c r="Y570" s="148"/>
      <c r="Z570" s="148"/>
      <c r="AA570" s="148"/>
      <c r="AB570" s="148"/>
      <c r="AC570" s="148"/>
      <c r="AD570" s="148"/>
      <c r="AE570" s="148"/>
      <c r="AF570" s="148"/>
      <c r="AG570" s="148" t="s">
        <v>513</v>
      </c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">
      <c r="A571" s="155"/>
      <c r="B571" s="156"/>
      <c r="C571" s="259" t="s">
        <v>520</v>
      </c>
      <c r="D571" s="260"/>
      <c r="E571" s="260"/>
      <c r="F571" s="260"/>
      <c r="G571" s="260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8"/>
      <c r="Z571" s="148"/>
      <c r="AA571" s="148"/>
      <c r="AB571" s="148"/>
      <c r="AC571" s="148"/>
      <c r="AD571" s="148"/>
      <c r="AE571" s="148"/>
      <c r="AF571" s="148"/>
      <c r="AG571" s="148" t="s">
        <v>153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1" x14ac:dyDescent="0.2">
      <c r="A572" s="175">
        <v>58</v>
      </c>
      <c r="B572" s="176" t="s">
        <v>522</v>
      </c>
      <c r="C572" s="185" t="s">
        <v>523</v>
      </c>
      <c r="D572" s="177" t="s">
        <v>511</v>
      </c>
      <c r="E572" s="178">
        <v>1490.37916</v>
      </c>
      <c r="F572" s="179"/>
      <c r="G572" s="180">
        <f>ROUND(E572*F572,2)</f>
        <v>0</v>
      </c>
      <c r="H572" s="179"/>
      <c r="I572" s="180">
        <f>ROUND(E572*H572,2)</f>
        <v>0</v>
      </c>
      <c r="J572" s="179"/>
      <c r="K572" s="180">
        <f>ROUND(E572*J572,2)</f>
        <v>0</v>
      </c>
      <c r="L572" s="180">
        <v>21</v>
      </c>
      <c r="M572" s="180">
        <f>G572*(1+L572/100)</f>
        <v>0</v>
      </c>
      <c r="N572" s="180">
        <v>0</v>
      </c>
      <c r="O572" s="180">
        <f>ROUND(E572*N572,2)</f>
        <v>0</v>
      </c>
      <c r="P572" s="180">
        <v>0</v>
      </c>
      <c r="Q572" s="180">
        <f>ROUND(E572*P572,2)</f>
        <v>0</v>
      </c>
      <c r="R572" s="180" t="s">
        <v>512</v>
      </c>
      <c r="S572" s="180" t="s">
        <v>148</v>
      </c>
      <c r="T572" s="181" t="s">
        <v>227</v>
      </c>
      <c r="U572" s="157">
        <v>0</v>
      </c>
      <c r="V572" s="157">
        <f>ROUND(E572*U572,2)</f>
        <v>0</v>
      </c>
      <c r="W572" s="157"/>
      <c r="X572" s="157" t="s">
        <v>181</v>
      </c>
      <c r="Y572" s="148"/>
      <c r="Z572" s="148"/>
      <c r="AA572" s="148"/>
      <c r="AB572" s="148"/>
      <c r="AC572" s="148"/>
      <c r="AD572" s="148"/>
      <c r="AE572" s="148"/>
      <c r="AF572" s="148"/>
      <c r="AG572" s="148" t="s">
        <v>513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">
      <c r="A573" s="175">
        <v>59</v>
      </c>
      <c r="B573" s="176" t="s">
        <v>525</v>
      </c>
      <c r="C573" s="185" t="s">
        <v>526</v>
      </c>
      <c r="D573" s="177" t="s">
        <v>511</v>
      </c>
      <c r="E573" s="178">
        <v>59.615169999999999</v>
      </c>
      <c r="F573" s="179"/>
      <c r="G573" s="180">
        <f>ROUND(E573*F573,2)</f>
        <v>0</v>
      </c>
      <c r="H573" s="179"/>
      <c r="I573" s="180">
        <f>ROUND(E573*H573,2)</f>
        <v>0</v>
      </c>
      <c r="J573" s="179"/>
      <c r="K573" s="180">
        <f>ROUND(E573*J573,2)</f>
        <v>0</v>
      </c>
      <c r="L573" s="180">
        <v>21</v>
      </c>
      <c r="M573" s="180">
        <f>G573*(1+L573/100)</f>
        <v>0</v>
      </c>
      <c r="N573" s="180">
        <v>0</v>
      </c>
      <c r="O573" s="180">
        <f>ROUND(E573*N573,2)</f>
        <v>0</v>
      </c>
      <c r="P573" s="180">
        <v>0</v>
      </c>
      <c r="Q573" s="180">
        <f>ROUND(E573*P573,2)</f>
        <v>0</v>
      </c>
      <c r="R573" s="180" t="s">
        <v>512</v>
      </c>
      <c r="S573" s="180" t="s">
        <v>148</v>
      </c>
      <c r="T573" s="181" t="s">
        <v>227</v>
      </c>
      <c r="U573" s="157">
        <v>0.94</v>
      </c>
      <c r="V573" s="157">
        <f>ROUND(E573*U573,2)</f>
        <v>56.04</v>
      </c>
      <c r="W573" s="157"/>
      <c r="X573" s="157" t="s">
        <v>181</v>
      </c>
      <c r="Y573" s="148"/>
      <c r="Z573" s="148"/>
      <c r="AA573" s="148"/>
      <c r="AB573" s="148"/>
      <c r="AC573" s="148"/>
      <c r="AD573" s="148"/>
      <c r="AE573" s="148"/>
      <c r="AF573" s="148"/>
      <c r="AG573" s="148" t="s">
        <v>513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ht="22.5" outlineLevel="1" x14ac:dyDescent="0.2">
      <c r="A574" s="175">
        <v>60</v>
      </c>
      <c r="B574" s="176" t="s">
        <v>527</v>
      </c>
      <c r="C574" s="185" t="s">
        <v>528</v>
      </c>
      <c r="D574" s="177" t="s">
        <v>511</v>
      </c>
      <c r="E574" s="178">
        <v>1192.30333</v>
      </c>
      <c r="F574" s="179"/>
      <c r="G574" s="180">
        <f>ROUND(E574*F574,2)</f>
        <v>0</v>
      </c>
      <c r="H574" s="179"/>
      <c r="I574" s="180">
        <f>ROUND(E574*H574,2)</f>
        <v>0</v>
      </c>
      <c r="J574" s="179"/>
      <c r="K574" s="180">
        <f>ROUND(E574*J574,2)</f>
        <v>0</v>
      </c>
      <c r="L574" s="180">
        <v>21</v>
      </c>
      <c r="M574" s="180">
        <f>G574*(1+L574/100)</f>
        <v>0</v>
      </c>
      <c r="N574" s="180">
        <v>0</v>
      </c>
      <c r="O574" s="180">
        <f>ROUND(E574*N574,2)</f>
        <v>0</v>
      </c>
      <c r="P574" s="180">
        <v>0</v>
      </c>
      <c r="Q574" s="180">
        <f>ROUND(E574*P574,2)</f>
        <v>0</v>
      </c>
      <c r="R574" s="180" t="s">
        <v>512</v>
      </c>
      <c r="S574" s="180" t="s">
        <v>148</v>
      </c>
      <c r="T574" s="181" t="s">
        <v>227</v>
      </c>
      <c r="U574" s="157">
        <v>0.11</v>
      </c>
      <c r="V574" s="157">
        <f>ROUND(E574*U574,2)</f>
        <v>131.15</v>
      </c>
      <c r="W574" s="157"/>
      <c r="X574" s="157" t="s">
        <v>181</v>
      </c>
      <c r="Y574" s="148"/>
      <c r="Z574" s="148"/>
      <c r="AA574" s="148"/>
      <c r="AB574" s="148"/>
      <c r="AC574" s="148"/>
      <c r="AD574" s="148"/>
      <c r="AE574" s="148"/>
      <c r="AF574" s="148"/>
      <c r="AG574" s="148" t="s">
        <v>513</v>
      </c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 x14ac:dyDescent="0.2">
      <c r="A575" s="175">
        <v>61</v>
      </c>
      <c r="B575" s="176" t="s">
        <v>596</v>
      </c>
      <c r="C575" s="185" t="s">
        <v>597</v>
      </c>
      <c r="D575" s="177" t="s">
        <v>511</v>
      </c>
      <c r="E575" s="178">
        <v>59.615169999999999</v>
      </c>
      <c r="F575" s="179"/>
      <c r="G575" s="180">
        <f>ROUND(E575*F575,2)</f>
        <v>0</v>
      </c>
      <c r="H575" s="179"/>
      <c r="I575" s="180">
        <f>ROUND(E575*H575,2)</f>
        <v>0</v>
      </c>
      <c r="J575" s="179"/>
      <c r="K575" s="180">
        <f>ROUND(E575*J575,2)</f>
        <v>0</v>
      </c>
      <c r="L575" s="180">
        <v>21</v>
      </c>
      <c r="M575" s="180">
        <f>G575*(1+L575/100)</f>
        <v>0</v>
      </c>
      <c r="N575" s="180">
        <v>0</v>
      </c>
      <c r="O575" s="180">
        <f>ROUND(E575*N575,2)</f>
        <v>0</v>
      </c>
      <c r="P575" s="180">
        <v>0</v>
      </c>
      <c r="Q575" s="180">
        <f>ROUND(E575*P575,2)</f>
        <v>0</v>
      </c>
      <c r="R575" s="180" t="s">
        <v>512</v>
      </c>
      <c r="S575" s="180" t="s">
        <v>148</v>
      </c>
      <c r="T575" s="181" t="s">
        <v>227</v>
      </c>
      <c r="U575" s="157">
        <v>0</v>
      </c>
      <c r="V575" s="157">
        <f>ROUND(E575*U575,2)</f>
        <v>0</v>
      </c>
      <c r="W575" s="157"/>
      <c r="X575" s="157" t="s">
        <v>181</v>
      </c>
      <c r="Y575" s="148"/>
      <c r="Z575" s="148"/>
      <c r="AA575" s="148"/>
      <c r="AB575" s="148"/>
      <c r="AC575" s="148"/>
      <c r="AD575" s="148"/>
      <c r="AE575" s="148"/>
      <c r="AF575" s="148"/>
      <c r="AG575" s="148" t="s">
        <v>513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1" x14ac:dyDescent="0.2">
      <c r="A576" s="167">
        <v>62</v>
      </c>
      <c r="B576" s="168" t="s">
        <v>598</v>
      </c>
      <c r="C576" s="184" t="s">
        <v>599</v>
      </c>
      <c r="D576" s="169" t="s">
        <v>511</v>
      </c>
      <c r="E576" s="170">
        <v>59.615169999999999</v>
      </c>
      <c r="F576" s="171"/>
      <c r="G576" s="172">
        <f>ROUND(E576*F576,2)</f>
        <v>0</v>
      </c>
      <c r="H576" s="171"/>
      <c r="I576" s="172">
        <f>ROUND(E576*H576,2)</f>
        <v>0</v>
      </c>
      <c r="J576" s="171"/>
      <c r="K576" s="172">
        <f>ROUND(E576*J576,2)</f>
        <v>0</v>
      </c>
      <c r="L576" s="172">
        <v>21</v>
      </c>
      <c r="M576" s="172">
        <f>G576*(1+L576/100)</f>
        <v>0</v>
      </c>
      <c r="N576" s="172">
        <v>0</v>
      </c>
      <c r="O576" s="172">
        <f>ROUND(E576*N576,2)</f>
        <v>0</v>
      </c>
      <c r="P576" s="172">
        <v>0</v>
      </c>
      <c r="Q576" s="172">
        <f>ROUND(E576*P576,2)</f>
        <v>0</v>
      </c>
      <c r="R576" s="172" t="s">
        <v>600</v>
      </c>
      <c r="S576" s="172" t="s">
        <v>148</v>
      </c>
      <c r="T576" s="173" t="s">
        <v>227</v>
      </c>
      <c r="U576" s="157">
        <v>6.0000000000000001E-3</v>
      </c>
      <c r="V576" s="157">
        <f>ROUND(E576*U576,2)</f>
        <v>0.36</v>
      </c>
      <c r="W576" s="157"/>
      <c r="X576" s="157" t="s">
        <v>181</v>
      </c>
      <c r="Y576" s="148"/>
      <c r="Z576" s="148"/>
      <c r="AA576" s="148"/>
      <c r="AB576" s="148"/>
      <c r="AC576" s="148"/>
      <c r="AD576" s="148"/>
      <c r="AE576" s="148"/>
      <c r="AF576" s="148"/>
      <c r="AG576" s="148" t="s">
        <v>513</v>
      </c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 x14ac:dyDescent="0.2">
      <c r="A577" s="155"/>
      <c r="B577" s="156"/>
      <c r="C577" s="270" t="s">
        <v>601</v>
      </c>
      <c r="D577" s="271"/>
      <c r="E577" s="271"/>
      <c r="F577" s="271"/>
      <c r="G577" s="271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8"/>
      <c r="Z577" s="148"/>
      <c r="AA577" s="148"/>
      <c r="AB577" s="148"/>
      <c r="AC577" s="148"/>
      <c r="AD577" s="148"/>
      <c r="AE577" s="148"/>
      <c r="AF577" s="148"/>
      <c r="AG577" s="148" t="s">
        <v>234</v>
      </c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x14ac:dyDescent="0.2">
      <c r="A578" s="161" t="s">
        <v>143</v>
      </c>
      <c r="B578" s="162" t="s">
        <v>97</v>
      </c>
      <c r="C578" s="183" t="s">
        <v>98</v>
      </c>
      <c r="D578" s="163"/>
      <c r="E578" s="164"/>
      <c r="F578" s="165"/>
      <c r="G578" s="165">
        <f>SUMIF(AG579:AG580,"&lt;&gt;NOR",G579:G580)</f>
        <v>0</v>
      </c>
      <c r="H578" s="165"/>
      <c r="I578" s="165">
        <f>SUM(I579:I580)</f>
        <v>0</v>
      </c>
      <c r="J578" s="165"/>
      <c r="K578" s="165">
        <f>SUM(K579:K580)</f>
        <v>0</v>
      </c>
      <c r="L578" s="165"/>
      <c r="M578" s="165">
        <f>SUM(M579:M580)</f>
        <v>0</v>
      </c>
      <c r="N578" s="165"/>
      <c r="O578" s="165">
        <f>SUM(O579:O580)</f>
        <v>0</v>
      </c>
      <c r="P578" s="165"/>
      <c r="Q578" s="165">
        <f>SUM(Q579:Q580)</f>
        <v>0</v>
      </c>
      <c r="R578" s="165"/>
      <c r="S578" s="165"/>
      <c r="T578" s="166"/>
      <c r="U578" s="160"/>
      <c r="V578" s="160">
        <f>SUM(V579:V580)</f>
        <v>284.19</v>
      </c>
      <c r="W578" s="160"/>
      <c r="X578" s="160"/>
      <c r="AG578" t="s">
        <v>144</v>
      </c>
    </row>
    <row r="579" spans="1:60" ht="33.75" outlineLevel="1" x14ac:dyDescent="0.2">
      <c r="A579" s="167">
        <v>63</v>
      </c>
      <c r="B579" s="168" t="s">
        <v>602</v>
      </c>
      <c r="C579" s="184" t="s">
        <v>603</v>
      </c>
      <c r="D579" s="169" t="s">
        <v>511</v>
      </c>
      <c r="E579" s="170">
        <v>110.28081</v>
      </c>
      <c r="F579" s="171"/>
      <c r="G579" s="172">
        <f>ROUND(E579*F579,2)</f>
        <v>0</v>
      </c>
      <c r="H579" s="171"/>
      <c r="I579" s="172">
        <f>ROUND(E579*H579,2)</f>
        <v>0</v>
      </c>
      <c r="J579" s="171"/>
      <c r="K579" s="172">
        <f>ROUND(E579*J579,2)</f>
        <v>0</v>
      </c>
      <c r="L579" s="172">
        <v>21</v>
      </c>
      <c r="M579" s="172">
        <f>G579*(1+L579/100)</f>
        <v>0</v>
      </c>
      <c r="N579" s="172">
        <v>0</v>
      </c>
      <c r="O579" s="172">
        <f>ROUND(E579*N579,2)</f>
        <v>0</v>
      </c>
      <c r="P579" s="172">
        <v>0</v>
      </c>
      <c r="Q579" s="172">
        <f>ROUND(E579*P579,2)</f>
        <v>0</v>
      </c>
      <c r="R579" s="172" t="s">
        <v>232</v>
      </c>
      <c r="S579" s="172" t="s">
        <v>148</v>
      </c>
      <c r="T579" s="173" t="s">
        <v>227</v>
      </c>
      <c r="U579" s="157">
        <v>2.577</v>
      </c>
      <c r="V579" s="157">
        <f>ROUND(E579*U579,2)</f>
        <v>284.19</v>
      </c>
      <c r="W579" s="157"/>
      <c r="X579" s="157" t="s">
        <v>181</v>
      </c>
      <c r="Y579" s="148"/>
      <c r="Z579" s="148"/>
      <c r="AA579" s="148"/>
      <c r="AB579" s="148"/>
      <c r="AC579" s="148"/>
      <c r="AD579" s="148"/>
      <c r="AE579" s="148"/>
      <c r="AF579" s="148"/>
      <c r="AG579" s="148" t="s">
        <v>182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1" x14ac:dyDescent="0.2">
      <c r="A580" s="155"/>
      <c r="B580" s="156"/>
      <c r="C580" s="270" t="s">
        <v>604</v>
      </c>
      <c r="D580" s="271"/>
      <c r="E580" s="271"/>
      <c r="F580" s="271"/>
      <c r="G580" s="271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8"/>
      <c r="Z580" s="148"/>
      <c r="AA580" s="148"/>
      <c r="AB580" s="148"/>
      <c r="AC580" s="148"/>
      <c r="AD580" s="148"/>
      <c r="AE580" s="148"/>
      <c r="AF580" s="148"/>
      <c r="AG580" s="148" t="s">
        <v>234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x14ac:dyDescent="0.2">
      <c r="A581" s="161" t="s">
        <v>143</v>
      </c>
      <c r="B581" s="162" t="s">
        <v>99</v>
      </c>
      <c r="C581" s="183" t="s">
        <v>100</v>
      </c>
      <c r="D581" s="163"/>
      <c r="E581" s="164"/>
      <c r="F581" s="165"/>
      <c r="G581" s="165">
        <f>SUMIF(AG582:AG592,"&lt;&gt;NOR",G582:G592)</f>
        <v>0</v>
      </c>
      <c r="H581" s="165"/>
      <c r="I581" s="165">
        <f>SUM(I582:I592)</f>
        <v>0</v>
      </c>
      <c r="J581" s="165"/>
      <c r="K581" s="165">
        <f>SUM(K582:K592)</f>
        <v>0</v>
      </c>
      <c r="L581" s="165"/>
      <c r="M581" s="165">
        <f>SUM(M582:M592)</f>
        <v>0</v>
      </c>
      <c r="N581" s="165"/>
      <c r="O581" s="165">
        <f>SUM(O582:O592)</f>
        <v>0.05</v>
      </c>
      <c r="P581" s="165"/>
      <c r="Q581" s="165">
        <f>SUM(Q582:Q592)</f>
        <v>0</v>
      </c>
      <c r="R581" s="165"/>
      <c r="S581" s="165"/>
      <c r="T581" s="166"/>
      <c r="U581" s="160"/>
      <c r="V581" s="160">
        <f>SUM(V582:V592)</f>
        <v>3.86</v>
      </c>
      <c r="W581" s="160"/>
      <c r="X581" s="160"/>
      <c r="AG581" t="s">
        <v>144</v>
      </c>
    </row>
    <row r="582" spans="1:60" ht="22.5" outlineLevel="1" x14ac:dyDescent="0.2">
      <c r="A582" s="167">
        <v>64</v>
      </c>
      <c r="B582" s="168" t="s">
        <v>605</v>
      </c>
      <c r="C582" s="184" t="s">
        <v>606</v>
      </c>
      <c r="D582" s="169" t="s">
        <v>238</v>
      </c>
      <c r="E582" s="170">
        <v>12.192</v>
      </c>
      <c r="F582" s="171"/>
      <c r="G582" s="172">
        <f>ROUND(E582*F582,2)</f>
        <v>0</v>
      </c>
      <c r="H582" s="171"/>
      <c r="I582" s="172">
        <f>ROUND(E582*H582,2)</f>
        <v>0</v>
      </c>
      <c r="J582" s="171"/>
      <c r="K582" s="172">
        <f>ROUND(E582*J582,2)</f>
        <v>0</v>
      </c>
      <c r="L582" s="172">
        <v>21</v>
      </c>
      <c r="M582" s="172">
        <f>G582*(1+L582/100)</f>
        <v>0</v>
      </c>
      <c r="N582" s="172">
        <v>3.3E-4</v>
      </c>
      <c r="O582" s="172">
        <f>ROUND(E582*N582,2)</f>
        <v>0</v>
      </c>
      <c r="P582" s="172">
        <v>0</v>
      </c>
      <c r="Q582" s="172">
        <f>ROUND(E582*P582,2)</f>
        <v>0</v>
      </c>
      <c r="R582" s="172" t="s">
        <v>607</v>
      </c>
      <c r="S582" s="172" t="s">
        <v>148</v>
      </c>
      <c r="T582" s="173" t="s">
        <v>227</v>
      </c>
      <c r="U582" s="157">
        <v>2.75E-2</v>
      </c>
      <c r="V582" s="157">
        <f>ROUND(E582*U582,2)</f>
        <v>0.34</v>
      </c>
      <c r="W582" s="157"/>
      <c r="X582" s="157" t="s">
        <v>181</v>
      </c>
      <c r="Y582" s="148"/>
      <c r="Z582" s="148"/>
      <c r="AA582" s="148"/>
      <c r="AB582" s="148"/>
      <c r="AC582" s="148"/>
      <c r="AD582" s="148"/>
      <c r="AE582" s="148"/>
      <c r="AF582" s="148"/>
      <c r="AG582" s="148" t="s">
        <v>608</v>
      </c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 x14ac:dyDescent="0.2">
      <c r="A583" s="155"/>
      <c r="B583" s="156"/>
      <c r="C583" s="186" t="s">
        <v>609</v>
      </c>
      <c r="D583" s="158"/>
      <c r="E583" s="159">
        <v>6.9</v>
      </c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8"/>
      <c r="Z583" s="148"/>
      <c r="AA583" s="148"/>
      <c r="AB583" s="148"/>
      <c r="AC583" s="148"/>
      <c r="AD583" s="148"/>
      <c r="AE583" s="148"/>
      <c r="AF583" s="148"/>
      <c r="AG583" s="148" t="s">
        <v>197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 x14ac:dyDescent="0.2">
      <c r="A584" s="155"/>
      <c r="B584" s="156"/>
      <c r="C584" s="186" t="s">
        <v>610</v>
      </c>
      <c r="D584" s="158"/>
      <c r="E584" s="159">
        <v>5.2919999999999998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8"/>
      <c r="Z584" s="148"/>
      <c r="AA584" s="148"/>
      <c r="AB584" s="148"/>
      <c r="AC584" s="148"/>
      <c r="AD584" s="148"/>
      <c r="AE584" s="148"/>
      <c r="AF584" s="148"/>
      <c r="AG584" s="148" t="s">
        <v>197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ht="22.5" outlineLevel="1" x14ac:dyDescent="0.2">
      <c r="A585" s="167">
        <v>65</v>
      </c>
      <c r="B585" s="168" t="s">
        <v>611</v>
      </c>
      <c r="C585" s="184" t="s">
        <v>612</v>
      </c>
      <c r="D585" s="169" t="s">
        <v>238</v>
      </c>
      <c r="E585" s="170">
        <v>12.192</v>
      </c>
      <c r="F585" s="171"/>
      <c r="G585" s="172">
        <f>ROUND(E585*F585,2)</f>
        <v>0</v>
      </c>
      <c r="H585" s="171"/>
      <c r="I585" s="172">
        <f>ROUND(E585*H585,2)</f>
        <v>0</v>
      </c>
      <c r="J585" s="171"/>
      <c r="K585" s="172">
        <f>ROUND(E585*J585,2)</f>
        <v>0</v>
      </c>
      <c r="L585" s="172">
        <v>21</v>
      </c>
      <c r="M585" s="172">
        <f>G585*(1+L585/100)</f>
        <v>0</v>
      </c>
      <c r="N585" s="172">
        <v>4.0299999999999997E-3</v>
      </c>
      <c r="O585" s="172">
        <f>ROUND(E585*N585,2)</f>
        <v>0.05</v>
      </c>
      <c r="P585" s="172">
        <v>0</v>
      </c>
      <c r="Q585" s="172">
        <f>ROUND(E585*P585,2)</f>
        <v>0</v>
      </c>
      <c r="R585" s="172" t="s">
        <v>607</v>
      </c>
      <c r="S585" s="172" t="s">
        <v>148</v>
      </c>
      <c r="T585" s="173" t="s">
        <v>227</v>
      </c>
      <c r="U585" s="157">
        <v>0.20699999999999999</v>
      </c>
      <c r="V585" s="157">
        <f>ROUND(E585*U585,2)</f>
        <v>2.52</v>
      </c>
      <c r="W585" s="157"/>
      <c r="X585" s="157" t="s">
        <v>181</v>
      </c>
      <c r="Y585" s="148"/>
      <c r="Z585" s="148"/>
      <c r="AA585" s="148"/>
      <c r="AB585" s="148"/>
      <c r="AC585" s="148"/>
      <c r="AD585" s="148"/>
      <c r="AE585" s="148"/>
      <c r="AF585" s="148"/>
      <c r="AG585" s="148" t="s">
        <v>608</v>
      </c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1" x14ac:dyDescent="0.2">
      <c r="A586" s="155"/>
      <c r="B586" s="156"/>
      <c r="C586" s="186" t="s">
        <v>609</v>
      </c>
      <c r="D586" s="158"/>
      <c r="E586" s="159">
        <v>6.9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8"/>
      <c r="Z586" s="148"/>
      <c r="AA586" s="148"/>
      <c r="AB586" s="148"/>
      <c r="AC586" s="148"/>
      <c r="AD586" s="148"/>
      <c r="AE586" s="148"/>
      <c r="AF586" s="148"/>
      <c r="AG586" s="148" t="s">
        <v>197</v>
      </c>
      <c r="AH586" s="148">
        <v>0</v>
      </c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 x14ac:dyDescent="0.2">
      <c r="A587" s="155"/>
      <c r="B587" s="156"/>
      <c r="C587" s="186" t="s">
        <v>610</v>
      </c>
      <c r="D587" s="158"/>
      <c r="E587" s="159">
        <v>5.2919999999999998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8"/>
      <c r="Z587" s="148"/>
      <c r="AA587" s="148"/>
      <c r="AB587" s="148"/>
      <c r="AC587" s="148"/>
      <c r="AD587" s="148"/>
      <c r="AE587" s="148"/>
      <c r="AF587" s="148"/>
      <c r="AG587" s="148" t="s">
        <v>197</v>
      </c>
      <c r="AH587" s="148">
        <v>0</v>
      </c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 x14ac:dyDescent="0.2">
      <c r="A588" s="167">
        <v>66</v>
      </c>
      <c r="B588" s="168" t="s">
        <v>613</v>
      </c>
      <c r="C588" s="184" t="s">
        <v>614</v>
      </c>
      <c r="D588" s="169" t="s">
        <v>238</v>
      </c>
      <c r="E588" s="170">
        <v>12.192</v>
      </c>
      <c r="F588" s="171"/>
      <c r="G588" s="172">
        <f>ROUND(E588*F588,2)</f>
        <v>0</v>
      </c>
      <c r="H588" s="171"/>
      <c r="I588" s="172">
        <f>ROUND(E588*H588,2)</f>
        <v>0</v>
      </c>
      <c r="J588" s="171"/>
      <c r="K588" s="172">
        <f>ROUND(E588*J588,2)</f>
        <v>0</v>
      </c>
      <c r="L588" s="172">
        <v>21</v>
      </c>
      <c r="M588" s="172">
        <f>G588*(1+L588/100)</f>
        <v>0</v>
      </c>
      <c r="N588" s="172">
        <v>0</v>
      </c>
      <c r="O588" s="172">
        <f>ROUND(E588*N588,2)</f>
        <v>0</v>
      </c>
      <c r="P588" s="172">
        <v>0</v>
      </c>
      <c r="Q588" s="172">
        <f>ROUND(E588*P588,2)</f>
        <v>0</v>
      </c>
      <c r="R588" s="172" t="s">
        <v>607</v>
      </c>
      <c r="S588" s="172" t="s">
        <v>148</v>
      </c>
      <c r="T588" s="173" t="s">
        <v>227</v>
      </c>
      <c r="U588" s="157">
        <v>7.4999999999999997E-2</v>
      </c>
      <c r="V588" s="157">
        <f>ROUND(E588*U588,2)</f>
        <v>0.91</v>
      </c>
      <c r="W588" s="157"/>
      <c r="X588" s="157" t="s">
        <v>181</v>
      </c>
      <c r="Y588" s="148"/>
      <c r="Z588" s="148"/>
      <c r="AA588" s="148"/>
      <c r="AB588" s="148"/>
      <c r="AC588" s="148"/>
      <c r="AD588" s="148"/>
      <c r="AE588" s="148"/>
      <c r="AF588" s="148"/>
      <c r="AG588" s="148" t="s">
        <v>608</v>
      </c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">
      <c r="A589" s="155"/>
      <c r="B589" s="156"/>
      <c r="C589" s="186" t="s">
        <v>609</v>
      </c>
      <c r="D589" s="158"/>
      <c r="E589" s="159">
        <v>6.9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8"/>
      <c r="Z589" s="148"/>
      <c r="AA589" s="148"/>
      <c r="AB589" s="148"/>
      <c r="AC589" s="148"/>
      <c r="AD589" s="148"/>
      <c r="AE589" s="148"/>
      <c r="AF589" s="148"/>
      <c r="AG589" s="148" t="s">
        <v>197</v>
      </c>
      <c r="AH589" s="148">
        <v>0</v>
      </c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1" x14ac:dyDescent="0.2">
      <c r="A590" s="155"/>
      <c r="B590" s="156"/>
      <c r="C590" s="186" t="s">
        <v>610</v>
      </c>
      <c r="D590" s="158"/>
      <c r="E590" s="159">
        <v>5.2919999999999998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8"/>
      <c r="Z590" s="148"/>
      <c r="AA590" s="148"/>
      <c r="AB590" s="148"/>
      <c r="AC590" s="148"/>
      <c r="AD590" s="148"/>
      <c r="AE590" s="148"/>
      <c r="AF590" s="148"/>
      <c r="AG590" s="148" t="s">
        <v>197</v>
      </c>
      <c r="AH590" s="148">
        <v>0</v>
      </c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 x14ac:dyDescent="0.2">
      <c r="A591" s="167">
        <v>67</v>
      </c>
      <c r="B591" s="168" t="s">
        <v>615</v>
      </c>
      <c r="C591" s="184" t="s">
        <v>616</v>
      </c>
      <c r="D591" s="169" t="s">
        <v>511</v>
      </c>
      <c r="E591" s="170">
        <v>5.3159999999999999E-2</v>
      </c>
      <c r="F591" s="171"/>
      <c r="G591" s="172">
        <f>ROUND(E591*F591,2)</f>
        <v>0</v>
      </c>
      <c r="H591" s="171"/>
      <c r="I591" s="172">
        <f>ROUND(E591*H591,2)</f>
        <v>0</v>
      </c>
      <c r="J591" s="171"/>
      <c r="K591" s="172">
        <f>ROUND(E591*J591,2)</f>
        <v>0</v>
      </c>
      <c r="L591" s="172">
        <v>21</v>
      </c>
      <c r="M591" s="172">
        <f>G591*(1+L591/100)</f>
        <v>0</v>
      </c>
      <c r="N591" s="172">
        <v>0</v>
      </c>
      <c r="O591" s="172">
        <f>ROUND(E591*N591,2)</f>
        <v>0</v>
      </c>
      <c r="P591" s="172">
        <v>0</v>
      </c>
      <c r="Q591" s="172">
        <f>ROUND(E591*P591,2)</f>
        <v>0</v>
      </c>
      <c r="R591" s="172" t="s">
        <v>607</v>
      </c>
      <c r="S591" s="172" t="s">
        <v>148</v>
      </c>
      <c r="T591" s="173" t="s">
        <v>227</v>
      </c>
      <c r="U591" s="157">
        <v>1.637</v>
      </c>
      <c r="V591" s="157">
        <f>ROUND(E591*U591,2)</f>
        <v>0.09</v>
      </c>
      <c r="W591" s="157"/>
      <c r="X591" s="157" t="s">
        <v>181</v>
      </c>
      <c r="Y591" s="148"/>
      <c r="Z591" s="148"/>
      <c r="AA591" s="148"/>
      <c r="AB591" s="148"/>
      <c r="AC591" s="148"/>
      <c r="AD591" s="148"/>
      <c r="AE591" s="148"/>
      <c r="AF591" s="148"/>
      <c r="AG591" s="148" t="s">
        <v>608</v>
      </c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">
      <c r="A592" s="155"/>
      <c r="B592" s="156"/>
      <c r="C592" s="270" t="s">
        <v>617</v>
      </c>
      <c r="D592" s="271"/>
      <c r="E592" s="271"/>
      <c r="F592" s="271"/>
      <c r="G592" s="271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8"/>
      <c r="Z592" s="148"/>
      <c r="AA592" s="148"/>
      <c r="AB592" s="148"/>
      <c r="AC592" s="148"/>
      <c r="AD592" s="148"/>
      <c r="AE592" s="148"/>
      <c r="AF592" s="148"/>
      <c r="AG592" s="148" t="s">
        <v>234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x14ac:dyDescent="0.2">
      <c r="A593" s="161" t="s">
        <v>143</v>
      </c>
      <c r="B593" s="162" t="s">
        <v>101</v>
      </c>
      <c r="C593" s="183" t="s">
        <v>102</v>
      </c>
      <c r="D593" s="163"/>
      <c r="E593" s="164"/>
      <c r="F593" s="165"/>
      <c r="G593" s="165">
        <f>SUMIF(AG594:AG626,"&lt;&gt;NOR",G594:G626)</f>
        <v>0</v>
      </c>
      <c r="H593" s="165"/>
      <c r="I593" s="165">
        <f>SUM(I594:I626)</f>
        <v>0</v>
      </c>
      <c r="J593" s="165"/>
      <c r="K593" s="165">
        <f>SUM(K594:K626)</f>
        <v>0</v>
      </c>
      <c r="L593" s="165"/>
      <c r="M593" s="165">
        <f>SUM(M594:M626)</f>
        <v>0</v>
      </c>
      <c r="N593" s="165"/>
      <c r="O593" s="165">
        <f>SUM(O594:O626)</f>
        <v>12.53</v>
      </c>
      <c r="P593" s="165"/>
      <c r="Q593" s="165">
        <f>SUM(Q594:Q626)</f>
        <v>0</v>
      </c>
      <c r="R593" s="165"/>
      <c r="S593" s="165"/>
      <c r="T593" s="166"/>
      <c r="U593" s="160"/>
      <c r="V593" s="160">
        <f>SUM(V594:V626)</f>
        <v>404.08</v>
      </c>
      <c r="W593" s="160"/>
      <c r="X593" s="160"/>
      <c r="AG593" t="s">
        <v>144</v>
      </c>
    </row>
    <row r="594" spans="1:60" outlineLevel="1" x14ac:dyDescent="0.2">
      <c r="A594" s="167">
        <v>68</v>
      </c>
      <c r="B594" s="168" t="s">
        <v>618</v>
      </c>
      <c r="C594" s="184" t="s">
        <v>619</v>
      </c>
      <c r="D594" s="169" t="s">
        <v>238</v>
      </c>
      <c r="E594" s="170">
        <v>1185.75783</v>
      </c>
      <c r="F594" s="171"/>
      <c r="G594" s="172">
        <f>ROUND(E594*F594,2)</f>
        <v>0</v>
      </c>
      <c r="H594" s="171"/>
      <c r="I594" s="172">
        <f>ROUND(E594*H594,2)</f>
        <v>0</v>
      </c>
      <c r="J594" s="171"/>
      <c r="K594" s="172">
        <f>ROUND(E594*J594,2)</f>
        <v>0</v>
      </c>
      <c r="L594" s="172">
        <v>21</v>
      </c>
      <c r="M594" s="172">
        <f>G594*(1+L594/100)</f>
        <v>0</v>
      </c>
      <c r="N594" s="172">
        <v>0</v>
      </c>
      <c r="O594" s="172">
        <f>ROUND(E594*N594,2)</f>
        <v>0</v>
      </c>
      <c r="P594" s="172">
        <v>0</v>
      </c>
      <c r="Q594" s="172">
        <f>ROUND(E594*P594,2)</f>
        <v>0</v>
      </c>
      <c r="R594" s="172" t="s">
        <v>620</v>
      </c>
      <c r="S594" s="172" t="s">
        <v>148</v>
      </c>
      <c r="T594" s="173" t="s">
        <v>227</v>
      </c>
      <c r="U594" s="157">
        <v>0.18</v>
      </c>
      <c r="V594" s="157">
        <f>ROUND(E594*U594,2)</f>
        <v>213.44</v>
      </c>
      <c r="W594" s="157"/>
      <c r="X594" s="157" t="s">
        <v>181</v>
      </c>
      <c r="Y594" s="148"/>
      <c r="Z594" s="148"/>
      <c r="AA594" s="148"/>
      <c r="AB594" s="148"/>
      <c r="AC594" s="148"/>
      <c r="AD594" s="148"/>
      <c r="AE594" s="148"/>
      <c r="AF594" s="148"/>
      <c r="AG594" s="148" t="s">
        <v>608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 x14ac:dyDescent="0.2">
      <c r="A595" s="155"/>
      <c r="B595" s="156"/>
      <c r="C595" s="186" t="s">
        <v>621</v>
      </c>
      <c r="D595" s="158"/>
      <c r="E595" s="159">
        <v>25.807500000000001</v>
      </c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8"/>
      <c r="Z595" s="148"/>
      <c r="AA595" s="148"/>
      <c r="AB595" s="148"/>
      <c r="AC595" s="148"/>
      <c r="AD595" s="148"/>
      <c r="AE595" s="148"/>
      <c r="AF595" s="148"/>
      <c r="AG595" s="148" t="s">
        <v>197</v>
      </c>
      <c r="AH595" s="148">
        <v>0</v>
      </c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 x14ac:dyDescent="0.2">
      <c r="A596" s="155"/>
      <c r="B596" s="156"/>
      <c r="C596" s="186" t="s">
        <v>622</v>
      </c>
      <c r="D596" s="158"/>
      <c r="E596" s="159">
        <v>116.36588</v>
      </c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8"/>
      <c r="Z596" s="148"/>
      <c r="AA596" s="148"/>
      <c r="AB596" s="148"/>
      <c r="AC596" s="148"/>
      <c r="AD596" s="148"/>
      <c r="AE596" s="148"/>
      <c r="AF596" s="148"/>
      <c r="AG596" s="148" t="s">
        <v>197</v>
      </c>
      <c r="AH596" s="148">
        <v>0</v>
      </c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 x14ac:dyDescent="0.2">
      <c r="A597" s="155"/>
      <c r="B597" s="156"/>
      <c r="C597" s="186" t="s">
        <v>623</v>
      </c>
      <c r="D597" s="158"/>
      <c r="E597" s="159">
        <v>110.1275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8"/>
      <c r="Z597" s="148"/>
      <c r="AA597" s="148"/>
      <c r="AB597" s="148"/>
      <c r="AC597" s="148"/>
      <c r="AD597" s="148"/>
      <c r="AE597" s="148"/>
      <c r="AF597" s="148"/>
      <c r="AG597" s="148" t="s">
        <v>197</v>
      </c>
      <c r="AH597" s="148">
        <v>0</v>
      </c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1" x14ac:dyDescent="0.2">
      <c r="A598" s="155"/>
      <c r="B598" s="156"/>
      <c r="C598" s="186" t="s">
        <v>624</v>
      </c>
      <c r="D598" s="158"/>
      <c r="E598" s="159">
        <v>109.8867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8"/>
      <c r="Z598" s="148"/>
      <c r="AA598" s="148"/>
      <c r="AB598" s="148"/>
      <c r="AC598" s="148"/>
      <c r="AD598" s="148"/>
      <c r="AE598" s="148"/>
      <c r="AF598" s="148"/>
      <c r="AG598" s="148" t="s">
        <v>197</v>
      </c>
      <c r="AH598" s="148">
        <v>0</v>
      </c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 x14ac:dyDescent="0.2">
      <c r="A599" s="155"/>
      <c r="B599" s="156"/>
      <c r="C599" s="186" t="s">
        <v>625</v>
      </c>
      <c r="D599" s="158"/>
      <c r="E599" s="159">
        <v>432.54250000000002</v>
      </c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8"/>
      <c r="Z599" s="148"/>
      <c r="AA599" s="148"/>
      <c r="AB599" s="148"/>
      <c r="AC599" s="148"/>
      <c r="AD599" s="148"/>
      <c r="AE599" s="148"/>
      <c r="AF599" s="148"/>
      <c r="AG599" s="148" t="s">
        <v>197</v>
      </c>
      <c r="AH599" s="148">
        <v>0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 x14ac:dyDescent="0.2">
      <c r="A600" s="155"/>
      <c r="B600" s="156"/>
      <c r="C600" s="186" t="s">
        <v>626</v>
      </c>
      <c r="D600" s="158"/>
      <c r="E600" s="159">
        <v>247.96125000000001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8"/>
      <c r="Z600" s="148"/>
      <c r="AA600" s="148"/>
      <c r="AB600" s="148"/>
      <c r="AC600" s="148"/>
      <c r="AD600" s="148"/>
      <c r="AE600" s="148"/>
      <c r="AF600" s="148"/>
      <c r="AG600" s="148" t="s">
        <v>197</v>
      </c>
      <c r="AH600" s="148">
        <v>0</v>
      </c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1" x14ac:dyDescent="0.2">
      <c r="A601" s="155"/>
      <c r="B601" s="156"/>
      <c r="C601" s="186" t="s">
        <v>627</v>
      </c>
      <c r="D601" s="158"/>
      <c r="E601" s="159">
        <v>143.06649999999999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8"/>
      <c r="Z601" s="148"/>
      <c r="AA601" s="148"/>
      <c r="AB601" s="148"/>
      <c r="AC601" s="148"/>
      <c r="AD601" s="148"/>
      <c r="AE601" s="148"/>
      <c r="AF601" s="148"/>
      <c r="AG601" s="148" t="s">
        <v>197</v>
      </c>
      <c r="AH601" s="148">
        <v>0</v>
      </c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ht="22.5" outlineLevel="1" x14ac:dyDescent="0.2">
      <c r="A602" s="175">
        <v>69</v>
      </c>
      <c r="B602" s="176" t="s">
        <v>628</v>
      </c>
      <c r="C602" s="185" t="s">
        <v>629</v>
      </c>
      <c r="D602" s="177" t="s">
        <v>238</v>
      </c>
      <c r="E602" s="178">
        <v>1185.75783</v>
      </c>
      <c r="F602" s="179"/>
      <c r="G602" s="180">
        <f>ROUND(E602*F602,2)</f>
        <v>0</v>
      </c>
      <c r="H602" s="179"/>
      <c r="I602" s="180">
        <f>ROUND(E602*H602,2)</f>
        <v>0</v>
      </c>
      <c r="J602" s="179"/>
      <c r="K602" s="180">
        <f>ROUND(E602*J602,2)</f>
        <v>0</v>
      </c>
      <c r="L602" s="180">
        <v>21</v>
      </c>
      <c r="M602" s="180">
        <f>G602*(1+L602/100)</f>
        <v>0</v>
      </c>
      <c r="N602" s="180">
        <v>1.8000000000000001E-4</v>
      </c>
      <c r="O602" s="180">
        <f>ROUND(E602*N602,2)</f>
        <v>0.21</v>
      </c>
      <c r="P602" s="180">
        <v>0</v>
      </c>
      <c r="Q602" s="180">
        <f>ROUND(E602*P602,2)</f>
        <v>0</v>
      </c>
      <c r="R602" s="180" t="s">
        <v>620</v>
      </c>
      <c r="S602" s="180" t="s">
        <v>148</v>
      </c>
      <c r="T602" s="181" t="s">
        <v>227</v>
      </c>
      <c r="U602" s="157">
        <v>0.14000000000000001</v>
      </c>
      <c r="V602" s="157">
        <f>ROUND(E602*U602,2)</f>
        <v>166.01</v>
      </c>
      <c r="W602" s="157"/>
      <c r="X602" s="157" t="s">
        <v>181</v>
      </c>
      <c r="Y602" s="148"/>
      <c r="Z602" s="148"/>
      <c r="AA602" s="148"/>
      <c r="AB602" s="148"/>
      <c r="AC602" s="148"/>
      <c r="AD602" s="148"/>
      <c r="AE602" s="148"/>
      <c r="AF602" s="148"/>
      <c r="AG602" s="148" t="s">
        <v>608</v>
      </c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ht="22.5" outlineLevel="1" x14ac:dyDescent="0.2">
      <c r="A603" s="167">
        <v>70</v>
      </c>
      <c r="B603" s="168" t="s">
        <v>630</v>
      </c>
      <c r="C603" s="184" t="s">
        <v>631</v>
      </c>
      <c r="D603" s="169" t="s">
        <v>238</v>
      </c>
      <c r="E603" s="170">
        <v>84.045000000000002</v>
      </c>
      <c r="F603" s="171"/>
      <c r="G603" s="172">
        <f>ROUND(E603*F603,2)</f>
        <v>0</v>
      </c>
      <c r="H603" s="171"/>
      <c r="I603" s="172">
        <f>ROUND(E603*H603,2)</f>
        <v>0</v>
      </c>
      <c r="J603" s="171"/>
      <c r="K603" s="172">
        <f>ROUND(E603*J603,2)</f>
        <v>0</v>
      </c>
      <c r="L603" s="172">
        <v>21</v>
      </c>
      <c r="M603" s="172">
        <f>G603*(1+L603/100)</f>
        <v>0</v>
      </c>
      <c r="N603" s="172">
        <v>1.524E-2</v>
      </c>
      <c r="O603" s="172">
        <f>ROUND(E603*N603,2)</f>
        <v>1.28</v>
      </c>
      <c r="P603" s="172">
        <v>0</v>
      </c>
      <c r="Q603" s="172">
        <f>ROUND(E603*P603,2)</f>
        <v>0</v>
      </c>
      <c r="R603" s="172"/>
      <c r="S603" s="172" t="s">
        <v>180</v>
      </c>
      <c r="T603" s="173" t="s">
        <v>149</v>
      </c>
      <c r="U603" s="157">
        <v>0</v>
      </c>
      <c r="V603" s="157">
        <f>ROUND(E603*U603,2)</f>
        <v>0</v>
      </c>
      <c r="W603" s="157"/>
      <c r="X603" s="157" t="s">
        <v>181</v>
      </c>
      <c r="Y603" s="148"/>
      <c r="Z603" s="148"/>
      <c r="AA603" s="148"/>
      <c r="AB603" s="148"/>
      <c r="AC603" s="148"/>
      <c r="AD603" s="148"/>
      <c r="AE603" s="148"/>
      <c r="AF603" s="148"/>
      <c r="AG603" s="148" t="s">
        <v>608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ht="22.5" outlineLevel="1" x14ac:dyDescent="0.2">
      <c r="A604" s="155"/>
      <c r="B604" s="156"/>
      <c r="C604" s="259" t="s">
        <v>632</v>
      </c>
      <c r="D604" s="260"/>
      <c r="E604" s="260"/>
      <c r="F604" s="260"/>
      <c r="G604" s="260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8"/>
      <c r="Z604" s="148"/>
      <c r="AA604" s="148"/>
      <c r="AB604" s="148"/>
      <c r="AC604" s="148"/>
      <c r="AD604" s="148"/>
      <c r="AE604" s="148"/>
      <c r="AF604" s="148"/>
      <c r="AG604" s="148" t="s">
        <v>153</v>
      </c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74" t="str">
        <f>C604</f>
        <v>Očištění povrchu stěny od prachu, nařezání izolačních desek na požadovaný rozměr, dodávka a nanesení lepicího tmelu, dodávka a osazení desek.</v>
      </c>
      <c r="BB604" s="148"/>
      <c r="BC604" s="148"/>
      <c r="BD604" s="148"/>
      <c r="BE604" s="148"/>
      <c r="BF604" s="148"/>
      <c r="BG604" s="148"/>
      <c r="BH604" s="148"/>
    </row>
    <row r="605" spans="1:60" ht="22.5" outlineLevel="1" x14ac:dyDescent="0.2">
      <c r="A605" s="155"/>
      <c r="B605" s="156"/>
      <c r="C605" s="261" t="s">
        <v>633</v>
      </c>
      <c r="D605" s="262"/>
      <c r="E605" s="262"/>
      <c r="F605" s="262"/>
      <c r="G605" s="262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8"/>
      <c r="Z605" s="148"/>
      <c r="AA605" s="148"/>
      <c r="AB605" s="148"/>
      <c r="AC605" s="148"/>
      <c r="AD605" s="148"/>
      <c r="AE605" s="148"/>
      <c r="AF605" s="148"/>
      <c r="AG605" s="148" t="s">
        <v>153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74" t="str">
        <f>C605</f>
        <v>Masivní minerální, monolitický, tepelněizolační materiál z kalciumsilikát-hydrátu, vápence, písku, cementu, vody a přísady na tvorbu pórů (poréznost &gt; 95 % objemových)</v>
      </c>
      <c r="BB605" s="148"/>
      <c r="BC605" s="148"/>
      <c r="BD605" s="148"/>
      <c r="BE605" s="148"/>
      <c r="BF605" s="148"/>
      <c r="BG605" s="148"/>
      <c r="BH605" s="148"/>
    </row>
    <row r="606" spans="1:60" outlineLevel="1" x14ac:dyDescent="0.2">
      <c r="A606" s="155"/>
      <c r="B606" s="156"/>
      <c r="C606" s="186" t="s">
        <v>259</v>
      </c>
      <c r="D606" s="158"/>
      <c r="E606" s="159">
        <v>84.045000000000002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8"/>
      <c r="Z606" s="148"/>
      <c r="AA606" s="148"/>
      <c r="AB606" s="148"/>
      <c r="AC606" s="148"/>
      <c r="AD606" s="148"/>
      <c r="AE606" s="148"/>
      <c r="AF606" s="148"/>
      <c r="AG606" s="148" t="s">
        <v>197</v>
      </c>
      <c r="AH606" s="148">
        <v>0</v>
      </c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ht="22.5" outlineLevel="1" x14ac:dyDescent="0.2">
      <c r="A607" s="167">
        <v>71</v>
      </c>
      <c r="B607" s="168" t="s">
        <v>634</v>
      </c>
      <c r="C607" s="184" t="s">
        <v>635</v>
      </c>
      <c r="D607" s="169" t="s">
        <v>238</v>
      </c>
      <c r="E607" s="170">
        <v>827.66908000000001</v>
      </c>
      <c r="F607" s="171"/>
      <c r="G607" s="172">
        <f>ROUND(E607*F607,2)</f>
        <v>0</v>
      </c>
      <c r="H607" s="171"/>
      <c r="I607" s="172">
        <f>ROUND(E607*H607,2)</f>
        <v>0</v>
      </c>
      <c r="J607" s="171"/>
      <c r="K607" s="172">
        <f>ROUND(E607*J607,2)</f>
        <v>0</v>
      </c>
      <c r="L607" s="172">
        <v>21</v>
      </c>
      <c r="M607" s="172">
        <f>G607*(1+L607/100)</f>
        <v>0</v>
      </c>
      <c r="N607" s="172">
        <v>1.64E-3</v>
      </c>
      <c r="O607" s="172">
        <f>ROUND(E607*N607,2)</f>
        <v>1.36</v>
      </c>
      <c r="P607" s="172">
        <v>0</v>
      </c>
      <c r="Q607" s="172">
        <f>ROUND(E607*P607,2)</f>
        <v>0</v>
      </c>
      <c r="R607" s="172"/>
      <c r="S607" s="172" t="s">
        <v>180</v>
      </c>
      <c r="T607" s="173" t="s">
        <v>149</v>
      </c>
      <c r="U607" s="157">
        <v>0</v>
      </c>
      <c r="V607" s="157">
        <f>ROUND(E607*U607,2)</f>
        <v>0</v>
      </c>
      <c r="W607" s="157"/>
      <c r="X607" s="157" t="s">
        <v>181</v>
      </c>
      <c r="Y607" s="148"/>
      <c r="Z607" s="148"/>
      <c r="AA607" s="148"/>
      <c r="AB607" s="148"/>
      <c r="AC607" s="148"/>
      <c r="AD607" s="148"/>
      <c r="AE607" s="148"/>
      <c r="AF607" s="148"/>
      <c r="AG607" s="148" t="s">
        <v>182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1" x14ac:dyDescent="0.2">
      <c r="A608" s="155"/>
      <c r="B608" s="156"/>
      <c r="C608" s="186" t="s">
        <v>621</v>
      </c>
      <c r="D608" s="158"/>
      <c r="E608" s="159">
        <v>25.807500000000001</v>
      </c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8"/>
      <c r="Z608" s="148"/>
      <c r="AA608" s="148"/>
      <c r="AB608" s="148"/>
      <c r="AC608" s="148"/>
      <c r="AD608" s="148"/>
      <c r="AE608" s="148"/>
      <c r="AF608" s="148"/>
      <c r="AG608" s="148" t="s">
        <v>197</v>
      </c>
      <c r="AH608" s="148">
        <v>0</v>
      </c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1" x14ac:dyDescent="0.2">
      <c r="A609" s="155"/>
      <c r="B609" s="156"/>
      <c r="C609" s="186" t="s">
        <v>622</v>
      </c>
      <c r="D609" s="158"/>
      <c r="E609" s="159">
        <v>116.36588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8"/>
      <c r="Z609" s="148"/>
      <c r="AA609" s="148"/>
      <c r="AB609" s="148"/>
      <c r="AC609" s="148"/>
      <c r="AD609" s="148"/>
      <c r="AE609" s="148"/>
      <c r="AF609" s="148"/>
      <c r="AG609" s="148" t="s">
        <v>197</v>
      </c>
      <c r="AH609" s="148">
        <v>0</v>
      </c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 x14ac:dyDescent="0.2">
      <c r="A610" s="155"/>
      <c r="B610" s="156"/>
      <c r="C610" s="186" t="s">
        <v>624</v>
      </c>
      <c r="D610" s="158"/>
      <c r="E610" s="159">
        <v>109.8867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8"/>
      <c r="Z610" s="148"/>
      <c r="AA610" s="148"/>
      <c r="AB610" s="148"/>
      <c r="AC610" s="148"/>
      <c r="AD610" s="148"/>
      <c r="AE610" s="148"/>
      <c r="AF610" s="148"/>
      <c r="AG610" s="148" t="s">
        <v>197</v>
      </c>
      <c r="AH610" s="148">
        <v>0</v>
      </c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1" x14ac:dyDescent="0.2">
      <c r="A611" s="155"/>
      <c r="B611" s="156"/>
      <c r="C611" s="186" t="s">
        <v>625</v>
      </c>
      <c r="D611" s="158"/>
      <c r="E611" s="159">
        <v>432.54250000000002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8"/>
      <c r="Z611" s="148"/>
      <c r="AA611" s="148"/>
      <c r="AB611" s="148"/>
      <c r="AC611" s="148"/>
      <c r="AD611" s="148"/>
      <c r="AE611" s="148"/>
      <c r="AF611" s="148"/>
      <c r="AG611" s="148" t="s">
        <v>197</v>
      </c>
      <c r="AH611" s="148">
        <v>0</v>
      </c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1" x14ac:dyDescent="0.2">
      <c r="A612" s="155"/>
      <c r="B612" s="156"/>
      <c r="C612" s="186" t="s">
        <v>627</v>
      </c>
      <c r="D612" s="158"/>
      <c r="E612" s="159">
        <v>143.06649999999999</v>
      </c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8"/>
      <c r="Z612" s="148"/>
      <c r="AA612" s="148"/>
      <c r="AB612" s="148"/>
      <c r="AC612" s="148"/>
      <c r="AD612" s="148"/>
      <c r="AE612" s="148"/>
      <c r="AF612" s="148"/>
      <c r="AG612" s="148" t="s">
        <v>197</v>
      </c>
      <c r="AH612" s="148">
        <v>0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ht="22.5" outlineLevel="1" x14ac:dyDescent="0.2">
      <c r="A613" s="167">
        <v>72</v>
      </c>
      <c r="B613" s="168" t="s">
        <v>636</v>
      </c>
      <c r="C613" s="184" t="s">
        <v>637</v>
      </c>
      <c r="D613" s="169" t="s">
        <v>238</v>
      </c>
      <c r="E613" s="170">
        <v>2418.9459499999998</v>
      </c>
      <c r="F613" s="171"/>
      <c r="G613" s="172">
        <f>ROUND(E613*F613,2)</f>
        <v>0</v>
      </c>
      <c r="H613" s="171"/>
      <c r="I613" s="172">
        <f>ROUND(E613*H613,2)</f>
        <v>0</v>
      </c>
      <c r="J613" s="171"/>
      <c r="K613" s="172">
        <f>ROUND(E613*J613,2)</f>
        <v>0</v>
      </c>
      <c r="L613" s="172">
        <v>21</v>
      </c>
      <c r="M613" s="172">
        <f>G613*(1+L613/100)</f>
        <v>0</v>
      </c>
      <c r="N613" s="172">
        <v>4.0000000000000001E-3</v>
      </c>
      <c r="O613" s="172">
        <f>ROUND(E613*N613,2)</f>
        <v>9.68</v>
      </c>
      <c r="P613" s="172">
        <v>0</v>
      </c>
      <c r="Q613" s="172">
        <f>ROUND(E613*P613,2)</f>
        <v>0</v>
      </c>
      <c r="R613" s="172" t="s">
        <v>638</v>
      </c>
      <c r="S613" s="172" t="s">
        <v>148</v>
      </c>
      <c r="T613" s="173" t="s">
        <v>227</v>
      </c>
      <c r="U613" s="157">
        <v>0</v>
      </c>
      <c r="V613" s="157">
        <f>ROUND(E613*U613,2)</f>
        <v>0</v>
      </c>
      <c r="W613" s="157"/>
      <c r="X613" s="157" t="s">
        <v>639</v>
      </c>
      <c r="Y613" s="148"/>
      <c r="Z613" s="148"/>
      <c r="AA613" s="148"/>
      <c r="AB613" s="148"/>
      <c r="AC613" s="148"/>
      <c r="AD613" s="148"/>
      <c r="AE613" s="148"/>
      <c r="AF613" s="148"/>
      <c r="AG613" s="148" t="s">
        <v>640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1" x14ac:dyDescent="0.2">
      <c r="A614" s="155"/>
      <c r="B614" s="156"/>
      <c r="C614" s="198" t="s">
        <v>249</v>
      </c>
      <c r="D614" s="190"/>
      <c r="E614" s="191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8"/>
      <c r="Z614" s="148"/>
      <c r="AA614" s="148"/>
      <c r="AB614" s="148"/>
      <c r="AC614" s="148"/>
      <c r="AD614" s="148"/>
      <c r="AE614" s="148"/>
      <c r="AF614" s="148"/>
      <c r="AG614" s="148" t="s">
        <v>197</v>
      </c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 x14ac:dyDescent="0.2">
      <c r="A615" s="155"/>
      <c r="B615" s="156"/>
      <c r="C615" s="199" t="s">
        <v>641</v>
      </c>
      <c r="D615" s="190"/>
      <c r="E615" s="191">
        <v>25.807500000000001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8"/>
      <c r="Z615" s="148"/>
      <c r="AA615" s="148"/>
      <c r="AB615" s="148"/>
      <c r="AC615" s="148"/>
      <c r="AD615" s="148"/>
      <c r="AE615" s="148"/>
      <c r="AF615" s="148"/>
      <c r="AG615" s="148" t="s">
        <v>197</v>
      </c>
      <c r="AH615" s="148">
        <v>2</v>
      </c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1" x14ac:dyDescent="0.2">
      <c r="A616" s="155"/>
      <c r="B616" s="156"/>
      <c r="C616" s="199" t="s">
        <v>642</v>
      </c>
      <c r="D616" s="190"/>
      <c r="E616" s="191">
        <v>116.36588</v>
      </c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48"/>
      <c r="Z616" s="148"/>
      <c r="AA616" s="148"/>
      <c r="AB616" s="148"/>
      <c r="AC616" s="148"/>
      <c r="AD616" s="148"/>
      <c r="AE616" s="148"/>
      <c r="AF616" s="148"/>
      <c r="AG616" s="148" t="s">
        <v>197</v>
      </c>
      <c r="AH616" s="148">
        <v>2</v>
      </c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1" x14ac:dyDescent="0.2">
      <c r="A617" s="155"/>
      <c r="B617" s="156"/>
      <c r="C617" s="199" t="s">
        <v>643</v>
      </c>
      <c r="D617" s="190"/>
      <c r="E617" s="191">
        <v>110.1275</v>
      </c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8"/>
      <c r="Z617" s="148"/>
      <c r="AA617" s="148"/>
      <c r="AB617" s="148"/>
      <c r="AC617" s="148"/>
      <c r="AD617" s="148"/>
      <c r="AE617" s="148"/>
      <c r="AF617" s="148"/>
      <c r="AG617" s="148" t="s">
        <v>197</v>
      </c>
      <c r="AH617" s="148">
        <v>2</v>
      </c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1" x14ac:dyDescent="0.2">
      <c r="A618" s="155"/>
      <c r="B618" s="156"/>
      <c r="C618" s="199" t="s">
        <v>644</v>
      </c>
      <c r="D618" s="190"/>
      <c r="E618" s="191">
        <v>109.8867</v>
      </c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8"/>
      <c r="Z618" s="148"/>
      <c r="AA618" s="148"/>
      <c r="AB618" s="148"/>
      <c r="AC618" s="148"/>
      <c r="AD618" s="148"/>
      <c r="AE618" s="148"/>
      <c r="AF618" s="148"/>
      <c r="AG618" s="148" t="s">
        <v>197</v>
      </c>
      <c r="AH618" s="148">
        <v>2</v>
      </c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1" x14ac:dyDescent="0.2">
      <c r="A619" s="155"/>
      <c r="B619" s="156"/>
      <c r="C619" s="199" t="s">
        <v>645</v>
      </c>
      <c r="D619" s="190"/>
      <c r="E619" s="191">
        <v>432.54250000000002</v>
      </c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8"/>
      <c r="Z619" s="148"/>
      <c r="AA619" s="148"/>
      <c r="AB619" s="148"/>
      <c r="AC619" s="148"/>
      <c r="AD619" s="148"/>
      <c r="AE619" s="148"/>
      <c r="AF619" s="148"/>
      <c r="AG619" s="148" t="s">
        <v>197</v>
      </c>
      <c r="AH619" s="148">
        <v>2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1" x14ac:dyDescent="0.2">
      <c r="A620" s="155"/>
      <c r="B620" s="156"/>
      <c r="C620" s="199" t="s">
        <v>646</v>
      </c>
      <c r="D620" s="190"/>
      <c r="E620" s="191">
        <v>247.96125000000001</v>
      </c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8"/>
      <c r="Z620" s="148"/>
      <c r="AA620" s="148"/>
      <c r="AB620" s="148"/>
      <c r="AC620" s="148"/>
      <c r="AD620" s="148"/>
      <c r="AE620" s="148"/>
      <c r="AF620" s="148"/>
      <c r="AG620" s="148" t="s">
        <v>197</v>
      </c>
      <c r="AH620" s="148">
        <v>2</v>
      </c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 x14ac:dyDescent="0.2">
      <c r="A621" s="155"/>
      <c r="B621" s="156"/>
      <c r="C621" s="199" t="s">
        <v>647</v>
      </c>
      <c r="D621" s="190"/>
      <c r="E621" s="191">
        <v>143.06649999999999</v>
      </c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8"/>
      <c r="Z621" s="148"/>
      <c r="AA621" s="148"/>
      <c r="AB621" s="148"/>
      <c r="AC621" s="148"/>
      <c r="AD621" s="148"/>
      <c r="AE621" s="148"/>
      <c r="AF621" s="148"/>
      <c r="AG621" s="148" t="s">
        <v>197</v>
      </c>
      <c r="AH621" s="148">
        <v>2</v>
      </c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1" x14ac:dyDescent="0.2">
      <c r="A622" s="155"/>
      <c r="B622" s="156"/>
      <c r="C622" s="200" t="s">
        <v>252</v>
      </c>
      <c r="D622" s="192"/>
      <c r="E622" s="193">
        <v>1185.75783</v>
      </c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8"/>
      <c r="Z622" s="148"/>
      <c r="AA622" s="148"/>
      <c r="AB622" s="148"/>
      <c r="AC622" s="148"/>
      <c r="AD622" s="148"/>
      <c r="AE622" s="148"/>
      <c r="AF622" s="148"/>
      <c r="AG622" s="148" t="s">
        <v>197</v>
      </c>
      <c r="AH622" s="148">
        <v>3</v>
      </c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 x14ac:dyDescent="0.2">
      <c r="A623" s="155"/>
      <c r="B623" s="156"/>
      <c r="C623" s="198" t="s">
        <v>253</v>
      </c>
      <c r="D623" s="190"/>
      <c r="E623" s="191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8"/>
      <c r="Z623" s="148"/>
      <c r="AA623" s="148"/>
      <c r="AB623" s="148"/>
      <c r="AC623" s="148"/>
      <c r="AD623" s="148"/>
      <c r="AE623" s="148"/>
      <c r="AF623" s="148"/>
      <c r="AG623" s="148" t="s">
        <v>197</v>
      </c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1" x14ac:dyDescent="0.2">
      <c r="A624" s="155"/>
      <c r="B624" s="156"/>
      <c r="C624" s="186" t="s">
        <v>648</v>
      </c>
      <c r="D624" s="158"/>
      <c r="E624" s="159">
        <v>2418.9459499999998</v>
      </c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8"/>
      <c r="Z624" s="148"/>
      <c r="AA624" s="148"/>
      <c r="AB624" s="148"/>
      <c r="AC624" s="148"/>
      <c r="AD624" s="148"/>
      <c r="AE624" s="148"/>
      <c r="AF624" s="148"/>
      <c r="AG624" s="148" t="s">
        <v>197</v>
      </c>
      <c r="AH624" s="148">
        <v>0</v>
      </c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1" x14ac:dyDescent="0.2">
      <c r="A625" s="167">
        <v>73</v>
      </c>
      <c r="B625" s="168" t="s">
        <v>649</v>
      </c>
      <c r="C625" s="184" t="s">
        <v>650</v>
      </c>
      <c r="D625" s="169" t="s">
        <v>511</v>
      </c>
      <c r="E625" s="170">
        <v>12.52744</v>
      </c>
      <c r="F625" s="171"/>
      <c r="G625" s="172">
        <f>ROUND(E625*F625,2)</f>
        <v>0</v>
      </c>
      <c r="H625" s="171"/>
      <c r="I625" s="172">
        <f>ROUND(E625*H625,2)</f>
        <v>0</v>
      </c>
      <c r="J625" s="171"/>
      <c r="K625" s="172">
        <f>ROUND(E625*J625,2)</f>
        <v>0</v>
      </c>
      <c r="L625" s="172">
        <v>21</v>
      </c>
      <c r="M625" s="172">
        <f>G625*(1+L625/100)</f>
        <v>0</v>
      </c>
      <c r="N625" s="172">
        <v>0</v>
      </c>
      <c r="O625" s="172">
        <f>ROUND(E625*N625,2)</f>
        <v>0</v>
      </c>
      <c r="P625" s="172">
        <v>0</v>
      </c>
      <c r="Q625" s="172">
        <f>ROUND(E625*P625,2)</f>
        <v>0</v>
      </c>
      <c r="R625" s="172" t="s">
        <v>620</v>
      </c>
      <c r="S625" s="172" t="s">
        <v>148</v>
      </c>
      <c r="T625" s="173" t="s">
        <v>227</v>
      </c>
      <c r="U625" s="157">
        <v>1.966</v>
      </c>
      <c r="V625" s="157">
        <f>ROUND(E625*U625,2)</f>
        <v>24.63</v>
      </c>
      <c r="W625" s="157"/>
      <c r="X625" s="157" t="s">
        <v>181</v>
      </c>
      <c r="Y625" s="148"/>
      <c r="Z625" s="148"/>
      <c r="AA625" s="148"/>
      <c r="AB625" s="148"/>
      <c r="AC625" s="148"/>
      <c r="AD625" s="148"/>
      <c r="AE625" s="148"/>
      <c r="AF625" s="148"/>
      <c r="AG625" s="148" t="s">
        <v>608</v>
      </c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1" x14ac:dyDescent="0.2">
      <c r="A626" s="155"/>
      <c r="B626" s="156"/>
      <c r="C626" s="270" t="s">
        <v>651</v>
      </c>
      <c r="D626" s="271"/>
      <c r="E626" s="271"/>
      <c r="F626" s="271"/>
      <c r="G626" s="271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48"/>
      <c r="Z626" s="148"/>
      <c r="AA626" s="148"/>
      <c r="AB626" s="148"/>
      <c r="AC626" s="148"/>
      <c r="AD626" s="148"/>
      <c r="AE626" s="148"/>
      <c r="AF626" s="148"/>
      <c r="AG626" s="148" t="s">
        <v>234</v>
      </c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x14ac:dyDescent="0.2">
      <c r="A627" s="161" t="s">
        <v>143</v>
      </c>
      <c r="B627" s="162" t="s">
        <v>103</v>
      </c>
      <c r="C627" s="183" t="s">
        <v>104</v>
      </c>
      <c r="D627" s="163"/>
      <c r="E627" s="164"/>
      <c r="F627" s="165"/>
      <c r="G627" s="165">
        <f>SUMIF(AG628:AG757,"&lt;&gt;NOR",G628:G757)</f>
        <v>0</v>
      </c>
      <c r="H627" s="165"/>
      <c r="I627" s="165">
        <f>SUM(I628:I757)</f>
        <v>0</v>
      </c>
      <c r="J627" s="165"/>
      <c r="K627" s="165">
        <f>SUM(K628:K757)</f>
        <v>0</v>
      </c>
      <c r="L627" s="165"/>
      <c r="M627" s="165">
        <f>SUM(M628:M757)</f>
        <v>0</v>
      </c>
      <c r="N627" s="165"/>
      <c r="O627" s="165">
        <f>SUM(O628:O757)</f>
        <v>29.73</v>
      </c>
      <c r="P627" s="165"/>
      <c r="Q627" s="165">
        <f>SUM(Q628:Q757)</f>
        <v>0</v>
      </c>
      <c r="R627" s="165"/>
      <c r="S627" s="165"/>
      <c r="T627" s="166"/>
      <c r="U627" s="160"/>
      <c r="V627" s="160">
        <f>SUM(V628:V757)</f>
        <v>532.46</v>
      </c>
      <c r="W627" s="160"/>
      <c r="X627" s="160"/>
      <c r="AG627" t="s">
        <v>144</v>
      </c>
    </row>
    <row r="628" spans="1:60" outlineLevel="1" x14ac:dyDescent="0.2">
      <c r="A628" s="167">
        <v>74</v>
      </c>
      <c r="B628" s="168" t="s">
        <v>652</v>
      </c>
      <c r="C628" s="184" t="s">
        <v>653</v>
      </c>
      <c r="D628" s="169" t="s">
        <v>194</v>
      </c>
      <c r="E628" s="170">
        <v>18.37</v>
      </c>
      <c r="F628" s="171"/>
      <c r="G628" s="172">
        <f>ROUND(E628*F628,2)</f>
        <v>0</v>
      </c>
      <c r="H628" s="171"/>
      <c r="I628" s="172">
        <f>ROUND(E628*H628,2)</f>
        <v>0</v>
      </c>
      <c r="J628" s="171"/>
      <c r="K628" s="172">
        <f>ROUND(E628*J628,2)</f>
        <v>0</v>
      </c>
      <c r="L628" s="172">
        <v>21</v>
      </c>
      <c r="M628" s="172">
        <f>G628*(1+L628/100)</f>
        <v>0</v>
      </c>
      <c r="N628" s="172">
        <v>0</v>
      </c>
      <c r="O628" s="172">
        <f>ROUND(E628*N628,2)</f>
        <v>0</v>
      </c>
      <c r="P628" s="172">
        <v>0</v>
      </c>
      <c r="Q628" s="172">
        <f>ROUND(E628*P628,2)</f>
        <v>0</v>
      </c>
      <c r="R628" s="172"/>
      <c r="S628" s="172" t="s">
        <v>180</v>
      </c>
      <c r="T628" s="173" t="s">
        <v>149</v>
      </c>
      <c r="U628" s="157">
        <v>0</v>
      </c>
      <c r="V628" s="157">
        <f>ROUND(E628*U628,2)</f>
        <v>0</v>
      </c>
      <c r="W628" s="157"/>
      <c r="X628" s="157" t="s">
        <v>181</v>
      </c>
      <c r="Y628" s="148"/>
      <c r="Z628" s="148"/>
      <c r="AA628" s="148"/>
      <c r="AB628" s="148"/>
      <c r="AC628" s="148"/>
      <c r="AD628" s="148"/>
      <c r="AE628" s="148"/>
      <c r="AF628" s="148"/>
      <c r="AG628" s="148" t="s">
        <v>182</v>
      </c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1" x14ac:dyDescent="0.2">
      <c r="A629" s="155"/>
      <c r="B629" s="156"/>
      <c r="C629" s="259" t="s">
        <v>654</v>
      </c>
      <c r="D629" s="260"/>
      <c r="E629" s="260"/>
      <c r="F629" s="260"/>
      <c r="G629" s="260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8"/>
      <c r="Z629" s="148"/>
      <c r="AA629" s="148"/>
      <c r="AB629" s="148"/>
      <c r="AC629" s="148"/>
      <c r="AD629" s="148"/>
      <c r="AE629" s="148"/>
      <c r="AF629" s="148"/>
      <c r="AG629" s="148" t="s">
        <v>153</v>
      </c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 x14ac:dyDescent="0.2">
      <c r="A630" s="155"/>
      <c r="B630" s="156"/>
      <c r="C630" s="186" t="s">
        <v>655</v>
      </c>
      <c r="D630" s="158"/>
      <c r="E630" s="159">
        <v>18.37</v>
      </c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48"/>
      <c r="Z630" s="148"/>
      <c r="AA630" s="148"/>
      <c r="AB630" s="148"/>
      <c r="AC630" s="148"/>
      <c r="AD630" s="148"/>
      <c r="AE630" s="148"/>
      <c r="AF630" s="148"/>
      <c r="AG630" s="148" t="s">
        <v>197</v>
      </c>
      <c r="AH630" s="148">
        <v>0</v>
      </c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1" x14ac:dyDescent="0.2">
      <c r="A631" s="167">
        <v>75</v>
      </c>
      <c r="B631" s="168" t="s">
        <v>656</v>
      </c>
      <c r="C631" s="184" t="s">
        <v>653</v>
      </c>
      <c r="D631" s="169" t="s">
        <v>194</v>
      </c>
      <c r="E631" s="170">
        <v>5.3940000000000001</v>
      </c>
      <c r="F631" s="171"/>
      <c r="G631" s="172">
        <f>ROUND(E631*F631,2)</f>
        <v>0</v>
      </c>
      <c r="H631" s="171"/>
      <c r="I631" s="172">
        <f>ROUND(E631*H631,2)</f>
        <v>0</v>
      </c>
      <c r="J631" s="171"/>
      <c r="K631" s="172">
        <f>ROUND(E631*J631,2)</f>
        <v>0</v>
      </c>
      <c r="L631" s="172">
        <v>21</v>
      </c>
      <c r="M631" s="172">
        <f>G631*(1+L631/100)</f>
        <v>0</v>
      </c>
      <c r="N631" s="172">
        <v>0</v>
      </c>
      <c r="O631" s="172">
        <f>ROUND(E631*N631,2)</f>
        <v>0</v>
      </c>
      <c r="P631" s="172">
        <v>0</v>
      </c>
      <c r="Q631" s="172">
        <f>ROUND(E631*P631,2)</f>
        <v>0</v>
      </c>
      <c r="R631" s="172"/>
      <c r="S631" s="172" t="s">
        <v>180</v>
      </c>
      <c r="T631" s="173" t="s">
        <v>149</v>
      </c>
      <c r="U631" s="157">
        <v>0</v>
      </c>
      <c r="V631" s="157">
        <f>ROUND(E631*U631,2)</f>
        <v>0</v>
      </c>
      <c r="W631" s="157"/>
      <c r="X631" s="157" t="s">
        <v>181</v>
      </c>
      <c r="Y631" s="148"/>
      <c r="Z631" s="148"/>
      <c r="AA631" s="148"/>
      <c r="AB631" s="148"/>
      <c r="AC631" s="148"/>
      <c r="AD631" s="148"/>
      <c r="AE631" s="148"/>
      <c r="AF631" s="148"/>
      <c r="AG631" s="148" t="s">
        <v>182</v>
      </c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1" x14ac:dyDescent="0.2">
      <c r="A632" s="155"/>
      <c r="B632" s="156"/>
      <c r="C632" s="259" t="s">
        <v>657</v>
      </c>
      <c r="D632" s="260"/>
      <c r="E632" s="260"/>
      <c r="F632" s="260"/>
      <c r="G632" s="260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48"/>
      <c r="Z632" s="148"/>
      <c r="AA632" s="148"/>
      <c r="AB632" s="148"/>
      <c r="AC632" s="148"/>
      <c r="AD632" s="148"/>
      <c r="AE632" s="148"/>
      <c r="AF632" s="148"/>
      <c r="AG632" s="148" t="s">
        <v>153</v>
      </c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1" x14ac:dyDescent="0.2">
      <c r="A633" s="155"/>
      <c r="B633" s="156"/>
      <c r="C633" s="186" t="s">
        <v>658</v>
      </c>
      <c r="D633" s="158"/>
      <c r="E633" s="159">
        <v>5.3940000000000001</v>
      </c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8"/>
      <c r="Z633" s="148"/>
      <c r="AA633" s="148"/>
      <c r="AB633" s="148"/>
      <c r="AC633" s="148"/>
      <c r="AD633" s="148"/>
      <c r="AE633" s="148"/>
      <c r="AF633" s="148"/>
      <c r="AG633" s="148" t="s">
        <v>197</v>
      </c>
      <c r="AH633" s="148">
        <v>0</v>
      </c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1" x14ac:dyDescent="0.2">
      <c r="A634" s="167">
        <v>76</v>
      </c>
      <c r="B634" s="168" t="s">
        <v>656</v>
      </c>
      <c r="C634" s="184" t="s">
        <v>653</v>
      </c>
      <c r="D634" s="169" t="s">
        <v>194</v>
      </c>
      <c r="E634" s="170">
        <v>15.106999999999999</v>
      </c>
      <c r="F634" s="171"/>
      <c r="G634" s="172">
        <f>ROUND(E634*F634,2)</f>
        <v>0</v>
      </c>
      <c r="H634" s="171"/>
      <c r="I634" s="172">
        <f>ROUND(E634*H634,2)</f>
        <v>0</v>
      </c>
      <c r="J634" s="171"/>
      <c r="K634" s="172">
        <f>ROUND(E634*J634,2)</f>
        <v>0</v>
      </c>
      <c r="L634" s="172">
        <v>21</v>
      </c>
      <c r="M634" s="172">
        <f>G634*(1+L634/100)</f>
        <v>0</v>
      </c>
      <c r="N634" s="172">
        <v>0</v>
      </c>
      <c r="O634" s="172">
        <f>ROUND(E634*N634,2)</f>
        <v>0</v>
      </c>
      <c r="P634" s="172">
        <v>0</v>
      </c>
      <c r="Q634" s="172">
        <f>ROUND(E634*P634,2)</f>
        <v>0</v>
      </c>
      <c r="R634" s="172"/>
      <c r="S634" s="172" t="s">
        <v>180</v>
      </c>
      <c r="T634" s="173" t="s">
        <v>149</v>
      </c>
      <c r="U634" s="157">
        <v>0</v>
      </c>
      <c r="V634" s="157">
        <f>ROUND(E634*U634,2)</f>
        <v>0</v>
      </c>
      <c r="W634" s="157"/>
      <c r="X634" s="157" t="s">
        <v>181</v>
      </c>
      <c r="Y634" s="148"/>
      <c r="Z634" s="148"/>
      <c r="AA634" s="148"/>
      <c r="AB634" s="148"/>
      <c r="AC634" s="148"/>
      <c r="AD634" s="148"/>
      <c r="AE634" s="148"/>
      <c r="AF634" s="148"/>
      <c r="AG634" s="148" t="s">
        <v>182</v>
      </c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 x14ac:dyDescent="0.2">
      <c r="A635" s="155"/>
      <c r="B635" s="156"/>
      <c r="C635" s="259" t="s">
        <v>659</v>
      </c>
      <c r="D635" s="260"/>
      <c r="E635" s="260"/>
      <c r="F635" s="260"/>
      <c r="G635" s="260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8"/>
      <c r="Z635" s="148"/>
      <c r="AA635" s="148"/>
      <c r="AB635" s="148"/>
      <c r="AC635" s="148"/>
      <c r="AD635" s="148"/>
      <c r="AE635" s="148"/>
      <c r="AF635" s="148"/>
      <c r="AG635" s="148" t="s">
        <v>153</v>
      </c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1" x14ac:dyDescent="0.2">
      <c r="A636" s="155"/>
      <c r="B636" s="156"/>
      <c r="C636" s="186" t="s">
        <v>660</v>
      </c>
      <c r="D636" s="158"/>
      <c r="E636" s="159">
        <v>2.5299999999999998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8"/>
      <c r="Z636" s="148"/>
      <c r="AA636" s="148"/>
      <c r="AB636" s="148"/>
      <c r="AC636" s="148"/>
      <c r="AD636" s="148"/>
      <c r="AE636" s="148"/>
      <c r="AF636" s="148"/>
      <c r="AG636" s="148" t="s">
        <v>197</v>
      </c>
      <c r="AH636" s="148">
        <v>0</v>
      </c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1" x14ac:dyDescent="0.2">
      <c r="A637" s="155"/>
      <c r="B637" s="156"/>
      <c r="C637" s="186" t="s">
        <v>661</v>
      </c>
      <c r="D637" s="158"/>
      <c r="E637" s="159">
        <v>7.59</v>
      </c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8"/>
      <c r="Z637" s="148"/>
      <c r="AA637" s="148"/>
      <c r="AB637" s="148"/>
      <c r="AC637" s="148"/>
      <c r="AD637" s="148"/>
      <c r="AE637" s="148"/>
      <c r="AF637" s="148"/>
      <c r="AG637" s="148" t="s">
        <v>197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1" x14ac:dyDescent="0.2">
      <c r="A638" s="155"/>
      <c r="B638" s="156"/>
      <c r="C638" s="186" t="s">
        <v>662</v>
      </c>
      <c r="D638" s="158"/>
      <c r="E638" s="159">
        <v>2.992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8"/>
      <c r="Z638" s="148"/>
      <c r="AA638" s="148"/>
      <c r="AB638" s="148"/>
      <c r="AC638" s="148"/>
      <c r="AD638" s="148"/>
      <c r="AE638" s="148"/>
      <c r="AF638" s="148"/>
      <c r="AG638" s="148" t="s">
        <v>197</v>
      </c>
      <c r="AH638" s="148">
        <v>0</v>
      </c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1" x14ac:dyDescent="0.2">
      <c r="A639" s="155"/>
      <c r="B639" s="156"/>
      <c r="C639" s="186" t="s">
        <v>663</v>
      </c>
      <c r="D639" s="158"/>
      <c r="E639" s="159">
        <v>1.9950000000000001</v>
      </c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8"/>
      <c r="Z639" s="148"/>
      <c r="AA639" s="148"/>
      <c r="AB639" s="148"/>
      <c r="AC639" s="148"/>
      <c r="AD639" s="148"/>
      <c r="AE639" s="148"/>
      <c r="AF639" s="148"/>
      <c r="AG639" s="148" t="s">
        <v>197</v>
      </c>
      <c r="AH639" s="148">
        <v>0</v>
      </c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ht="22.5" outlineLevel="1" x14ac:dyDescent="0.2">
      <c r="A640" s="167">
        <v>77</v>
      </c>
      <c r="B640" s="168" t="s">
        <v>664</v>
      </c>
      <c r="C640" s="184" t="s">
        <v>665</v>
      </c>
      <c r="D640" s="169" t="s">
        <v>231</v>
      </c>
      <c r="E640" s="170">
        <v>42</v>
      </c>
      <c r="F640" s="171"/>
      <c r="G640" s="172">
        <f>ROUND(E640*F640,2)</f>
        <v>0</v>
      </c>
      <c r="H640" s="171"/>
      <c r="I640" s="172">
        <f>ROUND(E640*H640,2)</f>
        <v>0</v>
      </c>
      <c r="J640" s="171"/>
      <c r="K640" s="172">
        <f>ROUND(E640*J640,2)</f>
        <v>0</v>
      </c>
      <c r="L640" s="172">
        <v>21</v>
      </c>
      <c r="M640" s="172">
        <f>G640*(1+L640/100)</f>
        <v>0</v>
      </c>
      <c r="N640" s="172">
        <v>0</v>
      </c>
      <c r="O640" s="172">
        <f>ROUND(E640*N640,2)</f>
        <v>0</v>
      </c>
      <c r="P640" s="172">
        <v>0</v>
      </c>
      <c r="Q640" s="172">
        <f>ROUND(E640*P640,2)</f>
        <v>0</v>
      </c>
      <c r="R640" s="172" t="s">
        <v>666</v>
      </c>
      <c r="S640" s="172" t="s">
        <v>148</v>
      </c>
      <c r="T640" s="173" t="s">
        <v>227</v>
      </c>
      <c r="U640" s="157">
        <v>8.4000000000000005E-2</v>
      </c>
      <c r="V640" s="157">
        <f>ROUND(E640*U640,2)</f>
        <v>3.53</v>
      </c>
      <c r="W640" s="157"/>
      <c r="X640" s="157" t="s">
        <v>181</v>
      </c>
      <c r="Y640" s="148"/>
      <c r="Z640" s="148"/>
      <c r="AA640" s="148"/>
      <c r="AB640" s="148"/>
      <c r="AC640" s="148"/>
      <c r="AD640" s="148"/>
      <c r="AE640" s="148"/>
      <c r="AF640" s="148"/>
      <c r="AG640" s="148" t="s">
        <v>608</v>
      </c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 x14ac:dyDescent="0.2">
      <c r="A641" s="155"/>
      <c r="B641" s="156"/>
      <c r="C641" s="186" t="s">
        <v>667</v>
      </c>
      <c r="D641" s="158"/>
      <c r="E641" s="159">
        <v>30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8"/>
      <c r="Z641" s="148"/>
      <c r="AA641" s="148"/>
      <c r="AB641" s="148"/>
      <c r="AC641" s="148"/>
      <c r="AD641" s="148"/>
      <c r="AE641" s="148"/>
      <c r="AF641" s="148"/>
      <c r="AG641" s="148" t="s">
        <v>197</v>
      </c>
      <c r="AH641" s="148">
        <v>0</v>
      </c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1" x14ac:dyDescent="0.2">
      <c r="A642" s="155"/>
      <c r="B642" s="156"/>
      <c r="C642" s="186" t="s">
        <v>668</v>
      </c>
      <c r="D642" s="158"/>
      <c r="E642" s="159">
        <v>12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8"/>
      <c r="Z642" s="148"/>
      <c r="AA642" s="148"/>
      <c r="AB642" s="148"/>
      <c r="AC642" s="148"/>
      <c r="AD642" s="148"/>
      <c r="AE642" s="148"/>
      <c r="AF642" s="148"/>
      <c r="AG642" s="148" t="s">
        <v>197</v>
      </c>
      <c r="AH642" s="148">
        <v>0</v>
      </c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ht="33.75" outlineLevel="1" x14ac:dyDescent="0.2">
      <c r="A643" s="167">
        <v>78</v>
      </c>
      <c r="B643" s="168" t="s">
        <v>669</v>
      </c>
      <c r="C643" s="184" t="s">
        <v>670</v>
      </c>
      <c r="D643" s="169" t="s">
        <v>318</v>
      </c>
      <c r="E643" s="170">
        <v>6</v>
      </c>
      <c r="F643" s="171"/>
      <c r="G643" s="172">
        <f>ROUND(E643*F643,2)</f>
        <v>0</v>
      </c>
      <c r="H643" s="171"/>
      <c r="I643" s="172">
        <f>ROUND(E643*H643,2)</f>
        <v>0</v>
      </c>
      <c r="J643" s="171"/>
      <c r="K643" s="172">
        <f>ROUND(E643*J643,2)</f>
        <v>0</v>
      </c>
      <c r="L643" s="172">
        <v>21</v>
      </c>
      <c r="M643" s="172">
        <f>G643*(1+L643/100)</f>
        <v>0</v>
      </c>
      <c r="N643" s="172">
        <v>9.0000000000000006E-5</v>
      </c>
      <c r="O643" s="172">
        <f>ROUND(E643*N643,2)</f>
        <v>0</v>
      </c>
      <c r="P643" s="172">
        <v>0</v>
      </c>
      <c r="Q643" s="172">
        <f>ROUND(E643*P643,2)</f>
        <v>0</v>
      </c>
      <c r="R643" s="172" t="s">
        <v>666</v>
      </c>
      <c r="S643" s="172" t="s">
        <v>148</v>
      </c>
      <c r="T643" s="173" t="s">
        <v>227</v>
      </c>
      <c r="U643" s="157">
        <v>0.41599999999999998</v>
      </c>
      <c r="V643" s="157">
        <f>ROUND(E643*U643,2)</f>
        <v>2.5</v>
      </c>
      <c r="W643" s="157"/>
      <c r="X643" s="157" t="s">
        <v>181</v>
      </c>
      <c r="Y643" s="148"/>
      <c r="Z643" s="148"/>
      <c r="AA643" s="148"/>
      <c r="AB643" s="148"/>
      <c r="AC643" s="148"/>
      <c r="AD643" s="148"/>
      <c r="AE643" s="148"/>
      <c r="AF643" s="148"/>
      <c r="AG643" s="148" t="s">
        <v>608</v>
      </c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1" x14ac:dyDescent="0.2">
      <c r="A644" s="155"/>
      <c r="B644" s="156"/>
      <c r="C644" s="186" t="s">
        <v>671</v>
      </c>
      <c r="D644" s="158"/>
      <c r="E644" s="159">
        <v>6</v>
      </c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8"/>
      <c r="Z644" s="148"/>
      <c r="AA644" s="148"/>
      <c r="AB644" s="148"/>
      <c r="AC644" s="148"/>
      <c r="AD644" s="148"/>
      <c r="AE644" s="148"/>
      <c r="AF644" s="148"/>
      <c r="AG644" s="148" t="s">
        <v>197</v>
      </c>
      <c r="AH644" s="148">
        <v>0</v>
      </c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ht="33.75" outlineLevel="1" x14ac:dyDescent="0.2">
      <c r="A645" s="167">
        <v>79</v>
      </c>
      <c r="B645" s="168" t="s">
        <v>672</v>
      </c>
      <c r="C645" s="184" t="s">
        <v>673</v>
      </c>
      <c r="D645" s="169" t="s">
        <v>318</v>
      </c>
      <c r="E645" s="170">
        <v>16.2</v>
      </c>
      <c r="F645" s="171"/>
      <c r="G645" s="172">
        <f>ROUND(E645*F645,2)</f>
        <v>0</v>
      </c>
      <c r="H645" s="171"/>
      <c r="I645" s="172">
        <f>ROUND(E645*H645,2)</f>
        <v>0</v>
      </c>
      <c r="J645" s="171"/>
      <c r="K645" s="172">
        <f>ROUND(E645*J645,2)</f>
        <v>0</v>
      </c>
      <c r="L645" s="172">
        <v>21</v>
      </c>
      <c r="M645" s="172">
        <f>G645*(1+L645/100)</f>
        <v>0</v>
      </c>
      <c r="N645" s="172">
        <v>2.7E-4</v>
      </c>
      <c r="O645" s="172">
        <f>ROUND(E645*N645,2)</f>
        <v>0</v>
      </c>
      <c r="P645" s="172">
        <v>0</v>
      </c>
      <c r="Q645" s="172">
        <f>ROUND(E645*P645,2)</f>
        <v>0</v>
      </c>
      <c r="R645" s="172" t="s">
        <v>666</v>
      </c>
      <c r="S645" s="172" t="s">
        <v>148</v>
      </c>
      <c r="T645" s="173" t="s">
        <v>227</v>
      </c>
      <c r="U645" s="157">
        <v>0.60599999999999998</v>
      </c>
      <c r="V645" s="157">
        <f>ROUND(E645*U645,2)</f>
        <v>9.82</v>
      </c>
      <c r="W645" s="157"/>
      <c r="X645" s="157" t="s">
        <v>181</v>
      </c>
      <c r="Y645" s="148"/>
      <c r="Z645" s="148"/>
      <c r="AA645" s="148"/>
      <c r="AB645" s="148"/>
      <c r="AC645" s="148"/>
      <c r="AD645" s="148"/>
      <c r="AE645" s="148"/>
      <c r="AF645" s="148"/>
      <c r="AG645" s="148" t="s">
        <v>608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1" x14ac:dyDescent="0.2">
      <c r="A646" s="155"/>
      <c r="B646" s="156"/>
      <c r="C646" s="186" t="s">
        <v>674</v>
      </c>
      <c r="D646" s="158"/>
      <c r="E646" s="159">
        <v>1.5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8"/>
      <c r="Z646" s="148"/>
      <c r="AA646" s="148"/>
      <c r="AB646" s="148"/>
      <c r="AC646" s="148"/>
      <c r="AD646" s="148"/>
      <c r="AE646" s="148"/>
      <c r="AF646" s="148"/>
      <c r="AG646" s="148" t="s">
        <v>197</v>
      </c>
      <c r="AH646" s="148">
        <v>0</v>
      </c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1" x14ac:dyDescent="0.2">
      <c r="A647" s="155"/>
      <c r="B647" s="156"/>
      <c r="C647" s="186" t="s">
        <v>675</v>
      </c>
      <c r="D647" s="158"/>
      <c r="E647" s="159">
        <v>5.2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8"/>
      <c r="Z647" s="148"/>
      <c r="AA647" s="148"/>
      <c r="AB647" s="148"/>
      <c r="AC647" s="148"/>
      <c r="AD647" s="148"/>
      <c r="AE647" s="148"/>
      <c r="AF647" s="148"/>
      <c r="AG647" s="148" t="s">
        <v>197</v>
      </c>
      <c r="AH647" s="148">
        <v>0</v>
      </c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1" x14ac:dyDescent="0.2">
      <c r="A648" s="155"/>
      <c r="B648" s="156"/>
      <c r="C648" s="198" t="s">
        <v>249</v>
      </c>
      <c r="D648" s="190"/>
      <c r="E648" s="191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8"/>
      <c r="Z648" s="148"/>
      <c r="AA648" s="148"/>
      <c r="AB648" s="148"/>
      <c r="AC648" s="148"/>
      <c r="AD648" s="148"/>
      <c r="AE648" s="148"/>
      <c r="AF648" s="148"/>
      <c r="AG648" s="148" t="s">
        <v>197</v>
      </c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1" x14ac:dyDescent="0.2">
      <c r="A649" s="155"/>
      <c r="B649" s="156"/>
      <c r="C649" s="199" t="s">
        <v>676</v>
      </c>
      <c r="D649" s="190"/>
      <c r="E649" s="191">
        <v>5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8"/>
      <c r="Z649" s="148"/>
      <c r="AA649" s="148"/>
      <c r="AB649" s="148"/>
      <c r="AC649" s="148"/>
      <c r="AD649" s="148"/>
      <c r="AE649" s="148"/>
      <c r="AF649" s="148"/>
      <c r="AG649" s="148" t="s">
        <v>197</v>
      </c>
      <c r="AH649" s="148">
        <v>2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outlineLevel="1" x14ac:dyDescent="0.2">
      <c r="A650" s="155"/>
      <c r="B650" s="156"/>
      <c r="C650" s="199" t="s">
        <v>677</v>
      </c>
      <c r="D650" s="190"/>
      <c r="E650" s="191">
        <v>2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8"/>
      <c r="Z650" s="148"/>
      <c r="AA650" s="148"/>
      <c r="AB650" s="148"/>
      <c r="AC650" s="148"/>
      <c r="AD650" s="148"/>
      <c r="AE650" s="148"/>
      <c r="AF650" s="148"/>
      <c r="AG650" s="148" t="s">
        <v>197</v>
      </c>
      <c r="AH650" s="148">
        <v>2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1" x14ac:dyDescent="0.2">
      <c r="A651" s="155"/>
      <c r="B651" s="156"/>
      <c r="C651" s="200" t="s">
        <v>252</v>
      </c>
      <c r="D651" s="192"/>
      <c r="E651" s="193">
        <v>7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8"/>
      <c r="Z651" s="148"/>
      <c r="AA651" s="148"/>
      <c r="AB651" s="148"/>
      <c r="AC651" s="148"/>
      <c r="AD651" s="148"/>
      <c r="AE651" s="148"/>
      <c r="AF651" s="148"/>
      <c r="AG651" s="148" t="s">
        <v>197</v>
      </c>
      <c r="AH651" s="148">
        <v>3</v>
      </c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1" x14ac:dyDescent="0.2">
      <c r="A652" s="155"/>
      <c r="B652" s="156"/>
      <c r="C652" s="198" t="s">
        <v>253</v>
      </c>
      <c r="D652" s="190"/>
      <c r="E652" s="191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48"/>
      <c r="Z652" s="148"/>
      <c r="AA652" s="148"/>
      <c r="AB652" s="148"/>
      <c r="AC652" s="148"/>
      <c r="AD652" s="148"/>
      <c r="AE652" s="148"/>
      <c r="AF652" s="148"/>
      <c r="AG652" s="148" t="s">
        <v>197</v>
      </c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1" x14ac:dyDescent="0.2">
      <c r="A653" s="155"/>
      <c r="B653" s="156"/>
      <c r="C653" s="186" t="s">
        <v>678</v>
      </c>
      <c r="D653" s="158"/>
      <c r="E653" s="159">
        <v>7</v>
      </c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8"/>
      <c r="Z653" s="148"/>
      <c r="AA653" s="148"/>
      <c r="AB653" s="148"/>
      <c r="AC653" s="148"/>
      <c r="AD653" s="148"/>
      <c r="AE653" s="148"/>
      <c r="AF653" s="148"/>
      <c r="AG653" s="148" t="s">
        <v>197</v>
      </c>
      <c r="AH653" s="148">
        <v>0</v>
      </c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outlineLevel="1" x14ac:dyDescent="0.2">
      <c r="A654" s="155"/>
      <c r="B654" s="156"/>
      <c r="C654" s="186" t="s">
        <v>679</v>
      </c>
      <c r="D654" s="158"/>
      <c r="E654" s="159">
        <v>2.5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8"/>
      <c r="Z654" s="148"/>
      <c r="AA654" s="148"/>
      <c r="AB654" s="148"/>
      <c r="AC654" s="148"/>
      <c r="AD654" s="148"/>
      <c r="AE654" s="148"/>
      <c r="AF654" s="148"/>
      <c r="AG654" s="148" t="s">
        <v>197</v>
      </c>
      <c r="AH654" s="148">
        <v>0</v>
      </c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1" x14ac:dyDescent="0.2">
      <c r="A655" s="167">
        <v>80</v>
      </c>
      <c r="B655" s="168" t="s">
        <v>680</v>
      </c>
      <c r="C655" s="184" t="s">
        <v>681</v>
      </c>
      <c r="D655" s="169" t="s">
        <v>225</v>
      </c>
      <c r="E655" s="170">
        <v>0.87809999999999999</v>
      </c>
      <c r="F655" s="171"/>
      <c r="G655" s="172">
        <f>ROUND(E655*F655,2)</f>
        <v>0</v>
      </c>
      <c r="H655" s="171"/>
      <c r="I655" s="172">
        <f>ROUND(E655*H655,2)</f>
        <v>0</v>
      </c>
      <c r="J655" s="171"/>
      <c r="K655" s="172">
        <f>ROUND(E655*J655,2)</f>
        <v>0</v>
      </c>
      <c r="L655" s="172">
        <v>21</v>
      </c>
      <c r="M655" s="172">
        <f>G655*(1+L655/100)</f>
        <v>0</v>
      </c>
      <c r="N655" s="172">
        <v>2.3570000000000001E-2</v>
      </c>
      <c r="O655" s="172">
        <f>ROUND(E655*N655,2)</f>
        <v>0.02</v>
      </c>
      <c r="P655" s="172">
        <v>0</v>
      </c>
      <c r="Q655" s="172">
        <f>ROUND(E655*P655,2)</f>
        <v>0</v>
      </c>
      <c r="R655" s="172" t="s">
        <v>666</v>
      </c>
      <c r="S655" s="172" t="s">
        <v>148</v>
      </c>
      <c r="T655" s="173" t="s">
        <v>227</v>
      </c>
      <c r="U655" s="157">
        <v>0</v>
      </c>
      <c r="V655" s="157">
        <f>ROUND(E655*U655,2)</f>
        <v>0</v>
      </c>
      <c r="W655" s="157"/>
      <c r="X655" s="157" t="s">
        <v>181</v>
      </c>
      <c r="Y655" s="148"/>
      <c r="Z655" s="148"/>
      <c r="AA655" s="148"/>
      <c r="AB655" s="148"/>
      <c r="AC655" s="148"/>
      <c r="AD655" s="148"/>
      <c r="AE655" s="148"/>
      <c r="AF655" s="148"/>
      <c r="AG655" s="148" t="s">
        <v>608</v>
      </c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1" x14ac:dyDescent="0.2">
      <c r="A656" s="155"/>
      <c r="B656" s="156"/>
      <c r="C656" s="186" t="s">
        <v>682</v>
      </c>
      <c r="D656" s="158"/>
      <c r="E656" s="159">
        <v>0.1014</v>
      </c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8"/>
      <c r="Z656" s="148"/>
      <c r="AA656" s="148"/>
      <c r="AB656" s="148"/>
      <c r="AC656" s="148"/>
      <c r="AD656" s="148"/>
      <c r="AE656" s="148"/>
      <c r="AF656" s="148"/>
      <c r="AG656" s="148" t="s">
        <v>197</v>
      </c>
      <c r="AH656" s="148">
        <v>0</v>
      </c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1" x14ac:dyDescent="0.2">
      <c r="A657" s="155"/>
      <c r="B657" s="156"/>
      <c r="C657" s="186" t="s">
        <v>683</v>
      </c>
      <c r="D657" s="158"/>
      <c r="E657" s="159">
        <v>5.67E-2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8"/>
      <c r="Z657" s="148"/>
      <c r="AA657" s="148"/>
      <c r="AB657" s="148"/>
      <c r="AC657" s="148"/>
      <c r="AD657" s="148"/>
      <c r="AE657" s="148"/>
      <c r="AF657" s="148"/>
      <c r="AG657" s="148" t="s">
        <v>197</v>
      </c>
      <c r="AH657" s="148">
        <v>0</v>
      </c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1" x14ac:dyDescent="0.2">
      <c r="A658" s="155"/>
      <c r="B658" s="156"/>
      <c r="C658" s="186" t="s">
        <v>684</v>
      </c>
      <c r="D658" s="158"/>
      <c r="E658" s="159">
        <v>0.20799999999999999</v>
      </c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48"/>
      <c r="Z658" s="148"/>
      <c r="AA658" s="148"/>
      <c r="AB658" s="148"/>
      <c r="AC658" s="148"/>
      <c r="AD658" s="148"/>
      <c r="AE658" s="148"/>
      <c r="AF658" s="148"/>
      <c r="AG658" s="148" t="s">
        <v>197</v>
      </c>
      <c r="AH658" s="148">
        <v>0</v>
      </c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 x14ac:dyDescent="0.2">
      <c r="A659" s="155"/>
      <c r="B659" s="156"/>
      <c r="C659" s="198" t="s">
        <v>249</v>
      </c>
      <c r="D659" s="190"/>
      <c r="E659" s="191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8"/>
      <c r="Z659" s="148"/>
      <c r="AA659" s="148"/>
      <c r="AB659" s="148"/>
      <c r="AC659" s="148"/>
      <c r="AD659" s="148"/>
      <c r="AE659" s="148"/>
      <c r="AF659" s="148"/>
      <c r="AG659" s="148" t="s">
        <v>197</v>
      </c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1" x14ac:dyDescent="0.2">
      <c r="A660" s="155"/>
      <c r="B660" s="156"/>
      <c r="C660" s="199" t="s">
        <v>676</v>
      </c>
      <c r="D660" s="190"/>
      <c r="E660" s="191">
        <v>5</v>
      </c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8"/>
      <c r="Z660" s="148"/>
      <c r="AA660" s="148"/>
      <c r="AB660" s="148"/>
      <c r="AC660" s="148"/>
      <c r="AD660" s="148"/>
      <c r="AE660" s="148"/>
      <c r="AF660" s="148"/>
      <c r="AG660" s="148" t="s">
        <v>197</v>
      </c>
      <c r="AH660" s="148">
        <v>2</v>
      </c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 x14ac:dyDescent="0.2">
      <c r="A661" s="155"/>
      <c r="B661" s="156"/>
      <c r="C661" s="199" t="s">
        <v>677</v>
      </c>
      <c r="D661" s="190"/>
      <c r="E661" s="191">
        <v>2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8"/>
      <c r="Z661" s="148"/>
      <c r="AA661" s="148"/>
      <c r="AB661" s="148"/>
      <c r="AC661" s="148"/>
      <c r="AD661" s="148"/>
      <c r="AE661" s="148"/>
      <c r="AF661" s="148"/>
      <c r="AG661" s="148" t="s">
        <v>197</v>
      </c>
      <c r="AH661" s="148">
        <v>2</v>
      </c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1" x14ac:dyDescent="0.2">
      <c r="A662" s="155"/>
      <c r="B662" s="156"/>
      <c r="C662" s="200" t="s">
        <v>252</v>
      </c>
      <c r="D662" s="192"/>
      <c r="E662" s="193">
        <v>7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8"/>
      <c r="Z662" s="148"/>
      <c r="AA662" s="148"/>
      <c r="AB662" s="148"/>
      <c r="AC662" s="148"/>
      <c r="AD662" s="148"/>
      <c r="AE662" s="148"/>
      <c r="AF662" s="148"/>
      <c r="AG662" s="148" t="s">
        <v>197</v>
      </c>
      <c r="AH662" s="148">
        <v>3</v>
      </c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 x14ac:dyDescent="0.2">
      <c r="A663" s="155"/>
      <c r="B663" s="156"/>
      <c r="C663" s="198" t="s">
        <v>253</v>
      </c>
      <c r="D663" s="190"/>
      <c r="E663" s="191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8"/>
      <c r="Z663" s="148"/>
      <c r="AA663" s="148"/>
      <c r="AB663" s="148"/>
      <c r="AC663" s="148"/>
      <c r="AD663" s="148"/>
      <c r="AE663" s="148"/>
      <c r="AF663" s="148"/>
      <c r="AG663" s="148" t="s">
        <v>197</v>
      </c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1" x14ac:dyDescent="0.2">
      <c r="A664" s="155"/>
      <c r="B664" s="156"/>
      <c r="C664" s="186" t="s">
        <v>685</v>
      </c>
      <c r="D664" s="158"/>
      <c r="E664" s="159">
        <v>0.39200000000000002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8"/>
      <c r="Z664" s="148"/>
      <c r="AA664" s="148"/>
      <c r="AB664" s="148"/>
      <c r="AC664" s="148"/>
      <c r="AD664" s="148"/>
      <c r="AE664" s="148"/>
      <c r="AF664" s="148"/>
      <c r="AG664" s="148" t="s">
        <v>197</v>
      </c>
      <c r="AH664" s="148">
        <v>0</v>
      </c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1" x14ac:dyDescent="0.2">
      <c r="A665" s="155"/>
      <c r="B665" s="156"/>
      <c r="C665" s="186" t="s">
        <v>686</v>
      </c>
      <c r="D665" s="158"/>
      <c r="E665" s="159">
        <v>0.12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8"/>
      <c r="Z665" s="148"/>
      <c r="AA665" s="148"/>
      <c r="AB665" s="148"/>
      <c r="AC665" s="148"/>
      <c r="AD665" s="148"/>
      <c r="AE665" s="148"/>
      <c r="AF665" s="148"/>
      <c r="AG665" s="148" t="s">
        <v>197</v>
      </c>
      <c r="AH665" s="148">
        <v>0</v>
      </c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ht="22.5" outlineLevel="1" x14ac:dyDescent="0.2">
      <c r="A666" s="167">
        <v>81</v>
      </c>
      <c r="B666" s="168" t="s">
        <v>687</v>
      </c>
      <c r="C666" s="184" t="s">
        <v>688</v>
      </c>
      <c r="D666" s="169" t="s">
        <v>238</v>
      </c>
      <c r="E666" s="170">
        <v>456.92874999999998</v>
      </c>
      <c r="F666" s="171"/>
      <c r="G666" s="172">
        <f>ROUND(E666*F666,2)</f>
        <v>0</v>
      </c>
      <c r="H666" s="171"/>
      <c r="I666" s="172">
        <f>ROUND(E666*H666,2)</f>
        <v>0</v>
      </c>
      <c r="J666" s="171"/>
      <c r="K666" s="172">
        <f>ROUND(E666*J666,2)</f>
        <v>0</v>
      </c>
      <c r="L666" s="172">
        <v>21</v>
      </c>
      <c r="M666" s="172">
        <f>G666*(1+L666/100)</f>
        <v>0</v>
      </c>
      <c r="N666" s="172">
        <v>0</v>
      </c>
      <c r="O666" s="172">
        <f>ROUND(E666*N666,2)</f>
        <v>0</v>
      </c>
      <c r="P666" s="172">
        <v>0</v>
      </c>
      <c r="Q666" s="172">
        <f>ROUND(E666*P666,2)</f>
        <v>0</v>
      </c>
      <c r="R666" s="172" t="s">
        <v>666</v>
      </c>
      <c r="S666" s="172" t="s">
        <v>148</v>
      </c>
      <c r="T666" s="173" t="s">
        <v>227</v>
      </c>
      <c r="U666" s="157">
        <v>0.30099999999999999</v>
      </c>
      <c r="V666" s="157">
        <f>ROUND(E666*U666,2)</f>
        <v>137.54</v>
      </c>
      <c r="W666" s="157"/>
      <c r="X666" s="157" t="s">
        <v>181</v>
      </c>
      <c r="Y666" s="148"/>
      <c r="Z666" s="148"/>
      <c r="AA666" s="148"/>
      <c r="AB666" s="148"/>
      <c r="AC666" s="148"/>
      <c r="AD666" s="148"/>
      <c r="AE666" s="148"/>
      <c r="AF666" s="148"/>
      <c r="AG666" s="148" t="s">
        <v>608</v>
      </c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1" x14ac:dyDescent="0.2">
      <c r="A667" s="155"/>
      <c r="B667" s="156"/>
      <c r="C667" s="186" t="s">
        <v>689</v>
      </c>
      <c r="D667" s="158"/>
      <c r="E667" s="159">
        <v>98.84</v>
      </c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48"/>
      <c r="Z667" s="148"/>
      <c r="AA667" s="148"/>
      <c r="AB667" s="148"/>
      <c r="AC667" s="148"/>
      <c r="AD667" s="148"/>
      <c r="AE667" s="148"/>
      <c r="AF667" s="148"/>
      <c r="AG667" s="148" t="s">
        <v>197</v>
      </c>
      <c r="AH667" s="148">
        <v>0</v>
      </c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 x14ac:dyDescent="0.2">
      <c r="A668" s="155"/>
      <c r="B668" s="156"/>
      <c r="C668" s="186" t="s">
        <v>690</v>
      </c>
      <c r="D668" s="158"/>
      <c r="E668" s="159">
        <v>110.1275</v>
      </c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8"/>
      <c r="Z668" s="148"/>
      <c r="AA668" s="148"/>
      <c r="AB668" s="148"/>
      <c r="AC668" s="148"/>
      <c r="AD668" s="148"/>
      <c r="AE668" s="148"/>
      <c r="AF668" s="148"/>
      <c r="AG668" s="148" t="s">
        <v>197</v>
      </c>
      <c r="AH668" s="148">
        <v>0</v>
      </c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1" x14ac:dyDescent="0.2">
      <c r="A669" s="155"/>
      <c r="B669" s="156"/>
      <c r="C669" s="186" t="s">
        <v>691</v>
      </c>
      <c r="D669" s="158"/>
      <c r="E669" s="159">
        <v>247.96125000000001</v>
      </c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48"/>
      <c r="Z669" s="148"/>
      <c r="AA669" s="148"/>
      <c r="AB669" s="148"/>
      <c r="AC669" s="148"/>
      <c r="AD669" s="148"/>
      <c r="AE669" s="148"/>
      <c r="AF669" s="148"/>
      <c r="AG669" s="148" t="s">
        <v>197</v>
      </c>
      <c r="AH669" s="148">
        <v>0</v>
      </c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1" x14ac:dyDescent="0.2">
      <c r="A670" s="167">
        <v>82</v>
      </c>
      <c r="B670" s="168" t="s">
        <v>692</v>
      </c>
      <c r="C670" s="184" t="s">
        <v>693</v>
      </c>
      <c r="D670" s="169" t="s">
        <v>225</v>
      </c>
      <c r="E670" s="170">
        <v>11.423220000000001</v>
      </c>
      <c r="F670" s="171"/>
      <c r="G670" s="172">
        <f>ROUND(E670*F670,2)</f>
        <v>0</v>
      </c>
      <c r="H670" s="171"/>
      <c r="I670" s="172">
        <f>ROUND(E670*H670,2)</f>
        <v>0</v>
      </c>
      <c r="J670" s="171"/>
      <c r="K670" s="172">
        <f>ROUND(E670*J670,2)</f>
        <v>0</v>
      </c>
      <c r="L670" s="172">
        <v>21</v>
      </c>
      <c r="M670" s="172">
        <f>G670*(1+L670/100)</f>
        <v>0</v>
      </c>
      <c r="N670" s="172">
        <v>2.9499999999999999E-3</v>
      </c>
      <c r="O670" s="172">
        <f>ROUND(E670*N670,2)</f>
        <v>0.03</v>
      </c>
      <c r="P670" s="172">
        <v>0</v>
      </c>
      <c r="Q670" s="172">
        <f>ROUND(E670*P670,2)</f>
        <v>0</v>
      </c>
      <c r="R670" s="172" t="s">
        <v>666</v>
      </c>
      <c r="S670" s="172" t="s">
        <v>148</v>
      </c>
      <c r="T670" s="173" t="s">
        <v>227</v>
      </c>
      <c r="U670" s="157">
        <v>0</v>
      </c>
      <c r="V670" s="157">
        <f>ROUND(E670*U670,2)</f>
        <v>0</v>
      </c>
      <c r="W670" s="157"/>
      <c r="X670" s="157" t="s">
        <v>181</v>
      </c>
      <c r="Y670" s="148"/>
      <c r="Z670" s="148"/>
      <c r="AA670" s="148"/>
      <c r="AB670" s="148"/>
      <c r="AC670" s="148"/>
      <c r="AD670" s="148"/>
      <c r="AE670" s="148"/>
      <c r="AF670" s="148"/>
      <c r="AG670" s="148" t="s">
        <v>608</v>
      </c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1" x14ac:dyDescent="0.2">
      <c r="A671" s="155"/>
      <c r="B671" s="156"/>
      <c r="C671" s="198" t="s">
        <v>249</v>
      </c>
      <c r="D671" s="190"/>
      <c r="E671" s="191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48"/>
      <c r="Z671" s="148"/>
      <c r="AA671" s="148"/>
      <c r="AB671" s="148"/>
      <c r="AC671" s="148"/>
      <c r="AD671" s="148"/>
      <c r="AE671" s="148"/>
      <c r="AF671" s="148"/>
      <c r="AG671" s="148" t="s">
        <v>197</v>
      </c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 outlineLevel="1" x14ac:dyDescent="0.2">
      <c r="A672" s="155"/>
      <c r="B672" s="156"/>
      <c r="C672" s="199" t="s">
        <v>694</v>
      </c>
      <c r="D672" s="190"/>
      <c r="E672" s="191">
        <v>98.84</v>
      </c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48"/>
      <c r="Z672" s="148"/>
      <c r="AA672" s="148"/>
      <c r="AB672" s="148"/>
      <c r="AC672" s="148"/>
      <c r="AD672" s="148"/>
      <c r="AE672" s="148"/>
      <c r="AF672" s="148"/>
      <c r="AG672" s="148" t="s">
        <v>197</v>
      </c>
      <c r="AH672" s="148">
        <v>2</v>
      </c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1" x14ac:dyDescent="0.2">
      <c r="A673" s="155"/>
      <c r="B673" s="156"/>
      <c r="C673" s="199" t="s">
        <v>695</v>
      </c>
      <c r="D673" s="190"/>
      <c r="E673" s="191">
        <v>110.1275</v>
      </c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8"/>
      <c r="Z673" s="148"/>
      <c r="AA673" s="148"/>
      <c r="AB673" s="148"/>
      <c r="AC673" s="148"/>
      <c r="AD673" s="148"/>
      <c r="AE673" s="148"/>
      <c r="AF673" s="148"/>
      <c r="AG673" s="148" t="s">
        <v>197</v>
      </c>
      <c r="AH673" s="148">
        <v>2</v>
      </c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1" x14ac:dyDescent="0.2">
      <c r="A674" s="155"/>
      <c r="B674" s="156"/>
      <c r="C674" s="199" t="s">
        <v>696</v>
      </c>
      <c r="D674" s="190"/>
      <c r="E674" s="191">
        <v>247.96125000000001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8"/>
      <c r="Z674" s="148"/>
      <c r="AA674" s="148"/>
      <c r="AB674" s="148"/>
      <c r="AC674" s="148"/>
      <c r="AD674" s="148"/>
      <c r="AE674" s="148"/>
      <c r="AF674" s="148"/>
      <c r="AG674" s="148" t="s">
        <v>197</v>
      </c>
      <c r="AH674" s="148">
        <v>2</v>
      </c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1" x14ac:dyDescent="0.2">
      <c r="A675" s="155"/>
      <c r="B675" s="156"/>
      <c r="C675" s="200" t="s">
        <v>252</v>
      </c>
      <c r="D675" s="192"/>
      <c r="E675" s="193">
        <v>456.92874999999998</v>
      </c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8"/>
      <c r="Z675" s="148"/>
      <c r="AA675" s="148"/>
      <c r="AB675" s="148"/>
      <c r="AC675" s="148"/>
      <c r="AD675" s="148"/>
      <c r="AE675" s="148"/>
      <c r="AF675" s="148"/>
      <c r="AG675" s="148" t="s">
        <v>197</v>
      </c>
      <c r="AH675" s="148">
        <v>3</v>
      </c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outlineLevel="1" x14ac:dyDescent="0.2">
      <c r="A676" s="155"/>
      <c r="B676" s="156"/>
      <c r="C676" s="198" t="s">
        <v>253</v>
      </c>
      <c r="D676" s="190"/>
      <c r="E676" s="191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8"/>
      <c r="Z676" s="148"/>
      <c r="AA676" s="148"/>
      <c r="AB676" s="148"/>
      <c r="AC676" s="148"/>
      <c r="AD676" s="148"/>
      <c r="AE676" s="148"/>
      <c r="AF676" s="148"/>
      <c r="AG676" s="148" t="s">
        <v>197</v>
      </c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outlineLevel="1" x14ac:dyDescent="0.2">
      <c r="A677" s="155"/>
      <c r="B677" s="156"/>
      <c r="C677" s="186" t="s">
        <v>697</v>
      </c>
      <c r="D677" s="158"/>
      <c r="E677" s="159">
        <v>11.423220000000001</v>
      </c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48"/>
      <c r="Z677" s="148"/>
      <c r="AA677" s="148"/>
      <c r="AB677" s="148"/>
      <c r="AC677" s="148"/>
      <c r="AD677" s="148"/>
      <c r="AE677" s="148"/>
      <c r="AF677" s="148"/>
      <c r="AG677" s="148" t="s">
        <v>197</v>
      </c>
      <c r="AH677" s="148">
        <v>0</v>
      </c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ht="22.5" outlineLevel="1" x14ac:dyDescent="0.2">
      <c r="A678" s="167">
        <v>83</v>
      </c>
      <c r="B678" s="168" t="s">
        <v>698</v>
      </c>
      <c r="C678" s="184" t="s">
        <v>699</v>
      </c>
      <c r="D678" s="169" t="s">
        <v>318</v>
      </c>
      <c r="E678" s="170">
        <v>398.9</v>
      </c>
      <c r="F678" s="171"/>
      <c r="G678" s="172">
        <f>ROUND(E678*F678,2)</f>
        <v>0</v>
      </c>
      <c r="H678" s="171"/>
      <c r="I678" s="172">
        <f>ROUND(E678*H678,2)</f>
        <v>0</v>
      </c>
      <c r="J678" s="171"/>
      <c r="K678" s="172">
        <f>ROUND(E678*J678,2)</f>
        <v>0</v>
      </c>
      <c r="L678" s="172">
        <v>21</v>
      </c>
      <c r="M678" s="172">
        <f>G678*(1+L678/100)</f>
        <v>0</v>
      </c>
      <c r="N678" s="172">
        <v>2.5500000000000002E-3</v>
      </c>
      <c r="O678" s="172">
        <f>ROUND(E678*N678,2)</f>
        <v>1.02</v>
      </c>
      <c r="P678" s="172">
        <v>0</v>
      </c>
      <c r="Q678" s="172">
        <f>ROUND(E678*P678,2)</f>
        <v>0</v>
      </c>
      <c r="R678" s="172" t="s">
        <v>666</v>
      </c>
      <c r="S678" s="172" t="s">
        <v>148</v>
      </c>
      <c r="T678" s="173" t="s">
        <v>227</v>
      </c>
      <c r="U678" s="157">
        <v>0.35210000000000002</v>
      </c>
      <c r="V678" s="157">
        <f>ROUND(E678*U678,2)</f>
        <v>140.44999999999999</v>
      </c>
      <c r="W678" s="157"/>
      <c r="X678" s="157" t="s">
        <v>181</v>
      </c>
      <c r="Y678" s="148"/>
      <c r="Z678" s="148"/>
      <c r="AA678" s="148"/>
      <c r="AB678" s="148"/>
      <c r="AC678" s="148"/>
      <c r="AD678" s="148"/>
      <c r="AE678" s="148"/>
      <c r="AF678" s="148"/>
      <c r="AG678" s="148" t="s">
        <v>608</v>
      </c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1" x14ac:dyDescent="0.2">
      <c r="A679" s="155"/>
      <c r="B679" s="156"/>
      <c r="C679" s="270" t="s">
        <v>700</v>
      </c>
      <c r="D679" s="271"/>
      <c r="E679" s="271"/>
      <c r="F679" s="271"/>
      <c r="G679" s="271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8"/>
      <c r="Z679" s="148"/>
      <c r="AA679" s="148"/>
      <c r="AB679" s="148"/>
      <c r="AC679" s="148"/>
      <c r="AD679" s="148"/>
      <c r="AE679" s="148"/>
      <c r="AF679" s="148"/>
      <c r="AG679" s="148" t="s">
        <v>234</v>
      </c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1" x14ac:dyDescent="0.2">
      <c r="A680" s="155"/>
      <c r="B680" s="156"/>
      <c r="C680" s="198" t="s">
        <v>249</v>
      </c>
      <c r="D680" s="190"/>
      <c r="E680" s="191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48"/>
      <c r="Z680" s="148"/>
      <c r="AA680" s="148"/>
      <c r="AB680" s="148"/>
      <c r="AC680" s="148"/>
      <c r="AD680" s="148"/>
      <c r="AE680" s="148"/>
      <c r="AF680" s="148"/>
      <c r="AG680" s="148" t="s">
        <v>197</v>
      </c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1" x14ac:dyDescent="0.2">
      <c r="A681" s="155"/>
      <c r="B681" s="156"/>
      <c r="C681" s="199" t="s">
        <v>701</v>
      </c>
      <c r="D681" s="190"/>
      <c r="E681" s="191">
        <v>246.9</v>
      </c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8"/>
      <c r="Z681" s="148"/>
      <c r="AA681" s="148"/>
      <c r="AB681" s="148"/>
      <c r="AC681" s="148"/>
      <c r="AD681" s="148"/>
      <c r="AE681" s="148"/>
      <c r="AF681" s="148"/>
      <c r="AG681" s="148" t="s">
        <v>197</v>
      </c>
      <c r="AH681" s="148">
        <v>2</v>
      </c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1" x14ac:dyDescent="0.2">
      <c r="A682" s="155"/>
      <c r="B682" s="156"/>
      <c r="C682" s="199" t="s">
        <v>702</v>
      </c>
      <c r="D682" s="190"/>
      <c r="E682" s="191">
        <v>152</v>
      </c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8"/>
      <c r="Z682" s="148"/>
      <c r="AA682" s="148"/>
      <c r="AB682" s="148"/>
      <c r="AC682" s="148"/>
      <c r="AD682" s="148"/>
      <c r="AE682" s="148"/>
      <c r="AF682" s="148"/>
      <c r="AG682" s="148" t="s">
        <v>197</v>
      </c>
      <c r="AH682" s="148">
        <v>2</v>
      </c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1" x14ac:dyDescent="0.2">
      <c r="A683" s="155"/>
      <c r="B683" s="156"/>
      <c r="C683" s="200" t="s">
        <v>252</v>
      </c>
      <c r="D683" s="192"/>
      <c r="E683" s="193">
        <v>398.9</v>
      </c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48"/>
      <c r="Z683" s="148"/>
      <c r="AA683" s="148"/>
      <c r="AB683" s="148"/>
      <c r="AC683" s="148"/>
      <c r="AD683" s="148"/>
      <c r="AE683" s="148"/>
      <c r="AF683" s="148"/>
      <c r="AG683" s="148" t="s">
        <v>197</v>
      </c>
      <c r="AH683" s="148">
        <v>3</v>
      </c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1" x14ac:dyDescent="0.2">
      <c r="A684" s="155"/>
      <c r="B684" s="156"/>
      <c r="C684" s="198" t="s">
        <v>253</v>
      </c>
      <c r="D684" s="190"/>
      <c r="E684" s="191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8"/>
      <c r="Z684" s="148"/>
      <c r="AA684" s="148"/>
      <c r="AB684" s="148"/>
      <c r="AC684" s="148"/>
      <c r="AD684" s="148"/>
      <c r="AE684" s="148"/>
      <c r="AF684" s="148"/>
      <c r="AG684" s="148" t="s">
        <v>197</v>
      </c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1" x14ac:dyDescent="0.2">
      <c r="A685" s="155"/>
      <c r="B685" s="156"/>
      <c r="C685" s="186" t="s">
        <v>703</v>
      </c>
      <c r="D685" s="158"/>
      <c r="E685" s="159">
        <v>398.9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8"/>
      <c r="Z685" s="148"/>
      <c r="AA685" s="148"/>
      <c r="AB685" s="148"/>
      <c r="AC685" s="148"/>
      <c r="AD685" s="148"/>
      <c r="AE685" s="148"/>
      <c r="AF685" s="148"/>
      <c r="AG685" s="148" t="s">
        <v>197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1" x14ac:dyDescent="0.2">
      <c r="A686" s="167">
        <v>84</v>
      </c>
      <c r="B686" s="168" t="s">
        <v>704</v>
      </c>
      <c r="C686" s="184" t="s">
        <v>705</v>
      </c>
      <c r="D686" s="169" t="s">
        <v>225</v>
      </c>
      <c r="E686" s="170">
        <v>3.82944</v>
      </c>
      <c r="F686" s="171"/>
      <c r="G686" s="172">
        <f>ROUND(E686*F686,2)</f>
        <v>0</v>
      </c>
      <c r="H686" s="171"/>
      <c r="I686" s="172">
        <f>ROUND(E686*H686,2)</f>
        <v>0</v>
      </c>
      <c r="J686" s="171"/>
      <c r="K686" s="172">
        <f>ROUND(E686*J686,2)</f>
        <v>0</v>
      </c>
      <c r="L686" s="172">
        <v>21</v>
      </c>
      <c r="M686" s="172">
        <f>G686*(1+L686/100)</f>
        <v>0</v>
      </c>
      <c r="N686" s="172">
        <v>2.9100000000000001E-2</v>
      </c>
      <c r="O686" s="172">
        <f>ROUND(E686*N686,2)</f>
        <v>0.11</v>
      </c>
      <c r="P686" s="172">
        <v>0</v>
      </c>
      <c r="Q686" s="172">
        <f>ROUND(E686*P686,2)</f>
        <v>0</v>
      </c>
      <c r="R686" s="172" t="s">
        <v>666</v>
      </c>
      <c r="S686" s="172" t="s">
        <v>148</v>
      </c>
      <c r="T686" s="173" t="s">
        <v>227</v>
      </c>
      <c r="U686" s="157">
        <v>0</v>
      </c>
      <c r="V686" s="157">
        <f>ROUND(E686*U686,2)</f>
        <v>0</v>
      </c>
      <c r="W686" s="157"/>
      <c r="X686" s="157" t="s">
        <v>181</v>
      </c>
      <c r="Y686" s="148"/>
      <c r="Z686" s="148"/>
      <c r="AA686" s="148"/>
      <c r="AB686" s="148"/>
      <c r="AC686" s="148"/>
      <c r="AD686" s="148"/>
      <c r="AE686" s="148"/>
      <c r="AF686" s="148"/>
      <c r="AG686" s="148" t="s">
        <v>608</v>
      </c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1" x14ac:dyDescent="0.2">
      <c r="A687" s="155"/>
      <c r="B687" s="156"/>
      <c r="C687" s="198" t="s">
        <v>249</v>
      </c>
      <c r="D687" s="190"/>
      <c r="E687" s="191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8"/>
      <c r="Z687" s="148"/>
      <c r="AA687" s="148"/>
      <c r="AB687" s="148"/>
      <c r="AC687" s="148"/>
      <c r="AD687" s="148"/>
      <c r="AE687" s="148"/>
      <c r="AF687" s="148"/>
      <c r="AG687" s="148" t="s">
        <v>197</v>
      </c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1" x14ac:dyDescent="0.2">
      <c r="A688" s="155"/>
      <c r="B688" s="156"/>
      <c r="C688" s="199" t="s">
        <v>701</v>
      </c>
      <c r="D688" s="190"/>
      <c r="E688" s="191">
        <v>246.9</v>
      </c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8"/>
      <c r="Z688" s="148"/>
      <c r="AA688" s="148"/>
      <c r="AB688" s="148"/>
      <c r="AC688" s="148"/>
      <c r="AD688" s="148"/>
      <c r="AE688" s="148"/>
      <c r="AF688" s="148"/>
      <c r="AG688" s="148" t="s">
        <v>197</v>
      </c>
      <c r="AH688" s="148">
        <v>2</v>
      </c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1" x14ac:dyDescent="0.2">
      <c r="A689" s="155"/>
      <c r="B689" s="156"/>
      <c r="C689" s="199" t="s">
        <v>702</v>
      </c>
      <c r="D689" s="190"/>
      <c r="E689" s="191">
        <v>152</v>
      </c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48"/>
      <c r="Z689" s="148"/>
      <c r="AA689" s="148"/>
      <c r="AB689" s="148"/>
      <c r="AC689" s="148"/>
      <c r="AD689" s="148"/>
      <c r="AE689" s="148"/>
      <c r="AF689" s="148"/>
      <c r="AG689" s="148" t="s">
        <v>197</v>
      </c>
      <c r="AH689" s="148">
        <v>2</v>
      </c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1" x14ac:dyDescent="0.2">
      <c r="A690" s="155"/>
      <c r="B690" s="156"/>
      <c r="C690" s="200" t="s">
        <v>252</v>
      </c>
      <c r="D690" s="192"/>
      <c r="E690" s="193">
        <v>398.9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8"/>
      <c r="Z690" s="148"/>
      <c r="AA690" s="148"/>
      <c r="AB690" s="148"/>
      <c r="AC690" s="148"/>
      <c r="AD690" s="148"/>
      <c r="AE690" s="148"/>
      <c r="AF690" s="148"/>
      <c r="AG690" s="148" t="s">
        <v>197</v>
      </c>
      <c r="AH690" s="148">
        <v>3</v>
      </c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1" x14ac:dyDescent="0.2">
      <c r="A691" s="155"/>
      <c r="B691" s="156"/>
      <c r="C691" s="198" t="s">
        <v>253</v>
      </c>
      <c r="D691" s="190"/>
      <c r="E691" s="191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8"/>
      <c r="Z691" s="148"/>
      <c r="AA691" s="148"/>
      <c r="AB691" s="148"/>
      <c r="AC691" s="148"/>
      <c r="AD691" s="148"/>
      <c r="AE691" s="148"/>
      <c r="AF691" s="148"/>
      <c r="AG691" s="148" t="s">
        <v>197</v>
      </c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1" x14ac:dyDescent="0.2">
      <c r="A692" s="155"/>
      <c r="B692" s="156"/>
      <c r="C692" s="186" t="s">
        <v>706</v>
      </c>
      <c r="D692" s="158"/>
      <c r="E692" s="159">
        <v>3.82944</v>
      </c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48"/>
      <c r="Z692" s="148"/>
      <c r="AA692" s="148"/>
      <c r="AB692" s="148"/>
      <c r="AC692" s="148"/>
      <c r="AD692" s="148"/>
      <c r="AE692" s="148"/>
      <c r="AF692" s="148"/>
      <c r="AG692" s="148" t="s">
        <v>197</v>
      </c>
      <c r="AH692" s="148">
        <v>0</v>
      </c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ht="33.75" outlineLevel="1" x14ac:dyDescent="0.2">
      <c r="A693" s="167">
        <v>85</v>
      </c>
      <c r="B693" s="168" t="s">
        <v>707</v>
      </c>
      <c r="C693" s="184" t="s">
        <v>708</v>
      </c>
      <c r="D693" s="169" t="s">
        <v>318</v>
      </c>
      <c r="E693" s="170">
        <v>745.02</v>
      </c>
      <c r="F693" s="171"/>
      <c r="G693" s="172">
        <f>ROUND(E693*F693,2)</f>
        <v>0</v>
      </c>
      <c r="H693" s="171"/>
      <c r="I693" s="172">
        <f>ROUND(E693*H693,2)</f>
        <v>0</v>
      </c>
      <c r="J693" s="171"/>
      <c r="K693" s="172">
        <f>ROUND(E693*J693,2)</f>
        <v>0</v>
      </c>
      <c r="L693" s="172">
        <v>21</v>
      </c>
      <c r="M693" s="172">
        <f>G693*(1+L693/100)</f>
        <v>0</v>
      </c>
      <c r="N693" s="172">
        <v>1.6000000000000001E-4</v>
      </c>
      <c r="O693" s="172">
        <f>ROUND(E693*N693,2)</f>
        <v>0.12</v>
      </c>
      <c r="P693" s="172">
        <v>0</v>
      </c>
      <c r="Q693" s="172">
        <f>ROUND(E693*P693,2)</f>
        <v>0</v>
      </c>
      <c r="R693" s="172" t="s">
        <v>666</v>
      </c>
      <c r="S693" s="172" t="s">
        <v>148</v>
      </c>
      <c r="T693" s="173" t="s">
        <v>227</v>
      </c>
      <c r="U693" s="157">
        <v>0.24399999999999999</v>
      </c>
      <c r="V693" s="157">
        <f>ROUND(E693*U693,2)</f>
        <v>181.78</v>
      </c>
      <c r="W693" s="157"/>
      <c r="X693" s="157" t="s">
        <v>181</v>
      </c>
      <c r="Y693" s="148"/>
      <c r="Z693" s="148"/>
      <c r="AA693" s="148"/>
      <c r="AB693" s="148"/>
      <c r="AC693" s="148"/>
      <c r="AD693" s="148"/>
      <c r="AE693" s="148"/>
      <c r="AF693" s="148"/>
      <c r="AG693" s="148" t="s">
        <v>608</v>
      </c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1" x14ac:dyDescent="0.2">
      <c r="A694" s="155"/>
      <c r="B694" s="156"/>
      <c r="C694" s="186" t="s">
        <v>709</v>
      </c>
      <c r="D694" s="158"/>
      <c r="E694" s="159">
        <v>745.02</v>
      </c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48"/>
      <c r="Z694" s="148"/>
      <c r="AA694" s="148"/>
      <c r="AB694" s="148"/>
      <c r="AC694" s="148"/>
      <c r="AD694" s="148"/>
      <c r="AE694" s="148"/>
      <c r="AF694" s="148"/>
      <c r="AG694" s="148" t="s">
        <v>197</v>
      </c>
      <c r="AH694" s="148">
        <v>0</v>
      </c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1" x14ac:dyDescent="0.2">
      <c r="A695" s="167">
        <v>86</v>
      </c>
      <c r="B695" s="168" t="s">
        <v>710</v>
      </c>
      <c r="C695" s="184" t="s">
        <v>711</v>
      </c>
      <c r="D695" s="169" t="s">
        <v>225</v>
      </c>
      <c r="E695" s="170">
        <v>27.118729999999999</v>
      </c>
      <c r="F695" s="171"/>
      <c r="G695" s="172">
        <f>ROUND(E695*F695,2)</f>
        <v>0</v>
      </c>
      <c r="H695" s="171"/>
      <c r="I695" s="172">
        <f>ROUND(E695*H695,2)</f>
        <v>0</v>
      </c>
      <c r="J695" s="171"/>
      <c r="K695" s="172">
        <f>ROUND(E695*J695,2)</f>
        <v>0</v>
      </c>
      <c r="L695" s="172">
        <v>21</v>
      </c>
      <c r="M695" s="172">
        <f>G695*(1+L695/100)</f>
        <v>0</v>
      </c>
      <c r="N695" s="172">
        <v>3.1099999999999999E-3</v>
      </c>
      <c r="O695" s="172">
        <f>ROUND(E695*N695,2)</f>
        <v>0.08</v>
      </c>
      <c r="P695" s="172">
        <v>0</v>
      </c>
      <c r="Q695" s="172">
        <f>ROUND(E695*P695,2)</f>
        <v>0</v>
      </c>
      <c r="R695" s="172" t="s">
        <v>666</v>
      </c>
      <c r="S695" s="172" t="s">
        <v>148</v>
      </c>
      <c r="T695" s="173" t="s">
        <v>227</v>
      </c>
      <c r="U695" s="157">
        <v>0</v>
      </c>
      <c r="V695" s="157">
        <f>ROUND(E695*U695,2)</f>
        <v>0</v>
      </c>
      <c r="W695" s="157"/>
      <c r="X695" s="157" t="s">
        <v>181</v>
      </c>
      <c r="Y695" s="148"/>
      <c r="Z695" s="148"/>
      <c r="AA695" s="148"/>
      <c r="AB695" s="148"/>
      <c r="AC695" s="148"/>
      <c r="AD695" s="148"/>
      <c r="AE695" s="148"/>
      <c r="AF695" s="148"/>
      <c r="AG695" s="148" t="s">
        <v>608</v>
      </c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1" x14ac:dyDescent="0.2">
      <c r="A696" s="155"/>
      <c r="B696" s="156"/>
      <c r="C696" s="186" t="s">
        <v>712</v>
      </c>
      <c r="D696" s="158"/>
      <c r="E696" s="159">
        <v>27.118729999999999</v>
      </c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48"/>
      <c r="Z696" s="148"/>
      <c r="AA696" s="148"/>
      <c r="AB696" s="148"/>
      <c r="AC696" s="148"/>
      <c r="AD696" s="148"/>
      <c r="AE696" s="148"/>
      <c r="AF696" s="148"/>
      <c r="AG696" s="148" t="s">
        <v>197</v>
      </c>
      <c r="AH696" s="148">
        <v>0</v>
      </c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1" x14ac:dyDescent="0.2">
      <c r="A697" s="167">
        <v>87</v>
      </c>
      <c r="B697" s="168" t="s">
        <v>713</v>
      </c>
      <c r="C697" s="184" t="s">
        <v>714</v>
      </c>
      <c r="D697" s="169" t="s">
        <v>715</v>
      </c>
      <c r="E697" s="170">
        <v>12.672000000000001</v>
      </c>
      <c r="F697" s="171"/>
      <c r="G697" s="172">
        <f>ROUND(E697*F697,2)</f>
        <v>0</v>
      </c>
      <c r="H697" s="171"/>
      <c r="I697" s="172">
        <f>ROUND(E697*H697,2)</f>
        <v>0</v>
      </c>
      <c r="J697" s="171"/>
      <c r="K697" s="172">
        <f>ROUND(E697*J697,2)</f>
        <v>0</v>
      </c>
      <c r="L697" s="172">
        <v>21</v>
      </c>
      <c r="M697" s="172">
        <f>G697*(1+L697/100)</f>
        <v>0</v>
      </c>
      <c r="N697" s="172">
        <v>6.0000000000000002E-5</v>
      </c>
      <c r="O697" s="172">
        <f>ROUND(E697*N697,2)</f>
        <v>0</v>
      </c>
      <c r="P697" s="172">
        <v>0</v>
      </c>
      <c r="Q697" s="172">
        <f>ROUND(E697*P697,2)</f>
        <v>0</v>
      </c>
      <c r="R697" s="172" t="s">
        <v>716</v>
      </c>
      <c r="S697" s="172" t="s">
        <v>148</v>
      </c>
      <c r="T697" s="173" t="s">
        <v>227</v>
      </c>
      <c r="U697" s="157">
        <v>0.42599999999999999</v>
      </c>
      <c r="V697" s="157">
        <f>ROUND(E697*U697,2)</f>
        <v>5.4</v>
      </c>
      <c r="W697" s="157"/>
      <c r="X697" s="157" t="s">
        <v>181</v>
      </c>
      <c r="Y697" s="148"/>
      <c r="Z697" s="148"/>
      <c r="AA697" s="148"/>
      <c r="AB697" s="148"/>
      <c r="AC697" s="148"/>
      <c r="AD697" s="148"/>
      <c r="AE697" s="148"/>
      <c r="AF697" s="148"/>
      <c r="AG697" s="148" t="s">
        <v>608</v>
      </c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outlineLevel="1" x14ac:dyDescent="0.2">
      <c r="A698" s="155"/>
      <c r="B698" s="156"/>
      <c r="C698" s="186" t="s">
        <v>717</v>
      </c>
      <c r="D698" s="158"/>
      <c r="E698" s="159">
        <v>12.672000000000001</v>
      </c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48"/>
      <c r="Z698" s="148"/>
      <c r="AA698" s="148"/>
      <c r="AB698" s="148"/>
      <c r="AC698" s="148"/>
      <c r="AD698" s="148"/>
      <c r="AE698" s="148"/>
      <c r="AF698" s="148"/>
      <c r="AG698" s="148" t="s">
        <v>197</v>
      </c>
      <c r="AH698" s="148">
        <v>0</v>
      </c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1" x14ac:dyDescent="0.2">
      <c r="A699" s="167">
        <v>88</v>
      </c>
      <c r="B699" s="168" t="s">
        <v>718</v>
      </c>
      <c r="C699" s="184" t="s">
        <v>719</v>
      </c>
      <c r="D699" s="169" t="s">
        <v>495</v>
      </c>
      <c r="E699" s="170">
        <v>4</v>
      </c>
      <c r="F699" s="171"/>
      <c r="G699" s="172">
        <f>ROUND(E699*F699,2)</f>
        <v>0</v>
      </c>
      <c r="H699" s="171"/>
      <c r="I699" s="172">
        <f>ROUND(E699*H699,2)</f>
        <v>0</v>
      </c>
      <c r="J699" s="171"/>
      <c r="K699" s="172">
        <f>ROUND(E699*J699,2)</f>
        <v>0</v>
      </c>
      <c r="L699" s="172">
        <v>21</v>
      </c>
      <c r="M699" s="172">
        <f>G699*(1+L699/100)</f>
        <v>0</v>
      </c>
      <c r="N699" s="172">
        <v>0</v>
      </c>
      <c r="O699" s="172">
        <f>ROUND(E699*N699,2)</f>
        <v>0</v>
      </c>
      <c r="P699" s="172">
        <v>0</v>
      </c>
      <c r="Q699" s="172">
        <f>ROUND(E699*P699,2)</f>
        <v>0</v>
      </c>
      <c r="R699" s="172"/>
      <c r="S699" s="172" t="s">
        <v>180</v>
      </c>
      <c r="T699" s="173" t="s">
        <v>149</v>
      </c>
      <c r="U699" s="157">
        <v>0</v>
      </c>
      <c r="V699" s="157">
        <f>ROUND(E699*U699,2)</f>
        <v>0</v>
      </c>
      <c r="W699" s="157"/>
      <c r="X699" s="157" t="s">
        <v>181</v>
      </c>
      <c r="Y699" s="148"/>
      <c r="Z699" s="148"/>
      <c r="AA699" s="148"/>
      <c r="AB699" s="148"/>
      <c r="AC699" s="148"/>
      <c r="AD699" s="148"/>
      <c r="AE699" s="148"/>
      <c r="AF699" s="148"/>
      <c r="AG699" s="148" t="s">
        <v>182</v>
      </c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1" x14ac:dyDescent="0.2">
      <c r="A700" s="155"/>
      <c r="B700" s="156"/>
      <c r="C700" s="186" t="s">
        <v>720</v>
      </c>
      <c r="D700" s="158"/>
      <c r="E700" s="159">
        <v>4</v>
      </c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8"/>
      <c r="Z700" s="148"/>
      <c r="AA700" s="148"/>
      <c r="AB700" s="148"/>
      <c r="AC700" s="148"/>
      <c r="AD700" s="148"/>
      <c r="AE700" s="148"/>
      <c r="AF700" s="148"/>
      <c r="AG700" s="148" t="s">
        <v>197</v>
      </c>
      <c r="AH700" s="148">
        <v>0</v>
      </c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1" x14ac:dyDescent="0.2">
      <c r="A701" s="167">
        <v>89</v>
      </c>
      <c r="B701" s="168" t="s">
        <v>721</v>
      </c>
      <c r="C701" s="184" t="s">
        <v>722</v>
      </c>
      <c r="D701" s="169" t="s">
        <v>495</v>
      </c>
      <c r="E701" s="170">
        <v>1</v>
      </c>
      <c r="F701" s="171"/>
      <c r="G701" s="172">
        <f>ROUND(E701*F701,2)</f>
        <v>0</v>
      </c>
      <c r="H701" s="171"/>
      <c r="I701" s="172">
        <f>ROUND(E701*H701,2)</f>
        <v>0</v>
      </c>
      <c r="J701" s="171"/>
      <c r="K701" s="172">
        <f>ROUND(E701*J701,2)</f>
        <v>0</v>
      </c>
      <c r="L701" s="172">
        <v>21</v>
      </c>
      <c r="M701" s="172">
        <f>G701*(1+L701/100)</f>
        <v>0</v>
      </c>
      <c r="N701" s="172">
        <v>0</v>
      </c>
      <c r="O701" s="172">
        <f>ROUND(E701*N701,2)</f>
        <v>0</v>
      </c>
      <c r="P701" s="172">
        <v>0</v>
      </c>
      <c r="Q701" s="172">
        <f>ROUND(E701*P701,2)</f>
        <v>0</v>
      </c>
      <c r="R701" s="172"/>
      <c r="S701" s="172" t="s">
        <v>180</v>
      </c>
      <c r="T701" s="173" t="s">
        <v>149</v>
      </c>
      <c r="U701" s="157">
        <v>0</v>
      </c>
      <c r="V701" s="157">
        <f>ROUND(E701*U701,2)</f>
        <v>0</v>
      </c>
      <c r="W701" s="157"/>
      <c r="X701" s="157" t="s">
        <v>181</v>
      </c>
      <c r="Y701" s="148"/>
      <c r="Z701" s="148"/>
      <c r="AA701" s="148"/>
      <c r="AB701" s="148"/>
      <c r="AC701" s="148"/>
      <c r="AD701" s="148"/>
      <c r="AE701" s="148"/>
      <c r="AF701" s="148"/>
      <c r="AG701" s="148" t="s">
        <v>182</v>
      </c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1" x14ac:dyDescent="0.2">
      <c r="A702" s="155"/>
      <c r="B702" s="156"/>
      <c r="C702" s="186" t="s">
        <v>723</v>
      </c>
      <c r="D702" s="158"/>
      <c r="E702" s="159">
        <v>1</v>
      </c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48"/>
      <c r="Z702" s="148"/>
      <c r="AA702" s="148"/>
      <c r="AB702" s="148"/>
      <c r="AC702" s="148"/>
      <c r="AD702" s="148"/>
      <c r="AE702" s="148"/>
      <c r="AF702" s="148"/>
      <c r="AG702" s="148" t="s">
        <v>197</v>
      </c>
      <c r="AH702" s="148">
        <v>0</v>
      </c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1" x14ac:dyDescent="0.2">
      <c r="A703" s="167">
        <v>90</v>
      </c>
      <c r="B703" s="168" t="s">
        <v>724</v>
      </c>
      <c r="C703" s="184" t="s">
        <v>725</v>
      </c>
      <c r="D703" s="169" t="s">
        <v>726</v>
      </c>
      <c r="E703" s="170">
        <v>16</v>
      </c>
      <c r="F703" s="171"/>
      <c r="G703" s="172">
        <f>ROUND(E703*F703,2)</f>
        <v>0</v>
      </c>
      <c r="H703" s="171"/>
      <c r="I703" s="172">
        <f>ROUND(E703*H703,2)</f>
        <v>0</v>
      </c>
      <c r="J703" s="171"/>
      <c r="K703" s="172">
        <f>ROUND(E703*J703,2)</f>
        <v>0</v>
      </c>
      <c r="L703" s="172">
        <v>21</v>
      </c>
      <c r="M703" s="172">
        <f>G703*(1+L703/100)</f>
        <v>0</v>
      </c>
      <c r="N703" s="172">
        <v>0</v>
      </c>
      <c r="O703" s="172">
        <f>ROUND(E703*N703,2)</f>
        <v>0</v>
      </c>
      <c r="P703" s="172">
        <v>0</v>
      </c>
      <c r="Q703" s="172">
        <f>ROUND(E703*P703,2)</f>
        <v>0</v>
      </c>
      <c r="R703" s="172"/>
      <c r="S703" s="172" t="s">
        <v>180</v>
      </c>
      <c r="T703" s="173" t="s">
        <v>149</v>
      </c>
      <c r="U703" s="157">
        <v>0</v>
      </c>
      <c r="V703" s="157">
        <f>ROUND(E703*U703,2)</f>
        <v>0</v>
      </c>
      <c r="W703" s="157"/>
      <c r="X703" s="157" t="s">
        <v>181</v>
      </c>
      <c r="Y703" s="148"/>
      <c r="Z703" s="148"/>
      <c r="AA703" s="148"/>
      <c r="AB703" s="148"/>
      <c r="AC703" s="148"/>
      <c r="AD703" s="148"/>
      <c r="AE703" s="148"/>
      <c r="AF703" s="148"/>
      <c r="AG703" s="148" t="s">
        <v>182</v>
      </c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1" x14ac:dyDescent="0.2">
      <c r="A704" s="155"/>
      <c r="B704" s="156"/>
      <c r="C704" s="186" t="s">
        <v>727</v>
      </c>
      <c r="D704" s="158"/>
      <c r="E704" s="159">
        <v>16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48"/>
      <c r="Z704" s="148"/>
      <c r="AA704" s="148"/>
      <c r="AB704" s="148"/>
      <c r="AC704" s="148"/>
      <c r="AD704" s="148"/>
      <c r="AE704" s="148"/>
      <c r="AF704" s="148"/>
      <c r="AG704" s="148" t="s">
        <v>197</v>
      </c>
      <c r="AH704" s="148">
        <v>0</v>
      </c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1" x14ac:dyDescent="0.2">
      <c r="A705" s="167">
        <v>91</v>
      </c>
      <c r="B705" s="168" t="s">
        <v>728</v>
      </c>
      <c r="C705" s="184" t="s">
        <v>729</v>
      </c>
      <c r="D705" s="169" t="s">
        <v>511</v>
      </c>
      <c r="E705" s="170">
        <v>1.3690000000000001E-2</v>
      </c>
      <c r="F705" s="171"/>
      <c r="G705" s="172">
        <f>ROUND(E705*F705,2)</f>
        <v>0</v>
      </c>
      <c r="H705" s="171"/>
      <c r="I705" s="172">
        <f>ROUND(E705*H705,2)</f>
        <v>0</v>
      </c>
      <c r="J705" s="171"/>
      <c r="K705" s="172">
        <f>ROUND(E705*J705,2)</f>
        <v>0</v>
      </c>
      <c r="L705" s="172">
        <v>21</v>
      </c>
      <c r="M705" s="172">
        <f>G705*(1+L705/100)</f>
        <v>0</v>
      </c>
      <c r="N705" s="172">
        <v>1</v>
      </c>
      <c r="O705" s="172">
        <f>ROUND(E705*N705,2)</f>
        <v>0.01</v>
      </c>
      <c r="P705" s="172">
        <v>0</v>
      </c>
      <c r="Q705" s="172">
        <f>ROUND(E705*P705,2)</f>
        <v>0</v>
      </c>
      <c r="R705" s="172" t="s">
        <v>638</v>
      </c>
      <c r="S705" s="172" t="s">
        <v>148</v>
      </c>
      <c r="T705" s="173" t="s">
        <v>227</v>
      </c>
      <c r="U705" s="157">
        <v>0</v>
      </c>
      <c r="V705" s="157">
        <f>ROUND(E705*U705,2)</f>
        <v>0</v>
      </c>
      <c r="W705" s="157"/>
      <c r="X705" s="157" t="s">
        <v>639</v>
      </c>
      <c r="Y705" s="148"/>
      <c r="Z705" s="148"/>
      <c r="AA705" s="148"/>
      <c r="AB705" s="148"/>
      <c r="AC705" s="148"/>
      <c r="AD705" s="148"/>
      <c r="AE705" s="148"/>
      <c r="AF705" s="148"/>
      <c r="AG705" s="148" t="s">
        <v>640</v>
      </c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1" x14ac:dyDescent="0.2">
      <c r="A706" s="155"/>
      <c r="B706" s="156"/>
      <c r="C706" s="186" t="s">
        <v>730</v>
      </c>
      <c r="D706" s="158"/>
      <c r="E706" s="159">
        <v>1.3690000000000001E-2</v>
      </c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48"/>
      <c r="Z706" s="148"/>
      <c r="AA706" s="148"/>
      <c r="AB706" s="148"/>
      <c r="AC706" s="148"/>
      <c r="AD706" s="148"/>
      <c r="AE706" s="148"/>
      <c r="AF706" s="148"/>
      <c r="AG706" s="148" t="s">
        <v>197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1" x14ac:dyDescent="0.2">
      <c r="A707" s="167">
        <v>92</v>
      </c>
      <c r="B707" s="168" t="s">
        <v>731</v>
      </c>
      <c r="C707" s="184" t="s">
        <v>732</v>
      </c>
      <c r="D707" s="169" t="s">
        <v>231</v>
      </c>
      <c r="E707" s="170">
        <v>168</v>
      </c>
      <c r="F707" s="171"/>
      <c r="G707" s="172">
        <f>ROUND(E707*F707,2)</f>
        <v>0</v>
      </c>
      <c r="H707" s="171"/>
      <c r="I707" s="172">
        <f>ROUND(E707*H707,2)</f>
        <v>0</v>
      </c>
      <c r="J707" s="171"/>
      <c r="K707" s="172">
        <f>ROUND(E707*J707,2)</f>
        <v>0</v>
      </c>
      <c r="L707" s="172">
        <v>21</v>
      </c>
      <c r="M707" s="172">
        <f>G707*(1+L707/100)</f>
        <v>0</v>
      </c>
      <c r="N707" s="172">
        <v>0</v>
      </c>
      <c r="O707" s="172">
        <f>ROUND(E707*N707,2)</f>
        <v>0</v>
      </c>
      <c r="P707" s="172">
        <v>0</v>
      </c>
      <c r="Q707" s="172">
        <f>ROUND(E707*P707,2)</f>
        <v>0</v>
      </c>
      <c r="R707" s="172" t="s">
        <v>638</v>
      </c>
      <c r="S707" s="172" t="s">
        <v>148</v>
      </c>
      <c r="T707" s="173" t="s">
        <v>227</v>
      </c>
      <c r="U707" s="157">
        <v>0</v>
      </c>
      <c r="V707" s="157">
        <f>ROUND(E707*U707,2)</f>
        <v>0</v>
      </c>
      <c r="W707" s="157"/>
      <c r="X707" s="157" t="s">
        <v>639</v>
      </c>
      <c r="Y707" s="148"/>
      <c r="Z707" s="148"/>
      <c r="AA707" s="148"/>
      <c r="AB707" s="148"/>
      <c r="AC707" s="148"/>
      <c r="AD707" s="148"/>
      <c r="AE707" s="148"/>
      <c r="AF707" s="148"/>
      <c r="AG707" s="148" t="s">
        <v>640</v>
      </c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1" x14ac:dyDescent="0.2">
      <c r="A708" s="155"/>
      <c r="B708" s="156"/>
      <c r="C708" s="186" t="s">
        <v>733</v>
      </c>
      <c r="D708" s="158"/>
      <c r="E708" s="159">
        <v>120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48"/>
      <c r="Z708" s="148"/>
      <c r="AA708" s="148"/>
      <c r="AB708" s="148"/>
      <c r="AC708" s="148"/>
      <c r="AD708" s="148"/>
      <c r="AE708" s="148"/>
      <c r="AF708" s="148"/>
      <c r="AG708" s="148" t="s">
        <v>197</v>
      </c>
      <c r="AH708" s="148">
        <v>0</v>
      </c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1" x14ac:dyDescent="0.2">
      <c r="A709" s="155"/>
      <c r="B709" s="156"/>
      <c r="C709" s="186" t="s">
        <v>734</v>
      </c>
      <c r="D709" s="158"/>
      <c r="E709" s="159">
        <v>48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8"/>
      <c r="Z709" s="148"/>
      <c r="AA709" s="148"/>
      <c r="AB709" s="148"/>
      <c r="AC709" s="148"/>
      <c r="AD709" s="148"/>
      <c r="AE709" s="148"/>
      <c r="AF709" s="148"/>
      <c r="AG709" s="148" t="s">
        <v>197</v>
      </c>
      <c r="AH709" s="148">
        <v>0</v>
      </c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ht="22.5" outlineLevel="1" x14ac:dyDescent="0.2">
      <c r="A710" s="167">
        <v>93</v>
      </c>
      <c r="B710" s="168" t="s">
        <v>735</v>
      </c>
      <c r="C710" s="184" t="s">
        <v>736</v>
      </c>
      <c r="D710" s="169" t="s">
        <v>737</v>
      </c>
      <c r="E710" s="170">
        <v>0.16800000000000001</v>
      </c>
      <c r="F710" s="171"/>
      <c r="G710" s="172">
        <f>ROUND(E710*F710,2)</f>
        <v>0</v>
      </c>
      <c r="H710" s="171"/>
      <c r="I710" s="172">
        <f>ROUND(E710*H710,2)</f>
        <v>0</v>
      </c>
      <c r="J710" s="171"/>
      <c r="K710" s="172">
        <f>ROUND(E710*J710,2)</f>
        <v>0</v>
      </c>
      <c r="L710" s="172">
        <v>21</v>
      </c>
      <c r="M710" s="172">
        <f>G710*(1+L710/100)</f>
        <v>0</v>
      </c>
      <c r="N710" s="172">
        <v>9.3700000000000006E-2</v>
      </c>
      <c r="O710" s="172">
        <f>ROUND(E710*N710,2)</f>
        <v>0.02</v>
      </c>
      <c r="P710" s="172">
        <v>0</v>
      </c>
      <c r="Q710" s="172">
        <f>ROUND(E710*P710,2)</f>
        <v>0</v>
      </c>
      <c r="R710" s="172" t="s">
        <v>638</v>
      </c>
      <c r="S710" s="172" t="s">
        <v>148</v>
      </c>
      <c r="T710" s="173" t="s">
        <v>227</v>
      </c>
      <c r="U710" s="157">
        <v>0</v>
      </c>
      <c r="V710" s="157">
        <f>ROUND(E710*U710,2)</f>
        <v>0</v>
      </c>
      <c r="W710" s="157"/>
      <c r="X710" s="157" t="s">
        <v>639</v>
      </c>
      <c r="Y710" s="148"/>
      <c r="Z710" s="148"/>
      <c r="AA710" s="148"/>
      <c r="AB710" s="148"/>
      <c r="AC710" s="148"/>
      <c r="AD710" s="148"/>
      <c r="AE710" s="148"/>
      <c r="AF710" s="148"/>
      <c r="AG710" s="148" t="s">
        <v>640</v>
      </c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1" x14ac:dyDescent="0.2">
      <c r="A711" s="155"/>
      <c r="B711" s="156"/>
      <c r="C711" s="186" t="s">
        <v>738</v>
      </c>
      <c r="D711" s="158"/>
      <c r="E711" s="159">
        <v>0.12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8"/>
      <c r="Z711" s="148"/>
      <c r="AA711" s="148"/>
      <c r="AB711" s="148"/>
      <c r="AC711" s="148"/>
      <c r="AD711" s="148"/>
      <c r="AE711" s="148"/>
      <c r="AF711" s="148"/>
      <c r="AG711" s="148" t="s">
        <v>197</v>
      </c>
      <c r="AH711" s="148">
        <v>0</v>
      </c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1" x14ac:dyDescent="0.2">
      <c r="A712" s="155"/>
      <c r="B712" s="156"/>
      <c r="C712" s="186" t="s">
        <v>739</v>
      </c>
      <c r="D712" s="158"/>
      <c r="E712" s="159">
        <v>4.8000000000000001E-2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8"/>
      <c r="Z712" s="148"/>
      <c r="AA712" s="148"/>
      <c r="AB712" s="148"/>
      <c r="AC712" s="148"/>
      <c r="AD712" s="148"/>
      <c r="AE712" s="148"/>
      <c r="AF712" s="148"/>
      <c r="AG712" s="148" t="s">
        <v>197</v>
      </c>
      <c r="AH712" s="148">
        <v>0</v>
      </c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ht="33.75" outlineLevel="1" x14ac:dyDescent="0.2">
      <c r="A713" s="167">
        <v>94</v>
      </c>
      <c r="B713" s="168" t="s">
        <v>740</v>
      </c>
      <c r="C713" s="184" t="s">
        <v>741</v>
      </c>
      <c r="D713" s="169" t="s">
        <v>231</v>
      </c>
      <c r="E713" s="170">
        <v>42</v>
      </c>
      <c r="F713" s="171"/>
      <c r="G713" s="172">
        <f>ROUND(E713*F713,2)</f>
        <v>0</v>
      </c>
      <c r="H713" s="171"/>
      <c r="I713" s="172">
        <f>ROUND(E713*H713,2)</f>
        <v>0</v>
      </c>
      <c r="J713" s="171"/>
      <c r="K713" s="172">
        <f>ROUND(E713*J713,2)</f>
        <v>0</v>
      </c>
      <c r="L713" s="172">
        <v>21</v>
      </c>
      <c r="M713" s="172">
        <f>G713*(1+L713/100)</f>
        <v>0</v>
      </c>
      <c r="N713" s="172">
        <v>4.2000000000000002E-4</v>
      </c>
      <c r="O713" s="172">
        <f>ROUND(E713*N713,2)</f>
        <v>0.02</v>
      </c>
      <c r="P713" s="172">
        <v>0</v>
      </c>
      <c r="Q713" s="172">
        <f>ROUND(E713*P713,2)</f>
        <v>0</v>
      </c>
      <c r="R713" s="172" t="s">
        <v>638</v>
      </c>
      <c r="S713" s="172" t="s">
        <v>148</v>
      </c>
      <c r="T713" s="173" t="s">
        <v>227</v>
      </c>
      <c r="U713" s="157">
        <v>0</v>
      </c>
      <c r="V713" s="157">
        <f>ROUND(E713*U713,2)</f>
        <v>0</v>
      </c>
      <c r="W713" s="157"/>
      <c r="X713" s="157" t="s">
        <v>639</v>
      </c>
      <c r="Y713" s="148"/>
      <c r="Z713" s="148"/>
      <c r="AA713" s="148"/>
      <c r="AB713" s="148"/>
      <c r="AC713" s="148"/>
      <c r="AD713" s="148"/>
      <c r="AE713" s="148"/>
      <c r="AF713" s="148"/>
      <c r="AG713" s="148" t="s">
        <v>640</v>
      </c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</row>
    <row r="714" spans="1:60" outlineLevel="1" x14ac:dyDescent="0.2">
      <c r="A714" s="155"/>
      <c r="B714" s="156"/>
      <c r="C714" s="186" t="s">
        <v>742</v>
      </c>
      <c r="D714" s="158"/>
      <c r="E714" s="159">
        <v>20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8"/>
      <c r="Z714" s="148"/>
      <c r="AA714" s="148"/>
      <c r="AB714" s="148"/>
      <c r="AC714" s="148"/>
      <c r="AD714" s="148"/>
      <c r="AE714" s="148"/>
      <c r="AF714" s="148"/>
      <c r="AG714" s="148" t="s">
        <v>197</v>
      </c>
      <c r="AH714" s="148">
        <v>0</v>
      </c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1" x14ac:dyDescent="0.2">
      <c r="A715" s="155"/>
      <c r="B715" s="156"/>
      <c r="C715" s="201" t="s">
        <v>743</v>
      </c>
      <c r="D715" s="194"/>
      <c r="E715" s="195">
        <v>22</v>
      </c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8"/>
      <c r="Z715" s="148"/>
      <c r="AA715" s="148"/>
      <c r="AB715" s="148"/>
      <c r="AC715" s="148"/>
      <c r="AD715" s="148"/>
      <c r="AE715" s="148"/>
      <c r="AF715" s="148"/>
      <c r="AG715" s="148" t="s">
        <v>197</v>
      </c>
      <c r="AH715" s="148">
        <v>4</v>
      </c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1" x14ac:dyDescent="0.2">
      <c r="A716" s="155"/>
      <c r="B716" s="156"/>
      <c r="C716" s="201" t="s">
        <v>744</v>
      </c>
      <c r="D716" s="194"/>
      <c r="E716" s="195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8"/>
      <c r="Z716" s="148"/>
      <c r="AA716" s="148"/>
      <c r="AB716" s="148"/>
      <c r="AC716" s="148"/>
      <c r="AD716" s="148"/>
      <c r="AE716" s="148"/>
      <c r="AF716" s="148"/>
      <c r="AG716" s="148" t="s">
        <v>197</v>
      </c>
      <c r="AH716" s="148">
        <v>4</v>
      </c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1" x14ac:dyDescent="0.2">
      <c r="A717" s="167">
        <v>95</v>
      </c>
      <c r="B717" s="168" t="s">
        <v>745</v>
      </c>
      <c r="C717" s="184" t="s">
        <v>746</v>
      </c>
      <c r="D717" s="169" t="s">
        <v>318</v>
      </c>
      <c r="E717" s="170">
        <v>21.42</v>
      </c>
      <c r="F717" s="171"/>
      <c r="G717" s="172">
        <f>ROUND(E717*F717,2)</f>
        <v>0</v>
      </c>
      <c r="H717" s="171"/>
      <c r="I717" s="172">
        <f>ROUND(E717*H717,2)</f>
        <v>0</v>
      </c>
      <c r="J717" s="171"/>
      <c r="K717" s="172">
        <f>ROUND(E717*J717,2)</f>
        <v>0</v>
      </c>
      <c r="L717" s="172">
        <v>21</v>
      </c>
      <c r="M717" s="172">
        <f>G717*(1+L717/100)</f>
        <v>0</v>
      </c>
      <c r="N717" s="172">
        <v>1.33E-3</v>
      </c>
      <c r="O717" s="172">
        <f>ROUND(E717*N717,2)</f>
        <v>0.03</v>
      </c>
      <c r="P717" s="172">
        <v>0</v>
      </c>
      <c r="Q717" s="172">
        <f>ROUND(E717*P717,2)</f>
        <v>0</v>
      </c>
      <c r="R717" s="172" t="s">
        <v>638</v>
      </c>
      <c r="S717" s="172" t="s">
        <v>148</v>
      </c>
      <c r="T717" s="173" t="s">
        <v>227</v>
      </c>
      <c r="U717" s="157">
        <v>0</v>
      </c>
      <c r="V717" s="157">
        <f>ROUND(E717*U717,2)</f>
        <v>0</v>
      </c>
      <c r="W717" s="157"/>
      <c r="X717" s="157" t="s">
        <v>639</v>
      </c>
      <c r="Y717" s="148"/>
      <c r="Z717" s="148"/>
      <c r="AA717" s="148"/>
      <c r="AB717" s="148"/>
      <c r="AC717" s="148"/>
      <c r="AD717" s="148"/>
      <c r="AE717" s="148"/>
      <c r="AF717" s="148"/>
      <c r="AG717" s="148" t="s">
        <v>640</v>
      </c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1" x14ac:dyDescent="0.2">
      <c r="A718" s="155"/>
      <c r="B718" s="156"/>
      <c r="C718" s="186" t="s">
        <v>747</v>
      </c>
      <c r="D718" s="158"/>
      <c r="E718" s="159">
        <v>6</v>
      </c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8"/>
      <c r="Z718" s="148"/>
      <c r="AA718" s="148"/>
      <c r="AB718" s="148"/>
      <c r="AC718" s="148"/>
      <c r="AD718" s="148"/>
      <c r="AE718" s="148"/>
      <c r="AF718" s="148"/>
      <c r="AG718" s="148" t="s">
        <v>197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1" x14ac:dyDescent="0.2">
      <c r="A719" s="155"/>
      <c r="B719" s="156"/>
      <c r="C719" s="186" t="s">
        <v>748</v>
      </c>
      <c r="D719" s="158"/>
      <c r="E719" s="159">
        <v>4.2</v>
      </c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48"/>
      <c r="Z719" s="148"/>
      <c r="AA719" s="148"/>
      <c r="AB719" s="148"/>
      <c r="AC719" s="148"/>
      <c r="AD719" s="148"/>
      <c r="AE719" s="148"/>
      <c r="AF719" s="148"/>
      <c r="AG719" s="148" t="s">
        <v>197</v>
      </c>
      <c r="AH719" s="148">
        <v>0</v>
      </c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1" x14ac:dyDescent="0.2">
      <c r="A720" s="155"/>
      <c r="B720" s="156"/>
      <c r="C720" s="201" t="s">
        <v>743</v>
      </c>
      <c r="D720" s="194"/>
      <c r="E720" s="195">
        <v>11.22</v>
      </c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48"/>
      <c r="Z720" s="148"/>
      <c r="AA720" s="148"/>
      <c r="AB720" s="148"/>
      <c r="AC720" s="148"/>
      <c r="AD720" s="148"/>
      <c r="AE720" s="148"/>
      <c r="AF720" s="148"/>
      <c r="AG720" s="148" t="s">
        <v>197</v>
      </c>
      <c r="AH720" s="148">
        <v>4</v>
      </c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1" x14ac:dyDescent="0.2">
      <c r="A721" s="155"/>
      <c r="B721" s="156"/>
      <c r="C721" s="201" t="s">
        <v>744</v>
      </c>
      <c r="D721" s="194"/>
      <c r="E721" s="195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48"/>
      <c r="Z721" s="148"/>
      <c r="AA721" s="148"/>
      <c r="AB721" s="148"/>
      <c r="AC721" s="148"/>
      <c r="AD721" s="148"/>
      <c r="AE721" s="148"/>
      <c r="AF721" s="148"/>
      <c r="AG721" s="148" t="s">
        <v>197</v>
      </c>
      <c r="AH721" s="148">
        <v>4</v>
      </c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1" x14ac:dyDescent="0.2">
      <c r="A722" s="167">
        <v>96</v>
      </c>
      <c r="B722" s="168" t="s">
        <v>749</v>
      </c>
      <c r="C722" s="184" t="s">
        <v>750</v>
      </c>
      <c r="D722" s="169" t="s">
        <v>225</v>
      </c>
      <c r="E722" s="170">
        <v>12.56554</v>
      </c>
      <c r="F722" s="171"/>
      <c r="G722" s="172">
        <f>ROUND(E722*F722,2)</f>
        <v>0</v>
      </c>
      <c r="H722" s="171"/>
      <c r="I722" s="172">
        <f>ROUND(E722*H722,2)</f>
        <v>0</v>
      </c>
      <c r="J722" s="171"/>
      <c r="K722" s="172">
        <f>ROUND(E722*J722,2)</f>
        <v>0</v>
      </c>
      <c r="L722" s="172">
        <v>21</v>
      </c>
      <c r="M722" s="172">
        <f>G722*(1+L722/100)</f>
        <v>0</v>
      </c>
      <c r="N722" s="172">
        <v>0.55000000000000004</v>
      </c>
      <c r="O722" s="172">
        <f>ROUND(E722*N722,2)</f>
        <v>6.91</v>
      </c>
      <c r="P722" s="172">
        <v>0</v>
      </c>
      <c r="Q722" s="172">
        <f>ROUND(E722*P722,2)</f>
        <v>0</v>
      </c>
      <c r="R722" s="172"/>
      <c r="S722" s="172" t="s">
        <v>180</v>
      </c>
      <c r="T722" s="173" t="s">
        <v>149</v>
      </c>
      <c r="U722" s="157">
        <v>0</v>
      </c>
      <c r="V722" s="157">
        <f>ROUND(E722*U722,2)</f>
        <v>0</v>
      </c>
      <c r="W722" s="157"/>
      <c r="X722" s="157" t="s">
        <v>639</v>
      </c>
      <c r="Y722" s="148"/>
      <c r="Z722" s="148"/>
      <c r="AA722" s="148"/>
      <c r="AB722" s="148"/>
      <c r="AC722" s="148"/>
      <c r="AD722" s="148"/>
      <c r="AE722" s="148"/>
      <c r="AF722" s="148"/>
      <c r="AG722" s="148" t="s">
        <v>640</v>
      </c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1" x14ac:dyDescent="0.2">
      <c r="A723" s="155"/>
      <c r="B723" s="156"/>
      <c r="C723" s="198" t="s">
        <v>249</v>
      </c>
      <c r="D723" s="190"/>
      <c r="E723" s="191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48"/>
      <c r="Z723" s="148"/>
      <c r="AA723" s="148"/>
      <c r="AB723" s="148"/>
      <c r="AC723" s="148"/>
      <c r="AD723" s="148"/>
      <c r="AE723" s="148"/>
      <c r="AF723" s="148"/>
      <c r="AG723" s="148" t="s">
        <v>197</v>
      </c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outlineLevel="1" x14ac:dyDescent="0.2">
      <c r="A724" s="155"/>
      <c r="B724" s="156"/>
      <c r="C724" s="199" t="s">
        <v>694</v>
      </c>
      <c r="D724" s="190"/>
      <c r="E724" s="191">
        <v>98.84</v>
      </c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48"/>
      <c r="Z724" s="148"/>
      <c r="AA724" s="148"/>
      <c r="AB724" s="148"/>
      <c r="AC724" s="148"/>
      <c r="AD724" s="148"/>
      <c r="AE724" s="148"/>
      <c r="AF724" s="148"/>
      <c r="AG724" s="148" t="s">
        <v>197</v>
      </c>
      <c r="AH724" s="148">
        <v>2</v>
      </c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</row>
    <row r="725" spans="1:60" outlineLevel="1" x14ac:dyDescent="0.2">
      <c r="A725" s="155"/>
      <c r="B725" s="156"/>
      <c r="C725" s="199" t="s">
        <v>695</v>
      </c>
      <c r="D725" s="190"/>
      <c r="E725" s="191">
        <v>110.1275</v>
      </c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8"/>
      <c r="Z725" s="148"/>
      <c r="AA725" s="148"/>
      <c r="AB725" s="148"/>
      <c r="AC725" s="148"/>
      <c r="AD725" s="148"/>
      <c r="AE725" s="148"/>
      <c r="AF725" s="148"/>
      <c r="AG725" s="148" t="s">
        <v>197</v>
      </c>
      <c r="AH725" s="148">
        <v>2</v>
      </c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1" x14ac:dyDescent="0.2">
      <c r="A726" s="155"/>
      <c r="B726" s="156"/>
      <c r="C726" s="199" t="s">
        <v>696</v>
      </c>
      <c r="D726" s="190"/>
      <c r="E726" s="191">
        <v>247.96125000000001</v>
      </c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48"/>
      <c r="Z726" s="148"/>
      <c r="AA726" s="148"/>
      <c r="AB726" s="148"/>
      <c r="AC726" s="148"/>
      <c r="AD726" s="148"/>
      <c r="AE726" s="148"/>
      <c r="AF726" s="148"/>
      <c r="AG726" s="148" t="s">
        <v>197</v>
      </c>
      <c r="AH726" s="148">
        <v>2</v>
      </c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outlineLevel="1" x14ac:dyDescent="0.2">
      <c r="A727" s="155"/>
      <c r="B727" s="156"/>
      <c r="C727" s="200" t="s">
        <v>252</v>
      </c>
      <c r="D727" s="192"/>
      <c r="E727" s="193">
        <v>456.92874999999998</v>
      </c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48"/>
      <c r="Z727" s="148"/>
      <c r="AA727" s="148"/>
      <c r="AB727" s="148"/>
      <c r="AC727" s="148"/>
      <c r="AD727" s="148"/>
      <c r="AE727" s="148"/>
      <c r="AF727" s="148"/>
      <c r="AG727" s="148" t="s">
        <v>197</v>
      </c>
      <c r="AH727" s="148">
        <v>3</v>
      </c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</row>
    <row r="728" spans="1:60" outlineLevel="1" x14ac:dyDescent="0.2">
      <c r="A728" s="155"/>
      <c r="B728" s="156"/>
      <c r="C728" s="198" t="s">
        <v>253</v>
      </c>
      <c r="D728" s="190"/>
      <c r="E728" s="191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48"/>
      <c r="Z728" s="148"/>
      <c r="AA728" s="148"/>
      <c r="AB728" s="148"/>
      <c r="AC728" s="148"/>
      <c r="AD728" s="148"/>
      <c r="AE728" s="148"/>
      <c r="AF728" s="148"/>
      <c r="AG728" s="148" t="s">
        <v>197</v>
      </c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1" x14ac:dyDescent="0.2">
      <c r="A729" s="155"/>
      <c r="B729" s="156"/>
      <c r="C729" s="186" t="s">
        <v>751</v>
      </c>
      <c r="D729" s="158"/>
      <c r="E729" s="159">
        <v>12.56554</v>
      </c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48"/>
      <c r="Z729" s="148"/>
      <c r="AA729" s="148"/>
      <c r="AB729" s="148"/>
      <c r="AC729" s="148"/>
      <c r="AD729" s="148"/>
      <c r="AE729" s="148"/>
      <c r="AF729" s="148"/>
      <c r="AG729" s="148" t="s">
        <v>197</v>
      </c>
      <c r="AH729" s="148">
        <v>0</v>
      </c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1" x14ac:dyDescent="0.2">
      <c r="A730" s="167">
        <v>97</v>
      </c>
      <c r="B730" s="168" t="s">
        <v>752</v>
      </c>
      <c r="C730" s="184" t="s">
        <v>753</v>
      </c>
      <c r="D730" s="169" t="s">
        <v>225</v>
      </c>
      <c r="E730" s="170">
        <v>8.0418199999999995</v>
      </c>
      <c r="F730" s="171"/>
      <c r="G730" s="172">
        <f>ROUND(E730*F730,2)</f>
        <v>0</v>
      </c>
      <c r="H730" s="171"/>
      <c r="I730" s="172">
        <f>ROUND(E730*H730,2)</f>
        <v>0</v>
      </c>
      <c r="J730" s="171"/>
      <c r="K730" s="172">
        <f>ROUND(E730*J730,2)</f>
        <v>0</v>
      </c>
      <c r="L730" s="172">
        <v>21</v>
      </c>
      <c r="M730" s="172">
        <f>G730*(1+L730/100)</f>
        <v>0</v>
      </c>
      <c r="N730" s="172">
        <v>0.55000000000000004</v>
      </c>
      <c r="O730" s="172">
        <f>ROUND(E730*N730,2)</f>
        <v>4.42</v>
      </c>
      <c r="P730" s="172">
        <v>0</v>
      </c>
      <c r="Q730" s="172">
        <f>ROUND(E730*P730,2)</f>
        <v>0</v>
      </c>
      <c r="R730" s="172"/>
      <c r="S730" s="172" t="s">
        <v>180</v>
      </c>
      <c r="T730" s="173" t="s">
        <v>149</v>
      </c>
      <c r="U730" s="157">
        <v>0</v>
      </c>
      <c r="V730" s="157">
        <f>ROUND(E730*U730,2)</f>
        <v>0</v>
      </c>
      <c r="W730" s="157"/>
      <c r="X730" s="157" t="s">
        <v>639</v>
      </c>
      <c r="Y730" s="148"/>
      <c r="Z730" s="148"/>
      <c r="AA730" s="148"/>
      <c r="AB730" s="148"/>
      <c r="AC730" s="148"/>
      <c r="AD730" s="148"/>
      <c r="AE730" s="148"/>
      <c r="AF730" s="148"/>
      <c r="AG730" s="148" t="s">
        <v>640</v>
      </c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1" x14ac:dyDescent="0.2">
      <c r="A731" s="155"/>
      <c r="B731" s="156"/>
      <c r="C731" s="198" t="s">
        <v>249</v>
      </c>
      <c r="D731" s="190"/>
      <c r="E731" s="191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48"/>
      <c r="Z731" s="148"/>
      <c r="AA731" s="148"/>
      <c r="AB731" s="148"/>
      <c r="AC731" s="148"/>
      <c r="AD731" s="148"/>
      <c r="AE731" s="148"/>
      <c r="AF731" s="148"/>
      <c r="AG731" s="148" t="s">
        <v>197</v>
      </c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1" x14ac:dyDescent="0.2">
      <c r="A732" s="155"/>
      <c r="B732" s="156"/>
      <c r="C732" s="199" t="s">
        <v>701</v>
      </c>
      <c r="D732" s="190"/>
      <c r="E732" s="191">
        <v>246.9</v>
      </c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48"/>
      <c r="Z732" s="148"/>
      <c r="AA732" s="148"/>
      <c r="AB732" s="148"/>
      <c r="AC732" s="148"/>
      <c r="AD732" s="148"/>
      <c r="AE732" s="148"/>
      <c r="AF732" s="148"/>
      <c r="AG732" s="148" t="s">
        <v>197</v>
      </c>
      <c r="AH732" s="148">
        <v>2</v>
      </c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1" x14ac:dyDescent="0.2">
      <c r="A733" s="155"/>
      <c r="B733" s="156"/>
      <c r="C733" s="199" t="s">
        <v>702</v>
      </c>
      <c r="D733" s="190"/>
      <c r="E733" s="191">
        <v>152</v>
      </c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48"/>
      <c r="Z733" s="148"/>
      <c r="AA733" s="148"/>
      <c r="AB733" s="148"/>
      <c r="AC733" s="148"/>
      <c r="AD733" s="148"/>
      <c r="AE733" s="148"/>
      <c r="AF733" s="148"/>
      <c r="AG733" s="148" t="s">
        <v>197</v>
      </c>
      <c r="AH733" s="148">
        <v>2</v>
      </c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1" x14ac:dyDescent="0.2">
      <c r="A734" s="155"/>
      <c r="B734" s="156"/>
      <c r="C734" s="200" t="s">
        <v>252</v>
      </c>
      <c r="D734" s="192"/>
      <c r="E734" s="193">
        <v>398.9</v>
      </c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8"/>
      <c r="Z734" s="148"/>
      <c r="AA734" s="148"/>
      <c r="AB734" s="148"/>
      <c r="AC734" s="148"/>
      <c r="AD734" s="148"/>
      <c r="AE734" s="148"/>
      <c r="AF734" s="148"/>
      <c r="AG734" s="148" t="s">
        <v>197</v>
      </c>
      <c r="AH734" s="148">
        <v>3</v>
      </c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1" x14ac:dyDescent="0.2">
      <c r="A735" s="155"/>
      <c r="B735" s="156"/>
      <c r="C735" s="198" t="s">
        <v>253</v>
      </c>
      <c r="D735" s="190"/>
      <c r="E735" s="191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8"/>
      <c r="Z735" s="148"/>
      <c r="AA735" s="148"/>
      <c r="AB735" s="148"/>
      <c r="AC735" s="148"/>
      <c r="AD735" s="148"/>
      <c r="AE735" s="148"/>
      <c r="AF735" s="148"/>
      <c r="AG735" s="148" t="s">
        <v>197</v>
      </c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1" x14ac:dyDescent="0.2">
      <c r="A736" s="155"/>
      <c r="B736" s="156"/>
      <c r="C736" s="186" t="s">
        <v>706</v>
      </c>
      <c r="D736" s="158"/>
      <c r="E736" s="159">
        <v>3.82944</v>
      </c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48"/>
      <c r="Z736" s="148"/>
      <c r="AA736" s="148"/>
      <c r="AB736" s="148"/>
      <c r="AC736" s="148"/>
      <c r="AD736" s="148"/>
      <c r="AE736" s="148"/>
      <c r="AF736" s="148"/>
      <c r="AG736" s="148" t="s">
        <v>197</v>
      </c>
      <c r="AH736" s="148">
        <v>0</v>
      </c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1" x14ac:dyDescent="0.2">
      <c r="A737" s="155"/>
      <c r="B737" s="156"/>
      <c r="C737" s="201" t="s">
        <v>743</v>
      </c>
      <c r="D737" s="194"/>
      <c r="E737" s="195">
        <v>4.2123799999999996</v>
      </c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48"/>
      <c r="Z737" s="148"/>
      <c r="AA737" s="148"/>
      <c r="AB737" s="148"/>
      <c r="AC737" s="148"/>
      <c r="AD737" s="148"/>
      <c r="AE737" s="148"/>
      <c r="AF737" s="148"/>
      <c r="AG737" s="148" t="s">
        <v>197</v>
      </c>
      <c r="AH737" s="148">
        <v>4</v>
      </c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1" x14ac:dyDescent="0.2">
      <c r="A738" s="155"/>
      <c r="B738" s="156"/>
      <c r="C738" s="201" t="s">
        <v>744</v>
      </c>
      <c r="D738" s="194"/>
      <c r="E738" s="195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48"/>
      <c r="Z738" s="148"/>
      <c r="AA738" s="148"/>
      <c r="AB738" s="148"/>
      <c r="AC738" s="148"/>
      <c r="AD738" s="148"/>
      <c r="AE738" s="148"/>
      <c r="AF738" s="148"/>
      <c r="AG738" s="148" t="s">
        <v>197</v>
      </c>
      <c r="AH738" s="148">
        <v>4</v>
      </c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1" x14ac:dyDescent="0.2">
      <c r="A739" s="167">
        <v>98</v>
      </c>
      <c r="B739" s="168" t="s">
        <v>754</v>
      </c>
      <c r="C739" s="184" t="s">
        <v>755</v>
      </c>
      <c r="D739" s="169" t="s">
        <v>756</v>
      </c>
      <c r="E739" s="170">
        <v>0.11154</v>
      </c>
      <c r="F739" s="171"/>
      <c r="G739" s="172">
        <f>ROUND(E739*F739,2)</f>
        <v>0</v>
      </c>
      <c r="H739" s="171"/>
      <c r="I739" s="172">
        <f>ROUND(E739*H739,2)</f>
        <v>0</v>
      </c>
      <c r="J739" s="171"/>
      <c r="K739" s="172">
        <f>ROUND(E739*J739,2)</f>
        <v>0</v>
      </c>
      <c r="L739" s="172">
        <v>21</v>
      </c>
      <c r="M739" s="172">
        <f>G739*(1+L739/100)</f>
        <v>0</v>
      </c>
      <c r="N739" s="172">
        <v>0.55000000000000004</v>
      </c>
      <c r="O739" s="172">
        <f>ROUND(E739*N739,2)</f>
        <v>0.06</v>
      </c>
      <c r="P739" s="172">
        <v>0</v>
      </c>
      <c r="Q739" s="172">
        <f>ROUND(E739*P739,2)</f>
        <v>0</v>
      </c>
      <c r="R739" s="172"/>
      <c r="S739" s="172" t="s">
        <v>180</v>
      </c>
      <c r="T739" s="173" t="s">
        <v>149</v>
      </c>
      <c r="U739" s="157">
        <v>0</v>
      </c>
      <c r="V739" s="157">
        <f>ROUND(E739*U739,2)</f>
        <v>0</v>
      </c>
      <c r="W739" s="157"/>
      <c r="X739" s="157" t="s">
        <v>639</v>
      </c>
      <c r="Y739" s="148"/>
      <c r="Z739" s="148"/>
      <c r="AA739" s="148"/>
      <c r="AB739" s="148"/>
      <c r="AC739" s="148"/>
      <c r="AD739" s="148"/>
      <c r="AE739" s="148"/>
      <c r="AF739" s="148"/>
      <c r="AG739" s="148" t="s">
        <v>640</v>
      </c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1" x14ac:dyDescent="0.2">
      <c r="A740" s="155"/>
      <c r="B740" s="156"/>
      <c r="C740" s="186" t="s">
        <v>757</v>
      </c>
      <c r="D740" s="158"/>
      <c r="E740" s="159">
        <v>0.11154</v>
      </c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8"/>
      <c r="Z740" s="148"/>
      <c r="AA740" s="148"/>
      <c r="AB740" s="148"/>
      <c r="AC740" s="148"/>
      <c r="AD740" s="148"/>
      <c r="AE740" s="148"/>
      <c r="AF740" s="148"/>
      <c r="AG740" s="148" t="s">
        <v>197</v>
      </c>
      <c r="AH740" s="148">
        <v>0</v>
      </c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1" x14ac:dyDescent="0.2">
      <c r="A741" s="167">
        <v>99</v>
      </c>
      <c r="B741" s="168" t="s">
        <v>758</v>
      </c>
      <c r="C741" s="184" t="s">
        <v>759</v>
      </c>
      <c r="D741" s="169" t="s">
        <v>225</v>
      </c>
      <c r="E741" s="170">
        <v>29.8306</v>
      </c>
      <c r="F741" s="171"/>
      <c r="G741" s="172">
        <f>ROUND(E741*F741,2)</f>
        <v>0</v>
      </c>
      <c r="H741" s="171"/>
      <c r="I741" s="172">
        <f>ROUND(E741*H741,2)</f>
        <v>0</v>
      </c>
      <c r="J741" s="171"/>
      <c r="K741" s="172">
        <f>ROUND(E741*J741,2)</f>
        <v>0</v>
      </c>
      <c r="L741" s="172">
        <v>21</v>
      </c>
      <c r="M741" s="172">
        <f>G741*(1+L741/100)</f>
        <v>0</v>
      </c>
      <c r="N741" s="172">
        <v>0.55000000000000004</v>
      </c>
      <c r="O741" s="172">
        <f>ROUND(E741*N741,2)</f>
        <v>16.41</v>
      </c>
      <c r="P741" s="172">
        <v>0</v>
      </c>
      <c r="Q741" s="172">
        <f>ROUND(E741*P741,2)</f>
        <v>0</v>
      </c>
      <c r="R741" s="172"/>
      <c r="S741" s="172" t="s">
        <v>180</v>
      </c>
      <c r="T741" s="173" t="s">
        <v>149</v>
      </c>
      <c r="U741" s="157">
        <v>0</v>
      </c>
      <c r="V741" s="157">
        <f>ROUND(E741*U741,2)</f>
        <v>0</v>
      </c>
      <c r="W741" s="157"/>
      <c r="X741" s="157" t="s">
        <v>639</v>
      </c>
      <c r="Y741" s="148"/>
      <c r="Z741" s="148"/>
      <c r="AA741" s="148"/>
      <c r="AB741" s="148"/>
      <c r="AC741" s="148"/>
      <c r="AD741" s="148"/>
      <c r="AE741" s="148"/>
      <c r="AF741" s="148"/>
      <c r="AG741" s="148" t="s">
        <v>640</v>
      </c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outlineLevel="1" x14ac:dyDescent="0.2">
      <c r="A742" s="155"/>
      <c r="B742" s="156"/>
      <c r="C742" s="186" t="s">
        <v>760</v>
      </c>
      <c r="D742" s="158"/>
      <c r="E742" s="159">
        <v>29.8306</v>
      </c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48"/>
      <c r="Z742" s="148"/>
      <c r="AA742" s="148"/>
      <c r="AB742" s="148"/>
      <c r="AC742" s="148"/>
      <c r="AD742" s="148"/>
      <c r="AE742" s="148"/>
      <c r="AF742" s="148"/>
      <c r="AG742" s="148" t="s">
        <v>197</v>
      </c>
      <c r="AH742" s="148">
        <v>0</v>
      </c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1" x14ac:dyDescent="0.2">
      <c r="A743" s="167">
        <v>100</v>
      </c>
      <c r="B743" s="168" t="s">
        <v>761</v>
      </c>
      <c r="C743" s="184" t="s">
        <v>762</v>
      </c>
      <c r="D743" s="169" t="s">
        <v>225</v>
      </c>
      <c r="E743" s="170">
        <v>6.2370000000000002E-2</v>
      </c>
      <c r="F743" s="171"/>
      <c r="G743" s="172">
        <f>ROUND(E743*F743,2)</f>
        <v>0</v>
      </c>
      <c r="H743" s="171"/>
      <c r="I743" s="172">
        <f>ROUND(E743*H743,2)</f>
        <v>0</v>
      </c>
      <c r="J743" s="171"/>
      <c r="K743" s="172">
        <f>ROUND(E743*J743,2)</f>
        <v>0</v>
      </c>
      <c r="L743" s="172">
        <v>21</v>
      </c>
      <c r="M743" s="172">
        <f>G743*(1+L743/100)</f>
        <v>0</v>
      </c>
      <c r="N743" s="172">
        <v>0.55000000000000004</v>
      </c>
      <c r="O743" s="172">
        <f>ROUND(E743*N743,2)</f>
        <v>0.03</v>
      </c>
      <c r="P743" s="172">
        <v>0</v>
      </c>
      <c r="Q743" s="172">
        <f>ROUND(E743*P743,2)</f>
        <v>0</v>
      </c>
      <c r="R743" s="172"/>
      <c r="S743" s="172" t="s">
        <v>180</v>
      </c>
      <c r="T743" s="173" t="s">
        <v>149</v>
      </c>
      <c r="U743" s="157">
        <v>0</v>
      </c>
      <c r="V743" s="157">
        <f>ROUND(E743*U743,2)</f>
        <v>0</v>
      </c>
      <c r="W743" s="157"/>
      <c r="X743" s="157" t="s">
        <v>639</v>
      </c>
      <c r="Y743" s="148"/>
      <c r="Z743" s="148"/>
      <c r="AA743" s="148"/>
      <c r="AB743" s="148"/>
      <c r="AC743" s="148"/>
      <c r="AD743" s="148"/>
      <c r="AE743" s="148"/>
      <c r="AF743" s="148"/>
      <c r="AG743" s="148" t="s">
        <v>640</v>
      </c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1" x14ac:dyDescent="0.2">
      <c r="A744" s="155"/>
      <c r="B744" s="156"/>
      <c r="C744" s="186" t="s">
        <v>763</v>
      </c>
      <c r="D744" s="158"/>
      <c r="E744" s="159">
        <v>6.2370000000000002E-2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48"/>
      <c r="Z744" s="148"/>
      <c r="AA744" s="148"/>
      <c r="AB744" s="148"/>
      <c r="AC744" s="148"/>
      <c r="AD744" s="148"/>
      <c r="AE744" s="148"/>
      <c r="AF744" s="148"/>
      <c r="AG744" s="148" t="s">
        <v>197</v>
      </c>
      <c r="AH744" s="148">
        <v>0</v>
      </c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 outlineLevel="1" x14ac:dyDescent="0.2">
      <c r="A745" s="167">
        <v>101</v>
      </c>
      <c r="B745" s="168" t="s">
        <v>764</v>
      </c>
      <c r="C745" s="184" t="s">
        <v>765</v>
      </c>
      <c r="D745" s="169" t="s">
        <v>225</v>
      </c>
      <c r="E745" s="170">
        <v>0.2288</v>
      </c>
      <c r="F745" s="171"/>
      <c r="G745" s="172">
        <f>ROUND(E745*F745,2)</f>
        <v>0</v>
      </c>
      <c r="H745" s="171"/>
      <c r="I745" s="172">
        <f>ROUND(E745*H745,2)</f>
        <v>0</v>
      </c>
      <c r="J745" s="171"/>
      <c r="K745" s="172">
        <f>ROUND(E745*J745,2)</f>
        <v>0</v>
      </c>
      <c r="L745" s="172">
        <v>21</v>
      </c>
      <c r="M745" s="172">
        <f>G745*(1+L745/100)</f>
        <v>0</v>
      </c>
      <c r="N745" s="172">
        <v>0.55000000000000004</v>
      </c>
      <c r="O745" s="172">
        <f>ROUND(E745*N745,2)</f>
        <v>0.13</v>
      </c>
      <c r="P745" s="172">
        <v>0</v>
      </c>
      <c r="Q745" s="172">
        <f>ROUND(E745*P745,2)</f>
        <v>0</v>
      </c>
      <c r="R745" s="172" t="s">
        <v>638</v>
      </c>
      <c r="S745" s="172" t="s">
        <v>148</v>
      </c>
      <c r="T745" s="173" t="s">
        <v>227</v>
      </c>
      <c r="U745" s="157">
        <v>0</v>
      </c>
      <c r="V745" s="157">
        <f>ROUND(E745*U745,2)</f>
        <v>0</v>
      </c>
      <c r="W745" s="157"/>
      <c r="X745" s="157" t="s">
        <v>639</v>
      </c>
      <c r="Y745" s="148"/>
      <c r="Z745" s="148"/>
      <c r="AA745" s="148"/>
      <c r="AB745" s="148"/>
      <c r="AC745" s="148"/>
      <c r="AD745" s="148"/>
      <c r="AE745" s="148"/>
      <c r="AF745" s="148"/>
      <c r="AG745" s="148" t="s">
        <v>640</v>
      </c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outlineLevel="1" x14ac:dyDescent="0.2">
      <c r="A746" s="155"/>
      <c r="B746" s="156"/>
      <c r="C746" s="186" t="s">
        <v>766</v>
      </c>
      <c r="D746" s="158"/>
      <c r="E746" s="159">
        <v>0.2288</v>
      </c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48"/>
      <c r="Z746" s="148"/>
      <c r="AA746" s="148"/>
      <c r="AB746" s="148"/>
      <c r="AC746" s="148"/>
      <c r="AD746" s="148"/>
      <c r="AE746" s="148"/>
      <c r="AF746" s="148"/>
      <c r="AG746" s="148" t="s">
        <v>197</v>
      </c>
      <c r="AH746" s="148">
        <v>0</v>
      </c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1" x14ac:dyDescent="0.2">
      <c r="A747" s="167">
        <v>102</v>
      </c>
      <c r="B747" s="168" t="s">
        <v>767</v>
      </c>
      <c r="C747" s="184" t="s">
        <v>768</v>
      </c>
      <c r="D747" s="169" t="s">
        <v>225</v>
      </c>
      <c r="E747" s="170">
        <v>0.43120000000000003</v>
      </c>
      <c r="F747" s="171"/>
      <c r="G747" s="172">
        <f>ROUND(E747*F747,2)</f>
        <v>0</v>
      </c>
      <c r="H747" s="171"/>
      <c r="I747" s="172">
        <f>ROUND(E747*H747,2)</f>
        <v>0</v>
      </c>
      <c r="J747" s="171"/>
      <c r="K747" s="172">
        <f>ROUND(E747*J747,2)</f>
        <v>0</v>
      </c>
      <c r="L747" s="172">
        <v>21</v>
      </c>
      <c r="M747" s="172">
        <f>G747*(1+L747/100)</f>
        <v>0</v>
      </c>
      <c r="N747" s="172">
        <v>0.55000000000000004</v>
      </c>
      <c r="O747" s="172">
        <f>ROUND(E747*N747,2)</f>
        <v>0.24</v>
      </c>
      <c r="P747" s="172">
        <v>0</v>
      </c>
      <c r="Q747" s="172">
        <f>ROUND(E747*P747,2)</f>
        <v>0</v>
      </c>
      <c r="R747" s="172"/>
      <c r="S747" s="172" t="s">
        <v>180</v>
      </c>
      <c r="T747" s="173" t="s">
        <v>149</v>
      </c>
      <c r="U747" s="157">
        <v>0</v>
      </c>
      <c r="V747" s="157">
        <f>ROUND(E747*U747,2)</f>
        <v>0</v>
      </c>
      <c r="W747" s="157"/>
      <c r="X747" s="157" t="s">
        <v>639</v>
      </c>
      <c r="Y747" s="148"/>
      <c r="Z747" s="148"/>
      <c r="AA747" s="148"/>
      <c r="AB747" s="148"/>
      <c r="AC747" s="148"/>
      <c r="AD747" s="148"/>
      <c r="AE747" s="148"/>
      <c r="AF747" s="148"/>
      <c r="AG747" s="148" t="s">
        <v>640</v>
      </c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1" x14ac:dyDescent="0.2">
      <c r="A748" s="155"/>
      <c r="B748" s="156"/>
      <c r="C748" s="198" t="s">
        <v>249</v>
      </c>
      <c r="D748" s="190"/>
      <c r="E748" s="191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48"/>
      <c r="Z748" s="148"/>
      <c r="AA748" s="148"/>
      <c r="AB748" s="148"/>
      <c r="AC748" s="148"/>
      <c r="AD748" s="148"/>
      <c r="AE748" s="148"/>
      <c r="AF748" s="148"/>
      <c r="AG748" s="148" t="s">
        <v>197</v>
      </c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1" x14ac:dyDescent="0.2">
      <c r="A749" s="155"/>
      <c r="B749" s="156"/>
      <c r="C749" s="199" t="s">
        <v>676</v>
      </c>
      <c r="D749" s="190"/>
      <c r="E749" s="191">
        <v>5</v>
      </c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8"/>
      <c r="Z749" s="148"/>
      <c r="AA749" s="148"/>
      <c r="AB749" s="148"/>
      <c r="AC749" s="148"/>
      <c r="AD749" s="148"/>
      <c r="AE749" s="148"/>
      <c r="AF749" s="148"/>
      <c r="AG749" s="148" t="s">
        <v>197</v>
      </c>
      <c r="AH749" s="148">
        <v>2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1" x14ac:dyDescent="0.2">
      <c r="A750" s="155"/>
      <c r="B750" s="156"/>
      <c r="C750" s="199" t="s">
        <v>677</v>
      </c>
      <c r="D750" s="190"/>
      <c r="E750" s="191">
        <v>2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8"/>
      <c r="Z750" s="148"/>
      <c r="AA750" s="148"/>
      <c r="AB750" s="148"/>
      <c r="AC750" s="148"/>
      <c r="AD750" s="148"/>
      <c r="AE750" s="148"/>
      <c r="AF750" s="148"/>
      <c r="AG750" s="148" t="s">
        <v>197</v>
      </c>
      <c r="AH750" s="148">
        <v>2</v>
      </c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outlineLevel="1" x14ac:dyDescent="0.2">
      <c r="A751" s="155"/>
      <c r="B751" s="156"/>
      <c r="C751" s="200" t="s">
        <v>252</v>
      </c>
      <c r="D751" s="192"/>
      <c r="E751" s="193">
        <v>7</v>
      </c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48"/>
      <c r="Z751" s="148"/>
      <c r="AA751" s="148"/>
      <c r="AB751" s="148"/>
      <c r="AC751" s="148"/>
      <c r="AD751" s="148"/>
      <c r="AE751" s="148"/>
      <c r="AF751" s="148"/>
      <c r="AG751" s="148" t="s">
        <v>197</v>
      </c>
      <c r="AH751" s="148">
        <v>3</v>
      </c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</row>
    <row r="752" spans="1:60" outlineLevel="1" x14ac:dyDescent="0.2">
      <c r="A752" s="155"/>
      <c r="B752" s="156"/>
      <c r="C752" s="198" t="s">
        <v>253</v>
      </c>
      <c r="D752" s="190"/>
      <c r="E752" s="191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48"/>
      <c r="Z752" s="148"/>
      <c r="AA752" s="148"/>
      <c r="AB752" s="148"/>
      <c r="AC752" s="148"/>
      <c r="AD752" s="148"/>
      <c r="AE752" s="148"/>
      <c r="AF752" s="148"/>
      <c r="AG752" s="148" t="s">
        <v>197</v>
      </c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1" x14ac:dyDescent="0.2">
      <c r="A753" s="155"/>
      <c r="B753" s="156"/>
      <c r="C753" s="186" t="s">
        <v>769</v>
      </c>
      <c r="D753" s="158"/>
      <c r="E753" s="159">
        <v>0.43120000000000003</v>
      </c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8"/>
      <c r="Z753" s="148"/>
      <c r="AA753" s="148"/>
      <c r="AB753" s="148"/>
      <c r="AC753" s="148"/>
      <c r="AD753" s="148"/>
      <c r="AE753" s="148"/>
      <c r="AF753" s="148"/>
      <c r="AG753" s="148" t="s">
        <v>197</v>
      </c>
      <c r="AH753" s="148">
        <v>0</v>
      </c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1" x14ac:dyDescent="0.2">
      <c r="A754" s="167">
        <v>103</v>
      </c>
      <c r="B754" s="168" t="s">
        <v>770</v>
      </c>
      <c r="C754" s="184" t="s">
        <v>771</v>
      </c>
      <c r="D754" s="169" t="s">
        <v>225</v>
      </c>
      <c r="E754" s="170">
        <v>0.13200000000000001</v>
      </c>
      <c r="F754" s="171"/>
      <c r="G754" s="172">
        <f>ROUND(E754*F754,2)</f>
        <v>0</v>
      </c>
      <c r="H754" s="171"/>
      <c r="I754" s="172">
        <f>ROUND(E754*H754,2)</f>
        <v>0</v>
      </c>
      <c r="J754" s="171"/>
      <c r="K754" s="172">
        <f>ROUND(E754*J754,2)</f>
        <v>0</v>
      </c>
      <c r="L754" s="172">
        <v>21</v>
      </c>
      <c r="M754" s="172">
        <f>G754*(1+L754/100)</f>
        <v>0</v>
      </c>
      <c r="N754" s="172">
        <v>0.55000000000000004</v>
      </c>
      <c r="O754" s="172">
        <f>ROUND(E754*N754,2)</f>
        <v>7.0000000000000007E-2</v>
      </c>
      <c r="P754" s="172">
        <v>0</v>
      </c>
      <c r="Q754" s="172">
        <f>ROUND(E754*P754,2)</f>
        <v>0</v>
      </c>
      <c r="R754" s="172"/>
      <c r="S754" s="172" t="s">
        <v>180</v>
      </c>
      <c r="T754" s="173" t="s">
        <v>149</v>
      </c>
      <c r="U754" s="157">
        <v>0</v>
      </c>
      <c r="V754" s="157">
        <f>ROUND(E754*U754,2)</f>
        <v>0</v>
      </c>
      <c r="W754" s="157"/>
      <c r="X754" s="157" t="s">
        <v>639</v>
      </c>
      <c r="Y754" s="148"/>
      <c r="Z754" s="148"/>
      <c r="AA754" s="148"/>
      <c r="AB754" s="148"/>
      <c r="AC754" s="148"/>
      <c r="AD754" s="148"/>
      <c r="AE754" s="148"/>
      <c r="AF754" s="148"/>
      <c r="AG754" s="148" t="s">
        <v>640</v>
      </c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1" x14ac:dyDescent="0.2">
      <c r="A755" s="155"/>
      <c r="B755" s="156"/>
      <c r="C755" s="186" t="s">
        <v>772</v>
      </c>
      <c r="D755" s="158"/>
      <c r="E755" s="159">
        <v>0.13200000000000001</v>
      </c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48"/>
      <c r="Z755" s="148"/>
      <c r="AA755" s="148"/>
      <c r="AB755" s="148"/>
      <c r="AC755" s="148"/>
      <c r="AD755" s="148"/>
      <c r="AE755" s="148"/>
      <c r="AF755" s="148"/>
      <c r="AG755" s="148" t="s">
        <v>197</v>
      </c>
      <c r="AH755" s="148">
        <v>0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outlineLevel="1" x14ac:dyDescent="0.2">
      <c r="A756" s="167">
        <v>104</v>
      </c>
      <c r="B756" s="168" t="s">
        <v>773</v>
      </c>
      <c r="C756" s="184" t="s">
        <v>774</v>
      </c>
      <c r="D756" s="169" t="s">
        <v>511</v>
      </c>
      <c r="E756" s="170">
        <v>27.609580000000001</v>
      </c>
      <c r="F756" s="171"/>
      <c r="G756" s="172">
        <f>ROUND(E756*F756,2)</f>
        <v>0</v>
      </c>
      <c r="H756" s="171"/>
      <c r="I756" s="172">
        <f>ROUND(E756*H756,2)</f>
        <v>0</v>
      </c>
      <c r="J756" s="171"/>
      <c r="K756" s="172">
        <f>ROUND(E756*J756,2)</f>
        <v>0</v>
      </c>
      <c r="L756" s="172">
        <v>21</v>
      </c>
      <c r="M756" s="172">
        <f>G756*(1+L756/100)</f>
        <v>0</v>
      </c>
      <c r="N756" s="172">
        <v>0</v>
      </c>
      <c r="O756" s="172">
        <f>ROUND(E756*N756,2)</f>
        <v>0</v>
      </c>
      <c r="P756" s="172">
        <v>0</v>
      </c>
      <c r="Q756" s="172">
        <f>ROUND(E756*P756,2)</f>
        <v>0</v>
      </c>
      <c r="R756" s="172" t="s">
        <v>666</v>
      </c>
      <c r="S756" s="172" t="s">
        <v>148</v>
      </c>
      <c r="T756" s="173" t="s">
        <v>227</v>
      </c>
      <c r="U756" s="157">
        <v>1.863</v>
      </c>
      <c r="V756" s="157">
        <f>ROUND(E756*U756,2)</f>
        <v>51.44</v>
      </c>
      <c r="W756" s="157"/>
      <c r="X756" s="157" t="s">
        <v>181</v>
      </c>
      <c r="Y756" s="148"/>
      <c r="Z756" s="148"/>
      <c r="AA756" s="148"/>
      <c r="AB756" s="148"/>
      <c r="AC756" s="148"/>
      <c r="AD756" s="148"/>
      <c r="AE756" s="148"/>
      <c r="AF756" s="148"/>
      <c r="AG756" s="148" t="s">
        <v>608</v>
      </c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</row>
    <row r="757" spans="1:60" outlineLevel="1" x14ac:dyDescent="0.2">
      <c r="A757" s="155"/>
      <c r="B757" s="156"/>
      <c r="C757" s="270" t="s">
        <v>651</v>
      </c>
      <c r="D757" s="271"/>
      <c r="E757" s="271"/>
      <c r="F757" s="271"/>
      <c r="G757" s="271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48"/>
      <c r="Z757" s="148"/>
      <c r="AA757" s="148"/>
      <c r="AB757" s="148"/>
      <c r="AC757" s="148"/>
      <c r="AD757" s="148"/>
      <c r="AE757" s="148"/>
      <c r="AF757" s="148"/>
      <c r="AG757" s="148" t="s">
        <v>234</v>
      </c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x14ac:dyDescent="0.2">
      <c r="A758" s="161" t="s">
        <v>143</v>
      </c>
      <c r="B758" s="162" t="s">
        <v>105</v>
      </c>
      <c r="C758" s="183" t="s">
        <v>106</v>
      </c>
      <c r="D758" s="163"/>
      <c r="E758" s="164"/>
      <c r="F758" s="165"/>
      <c r="G758" s="165">
        <f>SUMIF(AG759:AG782,"&lt;&gt;NOR",G759:G782)</f>
        <v>0</v>
      </c>
      <c r="H758" s="165"/>
      <c r="I758" s="165">
        <f>SUM(I759:I782)</f>
        <v>0</v>
      </c>
      <c r="J758" s="165"/>
      <c r="K758" s="165">
        <f>SUM(K759:K782)</f>
        <v>0</v>
      </c>
      <c r="L758" s="165"/>
      <c r="M758" s="165">
        <f>SUM(M759:M782)</f>
        <v>0</v>
      </c>
      <c r="N758" s="165"/>
      <c r="O758" s="165">
        <f>SUM(O759:O782)</f>
        <v>0.57999999999999996</v>
      </c>
      <c r="P758" s="165"/>
      <c r="Q758" s="165">
        <f>SUM(Q759:Q782)</f>
        <v>0</v>
      </c>
      <c r="R758" s="165"/>
      <c r="S758" s="165"/>
      <c r="T758" s="166"/>
      <c r="U758" s="160"/>
      <c r="V758" s="160">
        <f>SUM(V759:V782)</f>
        <v>2.87</v>
      </c>
      <c r="W758" s="160"/>
      <c r="X758" s="160"/>
      <c r="AG758" t="s">
        <v>144</v>
      </c>
    </row>
    <row r="759" spans="1:60" outlineLevel="1" x14ac:dyDescent="0.2">
      <c r="A759" s="167">
        <v>105</v>
      </c>
      <c r="B759" s="168" t="s">
        <v>775</v>
      </c>
      <c r="C759" s="184" t="s">
        <v>776</v>
      </c>
      <c r="D759" s="169" t="s">
        <v>318</v>
      </c>
      <c r="E759" s="170">
        <v>329.32</v>
      </c>
      <c r="F759" s="171"/>
      <c r="G759" s="172">
        <f>ROUND(E759*F759,2)</f>
        <v>0</v>
      </c>
      <c r="H759" s="171"/>
      <c r="I759" s="172">
        <f>ROUND(E759*H759,2)</f>
        <v>0</v>
      </c>
      <c r="J759" s="171"/>
      <c r="K759" s="172">
        <f>ROUND(E759*J759,2)</f>
        <v>0</v>
      </c>
      <c r="L759" s="172">
        <v>21</v>
      </c>
      <c r="M759" s="172">
        <f>G759*(1+L759/100)</f>
        <v>0</v>
      </c>
      <c r="N759" s="172">
        <v>1.7600000000000001E-3</v>
      </c>
      <c r="O759" s="172">
        <f>ROUND(E759*N759,2)</f>
        <v>0.57999999999999996</v>
      </c>
      <c r="P759" s="172">
        <v>0</v>
      </c>
      <c r="Q759" s="172">
        <f>ROUND(E759*P759,2)</f>
        <v>0</v>
      </c>
      <c r="R759" s="172"/>
      <c r="S759" s="172" t="s">
        <v>180</v>
      </c>
      <c r="T759" s="173" t="s">
        <v>149</v>
      </c>
      <c r="U759" s="157">
        <v>0</v>
      </c>
      <c r="V759" s="157">
        <f>ROUND(E759*U759,2)</f>
        <v>0</v>
      </c>
      <c r="W759" s="157"/>
      <c r="X759" s="157" t="s">
        <v>181</v>
      </c>
      <c r="Y759" s="148"/>
      <c r="Z759" s="148"/>
      <c r="AA759" s="148"/>
      <c r="AB759" s="148"/>
      <c r="AC759" s="148"/>
      <c r="AD759" s="148"/>
      <c r="AE759" s="148"/>
      <c r="AF759" s="148"/>
      <c r="AG759" s="148" t="s">
        <v>182</v>
      </c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1" x14ac:dyDescent="0.2">
      <c r="A760" s="155"/>
      <c r="B760" s="156"/>
      <c r="C760" s="259" t="s">
        <v>777</v>
      </c>
      <c r="D760" s="260"/>
      <c r="E760" s="260"/>
      <c r="F760" s="260"/>
      <c r="G760" s="260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48"/>
      <c r="Z760" s="148"/>
      <c r="AA760" s="148"/>
      <c r="AB760" s="148"/>
      <c r="AC760" s="148"/>
      <c r="AD760" s="148"/>
      <c r="AE760" s="148"/>
      <c r="AF760" s="148"/>
      <c r="AG760" s="148" t="s">
        <v>153</v>
      </c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1" x14ac:dyDescent="0.2">
      <c r="A761" s="155"/>
      <c r="B761" s="156"/>
      <c r="C761" s="261" t="s">
        <v>778</v>
      </c>
      <c r="D761" s="262"/>
      <c r="E761" s="262"/>
      <c r="F761" s="262"/>
      <c r="G761" s="262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48"/>
      <c r="Z761" s="148"/>
      <c r="AA761" s="148"/>
      <c r="AB761" s="148"/>
      <c r="AC761" s="148"/>
      <c r="AD761" s="148"/>
      <c r="AE761" s="148"/>
      <c r="AF761" s="148"/>
      <c r="AG761" s="148" t="s">
        <v>153</v>
      </c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1" x14ac:dyDescent="0.2">
      <c r="A762" s="155"/>
      <c r="B762" s="156"/>
      <c r="C762" s="261" t="s">
        <v>779</v>
      </c>
      <c r="D762" s="262"/>
      <c r="E762" s="262"/>
      <c r="F762" s="262"/>
      <c r="G762" s="262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48"/>
      <c r="Z762" s="148"/>
      <c r="AA762" s="148"/>
      <c r="AB762" s="148"/>
      <c r="AC762" s="148"/>
      <c r="AD762" s="148"/>
      <c r="AE762" s="148"/>
      <c r="AF762" s="148"/>
      <c r="AG762" s="148" t="s">
        <v>153</v>
      </c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1" x14ac:dyDescent="0.2">
      <c r="A763" s="155"/>
      <c r="B763" s="156"/>
      <c r="C763" s="186" t="s">
        <v>780</v>
      </c>
      <c r="D763" s="158"/>
      <c r="E763" s="159">
        <v>130</v>
      </c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48"/>
      <c r="Z763" s="148"/>
      <c r="AA763" s="148"/>
      <c r="AB763" s="148"/>
      <c r="AC763" s="148"/>
      <c r="AD763" s="148"/>
      <c r="AE763" s="148"/>
      <c r="AF763" s="148"/>
      <c r="AG763" s="148" t="s">
        <v>197</v>
      </c>
      <c r="AH763" s="148">
        <v>0</v>
      </c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1" x14ac:dyDescent="0.2">
      <c r="A764" s="155"/>
      <c r="B764" s="156"/>
      <c r="C764" s="186" t="s">
        <v>781</v>
      </c>
      <c r="D764" s="158"/>
      <c r="E764" s="159">
        <v>3.24</v>
      </c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48"/>
      <c r="Z764" s="148"/>
      <c r="AA764" s="148"/>
      <c r="AB764" s="148"/>
      <c r="AC764" s="148"/>
      <c r="AD764" s="148"/>
      <c r="AE764" s="148"/>
      <c r="AF764" s="148"/>
      <c r="AG764" s="148" t="s">
        <v>197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 x14ac:dyDescent="0.2">
      <c r="A765" s="155"/>
      <c r="B765" s="156"/>
      <c r="C765" s="186" t="s">
        <v>782</v>
      </c>
      <c r="D765" s="158"/>
      <c r="E765" s="159">
        <v>17.399999999999999</v>
      </c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48"/>
      <c r="Z765" s="148"/>
      <c r="AA765" s="148"/>
      <c r="AB765" s="148"/>
      <c r="AC765" s="148"/>
      <c r="AD765" s="148"/>
      <c r="AE765" s="148"/>
      <c r="AF765" s="148"/>
      <c r="AG765" s="148" t="s">
        <v>197</v>
      </c>
      <c r="AH765" s="148">
        <v>0</v>
      </c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1" x14ac:dyDescent="0.2">
      <c r="A766" s="155"/>
      <c r="B766" s="156"/>
      <c r="C766" s="186" t="s">
        <v>783</v>
      </c>
      <c r="D766" s="158"/>
      <c r="E766" s="159">
        <v>2.4</v>
      </c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48"/>
      <c r="Z766" s="148"/>
      <c r="AA766" s="148"/>
      <c r="AB766" s="148"/>
      <c r="AC766" s="148"/>
      <c r="AD766" s="148"/>
      <c r="AE766" s="148"/>
      <c r="AF766" s="148"/>
      <c r="AG766" s="148" t="s">
        <v>197</v>
      </c>
      <c r="AH766" s="148">
        <v>0</v>
      </c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outlineLevel="1" x14ac:dyDescent="0.2">
      <c r="A767" s="155"/>
      <c r="B767" s="156"/>
      <c r="C767" s="186" t="s">
        <v>784</v>
      </c>
      <c r="D767" s="158"/>
      <c r="E767" s="159">
        <v>27</v>
      </c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48"/>
      <c r="Z767" s="148"/>
      <c r="AA767" s="148"/>
      <c r="AB767" s="148"/>
      <c r="AC767" s="148"/>
      <c r="AD767" s="148"/>
      <c r="AE767" s="148"/>
      <c r="AF767" s="148"/>
      <c r="AG767" s="148" t="s">
        <v>197</v>
      </c>
      <c r="AH767" s="148">
        <v>0</v>
      </c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1" x14ac:dyDescent="0.2">
      <c r="A768" s="155"/>
      <c r="B768" s="156"/>
      <c r="C768" s="186" t="s">
        <v>785</v>
      </c>
      <c r="D768" s="158"/>
      <c r="E768" s="159">
        <v>2.06</v>
      </c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48"/>
      <c r="Z768" s="148"/>
      <c r="AA768" s="148"/>
      <c r="AB768" s="148"/>
      <c r="AC768" s="148"/>
      <c r="AD768" s="148"/>
      <c r="AE768" s="148"/>
      <c r="AF768" s="148"/>
      <c r="AG768" s="148" t="s">
        <v>197</v>
      </c>
      <c r="AH768" s="148">
        <v>0</v>
      </c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1" x14ac:dyDescent="0.2">
      <c r="A769" s="155"/>
      <c r="B769" s="156"/>
      <c r="C769" s="186" t="s">
        <v>786</v>
      </c>
      <c r="D769" s="158"/>
      <c r="E769" s="159">
        <v>1.6</v>
      </c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48"/>
      <c r="Z769" s="148"/>
      <c r="AA769" s="148"/>
      <c r="AB769" s="148"/>
      <c r="AC769" s="148"/>
      <c r="AD769" s="148"/>
      <c r="AE769" s="148"/>
      <c r="AF769" s="148"/>
      <c r="AG769" s="148" t="s">
        <v>197</v>
      </c>
      <c r="AH769" s="148">
        <v>0</v>
      </c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1" x14ac:dyDescent="0.2">
      <c r="A770" s="155"/>
      <c r="B770" s="156"/>
      <c r="C770" s="186" t="s">
        <v>787</v>
      </c>
      <c r="D770" s="158"/>
      <c r="E770" s="159">
        <v>31.25</v>
      </c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48"/>
      <c r="Z770" s="148"/>
      <c r="AA770" s="148"/>
      <c r="AB770" s="148"/>
      <c r="AC770" s="148"/>
      <c r="AD770" s="148"/>
      <c r="AE770" s="148"/>
      <c r="AF770" s="148"/>
      <c r="AG770" s="148" t="s">
        <v>197</v>
      </c>
      <c r="AH770" s="148">
        <v>0</v>
      </c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1" x14ac:dyDescent="0.2">
      <c r="A771" s="155"/>
      <c r="B771" s="156"/>
      <c r="C771" s="186" t="s">
        <v>788</v>
      </c>
      <c r="D771" s="158"/>
      <c r="E771" s="159">
        <v>43.2</v>
      </c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48"/>
      <c r="Z771" s="148"/>
      <c r="AA771" s="148"/>
      <c r="AB771" s="148"/>
      <c r="AC771" s="148"/>
      <c r="AD771" s="148"/>
      <c r="AE771" s="148"/>
      <c r="AF771" s="148"/>
      <c r="AG771" s="148" t="s">
        <v>197</v>
      </c>
      <c r="AH771" s="148">
        <v>0</v>
      </c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1" x14ac:dyDescent="0.2">
      <c r="A772" s="155"/>
      <c r="B772" s="156"/>
      <c r="C772" s="186" t="s">
        <v>789</v>
      </c>
      <c r="D772" s="158"/>
      <c r="E772" s="159">
        <v>36</v>
      </c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48"/>
      <c r="Z772" s="148"/>
      <c r="AA772" s="148"/>
      <c r="AB772" s="148"/>
      <c r="AC772" s="148"/>
      <c r="AD772" s="148"/>
      <c r="AE772" s="148"/>
      <c r="AF772" s="148"/>
      <c r="AG772" s="148" t="s">
        <v>197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1" x14ac:dyDescent="0.2">
      <c r="A773" s="155"/>
      <c r="B773" s="156"/>
      <c r="C773" s="186" t="s">
        <v>790</v>
      </c>
      <c r="D773" s="158"/>
      <c r="E773" s="159">
        <v>10.23</v>
      </c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48"/>
      <c r="Z773" s="148"/>
      <c r="AA773" s="148"/>
      <c r="AB773" s="148"/>
      <c r="AC773" s="148"/>
      <c r="AD773" s="148"/>
      <c r="AE773" s="148"/>
      <c r="AF773" s="148"/>
      <c r="AG773" s="148" t="s">
        <v>197</v>
      </c>
      <c r="AH773" s="148">
        <v>0</v>
      </c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1" x14ac:dyDescent="0.2">
      <c r="A774" s="155"/>
      <c r="B774" s="156"/>
      <c r="C774" s="186" t="s">
        <v>791</v>
      </c>
      <c r="D774" s="158"/>
      <c r="E774" s="159">
        <v>1</v>
      </c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48"/>
      <c r="Z774" s="148"/>
      <c r="AA774" s="148"/>
      <c r="AB774" s="148"/>
      <c r="AC774" s="148"/>
      <c r="AD774" s="148"/>
      <c r="AE774" s="148"/>
      <c r="AF774" s="148"/>
      <c r="AG774" s="148" t="s">
        <v>197</v>
      </c>
      <c r="AH774" s="148">
        <v>0</v>
      </c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1" x14ac:dyDescent="0.2">
      <c r="A775" s="155"/>
      <c r="B775" s="156"/>
      <c r="C775" s="186" t="s">
        <v>792</v>
      </c>
      <c r="D775" s="158"/>
      <c r="E775" s="159">
        <v>4.2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48"/>
      <c r="Z775" s="148"/>
      <c r="AA775" s="148"/>
      <c r="AB775" s="148"/>
      <c r="AC775" s="148"/>
      <c r="AD775" s="148"/>
      <c r="AE775" s="148"/>
      <c r="AF775" s="148"/>
      <c r="AG775" s="148" t="s">
        <v>197</v>
      </c>
      <c r="AH775" s="148">
        <v>0</v>
      </c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1" x14ac:dyDescent="0.2">
      <c r="A776" s="155"/>
      <c r="B776" s="156"/>
      <c r="C776" s="186" t="s">
        <v>793</v>
      </c>
      <c r="D776" s="158"/>
      <c r="E776" s="159">
        <v>7.8</v>
      </c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8"/>
      <c r="Z776" s="148"/>
      <c r="AA776" s="148"/>
      <c r="AB776" s="148"/>
      <c r="AC776" s="148"/>
      <c r="AD776" s="148"/>
      <c r="AE776" s="148"/>
      <c r="AF776" s="148"/>
      <c r="AG776" s="148" t="s">
        <v>197</v>
      </c>
      <c r="AH776" s="148">
        <v>0</v>
      </c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1" x14ac:dyDescent="0.2">
      <c r="A777" s="155"/>
      <c r="B777" s="156"/>
      <c r="C777" s="186" t="s">
        <v>794</v>
      </c>
      <c r="D777" s="158"/>
      <c r="E777" s="159">
        <v>3.48</v>
      </c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48"/>
      <c r="Z777" s="148"/>
      <c r="AA777" s="148"/>
      <c r="AB777" s="148"/>
      <c r="AC777" s="148"/>
      <c r="AD777" s="148"/>
      <c r="AE777" s="148"/>
      <c r="AF777" s="148"/>
      <c r="AG777" s="148" t="s">
        <v>197</v>
      </c>
      <c r="AH777" s="148">
        <v>0</v>
      </c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1" x14ac:dyDescent="0.2">
      <c r="A778" s="155"/>
      <c r="B778" s="156"/>
      <c r="C778" s="186" t="s">
        <v>795</v>
      </c>
      <c r="D778" s="158"/>
      <c r="E778" s="159">
        <v>6.36</v>
      </c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48"/>
      <c r="Z778" s="148"/>
      <c r="AA778" s="148"/>
      <c r="AB778" s="148"/>
      <c r="AC778" s="148"/>
      <c r="AD778" s="148"/>
      <c r="AE778" s="148"/>
      <c r="AF778" s="148"/>
      <c r="AG778" s="148" t="s">
        <v>197</v>
      </c>
      <c r="AH778" s="148">
        <v>0</v>
      </c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1" x14ac:dyDescent="0.2">
      <c r="A779" s="155"/>
      <c r="B779" s="156"/>
      <c r="C779" s="186" t="s">
        <v>796</v>
      </c>
      <c r="D779" s="158"/>
      <c r="E779" s="159">
        <v>1.1000000000000001</v>
      </c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48"/>
      <c r="Z779" s="148"/>
      <c r="AA779" s="148"/>
      <c r="AB779" s="148"/>
      <c r="AC779" s="148"/>
      <c r="AD779" s="148"/>
      <c r="AE779" s="148"/>
      <c r="AF779" s="148"/>
      <c r="AG779" s="148" t="s">
        <v>197</v>
      </c>
      <c r="AH779" s="148">
        <v>0</v>
      </c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1" x14ac:dyDescent="0.2">
      <c r="A780" s="155"/>
      <c r="B780" s="156"/>
      <c r="C780" s="186" t="s">
        <v>797</v>
      </c>
      <c r="D780" s="158"/>
      <c r="E780" s="159">
        <v>1</v>
      </c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8"/>
      <c r="Z780" s="148"/>
      <c r="AA780" s="148"/>
      <c r="AB780" s="148"/>
      <c r="AC780" s="148"/>
      <c r="AD780" s="148"/>
      <c r="AE780" s="148"/>
      <c r="AF780" s="148"/>
      <c r="AG780" s="148" t="s">
        <v>197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1" x14ac:dyDescent="0.2">
      <c r="A781" s="167">
        <v>106</v>
      </c>
      <c r="B781" s="168" t="s">
        <v>798</v>
      </c>
      <c r="C781" s="184" t="s">
        <v>799</v>
      </c>
      <c r="D781" s="169" t="s">
        <v>511</v>
      </c>
      <c r="E781" s="170">
        <v>0.5796</v>
      </c>
      <c r="F781" s="171"/>
      <c r="G781" s="172">
        <f>ROUND(E781*F781,2)</f>
        <v>0</v>
      </c>
      <c r="H781" s="171"/>
      <c r="I781" s="172">
        <f>ROUND(E781*H781,2)</f>
        <v>0</v>
      </c>
      <c r="J781" s="171"/>
      <c r="K781" s="172">
        <f>ROUND(E781*J781,2)</f>
        <v>0</v>
      </c>
      <c r="L781" s="172">
        <v>21</v>
      </c>
      <c r="M781" s="172">
        <f>G781*(1+L781/100)</f>
        <v>0</v>
      </c>
      <c r="N781" s="172">
        <v>0</v>
      </c>
      <c r="O781" s="172">
        <f>ROUND(E781*N781,2)</f>
        <v>0</v>
      </c>
      <c r="P781" s="172">
        <v>0</v>
      </c>
      <c r="Q781" s="172">
        <f>ROUND(E781*P781,2)</f>
        <v>0</v>
      </c>
      <c r="R781" s="172" t="s">
        <v>800</v>
      </c>
      <c r="S781" s="172" t="s">
        <v>148</v>
      </c>
      <c r="T781" s="173" t="s">
        <v>227</v>
      </c>
      <c r="U781" s="157">
        <v>4.9470000000000001</v>
      </c>
      <c r="V781" s="157">
        <f>ROUND(E781*U781,2)</f>
        <v>2.87</v>
      </c>
      <c r="W781" s="157"/>
      <c r="X781" s="157" t="s">
        <v>181</v>
      </c>
      <c r="Y781" s="148"/>
      <c r="Z781" s="148"/>
      <c r="AA781" s="148"/>
      <c r="AB781" s="148"/>
      <c r="AC781" s="148"/>
      <c r="AD781" s="148"/>
      <c r="AE781" s="148"/>
      <c r="AF781" s="148"/>
      <c r="AG781" s="148" t="s">
        <v>608</v>
      </c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1" x14ac:dyDescent="0.2">
      <c r="A782" s="155"/>
      <c r="B782" s="156"/>
      <c r="C782" s="270" t="s">
        <v>651</v>
      </c>
      <c r="D782" s="271"/>
      <c r="E782" s="271"/>
      <c r="F782" s="271"/>
      <c r="G782" s="271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8"/>
      <c r="Z782" s="148"/>
      <c r="AA782" s="148"/>
      <c r="AB782" s="148"/>
      <c r="AC782" s="148"/>
      <c r="AD782" s="148"/>
      <c r="AE782" s="148"/>
      <c r="AF782" s="148"/>
      <c r="AG782" s="148" t="s">
        <v>234</v>
      </c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x14ac:dyDescent="0.2">
      <c r="A783" s="161" t="s">
        <v>143</v>
      </c>
      <c r="B783" s="162" t="s">
        <v>107</v>
      </c>
      <c r="C783" s="183" t="s">
        <v>108</v>
      </c>
      <c r="D783" s="163"/>
      <c r="E783" s="164"/>
      <c r="F783" s="165"/>
      <c r="G783" s="165">
        <f>SUMIF(AG784:AG997,"&lt;&gt;NOR",G784:G997)</f>
        <v>0</v>
      </c>
      <c r="H783" s="165"/>
      <c r="I783" s="165">
        <f>SUM(I784:I997)</f>
        <v>0</v>
      </c>
      <c r="J783" s="165"/>
      <c r="K783" s="165">
        <f>SUM(K784:K997)</f>
        <v>0</v>
      </c>
      <c r="L783" s="165"/>
      <c r="M783" s="165">
        <f>SUM(M784:M997)</f>
        <v>0</v>
      </c>
      <c r="N783" s="165"/>
      <c r="O783" s="165">
        <f>SUM(O784:O997)</f>
        <v>1.06</v>
      </c>
      <c r="P783" s="165"/>
      <c r="Q783" s="165">
        <f>SUM(Q784:Q997)</f>
        <v>0</v>
      </c>
      <c r="R783" s="165"/>
      <c r="S783" s="165"/>
      <c r="T783" s="166"/>
      <c r="U783" s="160"/>
      <c r="V783" s="160">
        <f>SUM(V784:V997)</f>
        <v>442.08</v>
      </c>
      <c r="W783" s="160"/>
      <c r="X783" s="160"/>
      <c r="AG783" t="s">
        <v>144</v>
      </c>
    </row>
    <row r="784" spans="1:60" outlineLevel="1" x14ac:dyDescent="0.2">
      <c r="A784" s="167">
        <v>107</v>
      </c>
      <c r="B784" s="168" t="s">
        <v>801</v>
      </c>
      <c r="C784" s="184" t="s">
        <v>802</v>
      </c>
      <c r="D784" s="169" t="s">
        <v>238</v>
      </c>
      <c r="E784" s="170">
        <v>83.614000000000004</v>
      </c>
      <c r="F784" s="171"/>
      <c r="G784" s="172">
        <f>ROUND(E784*F784,2)</f>
        <v>0</v>
      </c>
      <c r="H784" s="171"/>
      <c r="I784" s="172">
        <f>ROUND(E784*H784,2)</f>
        <v>0</v>
      </c>
      <c r="J784" s="171"/>
      <c r="K784" s="172">
        <f>ROUND(E784*J784,2)</f>
        <v>0</v>
      </c>
      <c r="L784" s="172">
        <v>21</v>
      </c>
      <c r="M784" s="172">
        <f>G784*(1+L784/100)</f>
        <v>0</v>
      </c>
      <c r="N784" s="172">
        <v>8.0000000000000002E-3</v>
      </c>
      <c r="O784" s="172">
        <f>ROUND(E784*N784,2)</f>
        <v>0.67</v>
      </c>
      <c r="P784" s="172">
        <v>0</v>
      </c>
      <c r="Q784" s="172">
        <f>ROUND(E784*P784,2)</f>
        <v>0</v>
      </c>
      <c r="R784" s="172" t="s">
        <v>226</v>
      </c>
      <c r="S784" s="172" t="s">
        <v>148</v>
      </c>
      <c r="T784" s="173" t="s">
        <v>227</v>
      </c>
      <c r="U784" s="157">
        <v>0.111</v>
      </c>
      <c r="V784" s="157">
        <f>ROUND(E784*U784,2)</f>
        <v>9.2799999999999994</v>
      </c>
      <c r="W784" s="157"/>
      <c r="X784" s="157" t="s">
        <v>181</v>
      </c>
      <c r="Y784" s="148"/>
      <c r="Z784" s="148"/>
      <c r="AA784" s="148"/>
      <c r="AB784" s="148"/>
      <c r="AC784" s="148"/>
      <c r="AD784" s="148"/>
      <c r="AE784" s="148"/>
      <c r="AF784" s="148"/>
      <c r="AG784" s="148" t="s">
        <v>182</v>
      </c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1" x14ac:dyDescent="0.2">
      <c r="A785" s="155"/>
      <c r="B785" s="156"/>
      <c r="C785" s="198" t="s">
        <v>249</v>
      </c>
      <c r="D785" s="190"/>
      <c r="E785" s="191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8"/>
      <c r="Z785" s="148"/>
      <c r="AA785" s="148"/>
      <c r="AB785" s="148"/>
      <c r="AC785" s="148"/>
      <c r="AD785" s="148"/>
      <c r="AE785" s="148"/>
      <c r="AF785" s="148"/>
      <c r="AG785" s="148" t="s">
        <v>197</v>
      </c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ht="33.75" outlineLevel="1" x14ac:dyDescent="0.2">
      <c r="A786" s="155"/>
      <c r="B786" s="156"/>
      <c r="C786" s="199" t="s">
        <v>250</v>
      </c>
      <c r="D786" s="190"/>
      <c r="E786" s="191">
        <v>259.91000000000003</v>
      </c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8"/>
      <c r="Z786" s="148"/>
      <c r="AA786" s="148"/>
      <c r="AB786" s="148"/>
      <c r="AC786" s="148"/>
      <c r="AD786" s="148"/>
      <c r="AE786" s="148"/>
      <c r="AF786" s="148"/>
      <c r="AG786" s="148" t="s">
        <v>197</v>
      </c>
      <c r="AH786" s="148">
        <v>2</v>
      </c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1" x14ac:dyDescent="0.2">
      <c r="A787" s="155"/>
      <c r="B787" s="156"/>
      <c r="C787" s="199" t="s">
        <v>251</v>
      </c>
      <c r="D787" s="190"/>
      <c r="E787" s="191">
        <v>61.46</v>
      </c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48"/>
      <c r="Z787" s="148"/>
      <c r="AA787" s="148"/>
      <c r="AB787" s="148"/>
      <c r="AC787" s="148"/>
      <c r="AD787" s="148"/>
      <c r="AE787" s="148"/>
      <c r="AF787" s="148"/>
      <c r="AG787" s="148" t="s">
        <v>197</v>
      </c>
      <c r="AH787" s="148">
        <v>2</v>
      </c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1" x14ac:dyDescent="0.2">
      <c r="A788" s="155"/>
      <c r="B788" s="156"/>
      <c r="C788" s="200" t="s">
        <v>252</v>
      </c>
      <c r="D788" s="192"/>
      <c r="E788" s="193">
        <v>321.37</v>
      </c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8"/>
      <c r="Z788" s="148"/>
      <c r="AA788" s="148"/>
      <c r="AB788" s="148"/>
      <c r="AC788" s="148"/>
      <c r="AD788" s="148"/>
      <c r="AE788" s="148"/>
      <c r="AF788" s="148"/>
      <c r="AG788" s="148" t="s">
        <v>197</v>
      </c>
      <c r="AH788" s="148">
        <v>3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1" x14ac:dyDescent="0.2">
      <c r="A789" s="155"/>
      <c r="B789" s="156"/>
      <c r="C789" s="198" t="s">
        <v>253</v>
      </c>
      <c r="D789" s="190"/>
      <c r="E789" s="191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48"/>
      <c r="Z789" s="148"/>
      <c r="AA789" s="148"/>
      <c r="AB789" s="148"/>
      <c r="AC789" s="148"/>
      <c r="AD789" s="148"/>
      <c r="AE789" s="148"/>
      <c r="AF789" s="148"/>
      <c r="AG789" s="148" t="s">
        <v>197</v>
      </c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1" x14ac:dyDescent="0.2">
      <c r="A790" s="155"/>
      <c r="B790" s="156"/>
      <c r="C790" s="186" t="s">
        <v>254</v>
      </c>
      <c r="D790" s="158"/>
      <c r="E790" s="159">
        <v>64.274000000000001</v>
      </c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48"/>
      <c r="Z790" s="148"/>
      <c r="AA790" s="148"/>
      <c r="AB790" s="148"/>
      <c r="AC790" s="148"/>
      <c r="AD790" s="148"/>
      <c r="AE790" s="148"/>
      <c r="AF790" s="148"/>
      <c r="AG790" s="148" t="s">
        <v>197</v>
      </c>
      <c r="AH790" s="148">
        <v>0</v>
      </c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outlineLevel="1" x14ac:dyDescent="0.2">
      <c r="A791" s="155"/>
      <c r="B791" s="156"/>
      <c r="C791" s="186" t="s">
        <v>255</v>
      </c>
      <c r="D791" s="158"/>
      <c r="E791" s="159">
        <v>19.34</v>
      </c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8"/>
      <c r="Z791" s="148"/>
      <c r="AA791" s="148"/>
      <c r="AB791" s="148"/>
      <c r="AC791" s="148"/>
      <c r="AD791" s="148"/>
      <c r="AE791" s="148"/>
      <c r="AF791" s="148"/>
      <c r="AG791" s="148" t="s">
        <v>197</v>
      </c>
      <c r="AH791" s="148">
        <v>0</v>
      </c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1" x14ac:dyDescent="0.2">
      <c r="A792" s="175">
        <v>108</v>
      </c>
      <c r="B792" s="176" t="s">
        <v>803</v>
      </c>
      <c r="C792" s="185" t="s">
        <v>804</v>
      </c>
      <c r="D792" s="177" t="s">
        <v>238</v>
      </c>
      <c r="E792" s="178">
        <v>83.614000000000004</v>
      </c>
      <c r="F792" s="179"/>
      <c r="G792" s="180">
        <f>ROUND(E792*F792,2)</f>
        <v>0</v>
      </c>
      <c r="H792" s="179"/>
      <c r="I792" s="180">
        <f>ROUND(E792*H792,2)</f>
        <v>0</v>
      </c>
      <c r="J792" s="179"/>
      <c r="K792" s="180">
        <f>ROUND(E792*J792,2)</f>
        <v>0</v>
      </c>
      <c r="L792" s="180">
        <v>21</v>
      </c>
      <c r="M792" s="180">
        <f>G792*(1+L792/100)</f>
        <v>0</v>
      </c>
      <c r="N792" s="180">
        <v>3.5000000000000001E-3</v>
      </c>
      <c r="O792" s="180">
        <f>ROUND(E792*N792,2)</f>
        <v>0.28999999999999998</v>
      </c>
      <c r="P792" s="180">
        <v>0</v>
      </c>
      <c r="Q792" s="180">
        <f>ROUND(E792*P792,2)</f>
        <v>0</v>
      </c>
      <c r="R792" s="180" t="s">
        <v>226</v>
      </c>
      <c r="S792" s="180" t="s">
        <v>148</v>
      </c>
      <c r="T792" s="181" t="s">
        <v>227</v>
      </c>
      <c r="U792" s="157">
        <v>0.3</v>
      </c>
      <c r="V792" s="157">
        <f>ROUND(E792*U792,2)</f>
        <v>25.08</v>
      </c>
      <c r="W792" s="157"/>
      <c r="X792" s="157" t="s">
        <v>181</v>
      </c>
      <c r="Y792" s="148"/>
      <c r="Z792" s="148"/>
      <c r="AA792" s="148"/>
      <c r="AB792" s="148"/>
      <c r="AC792" s="148"/>
      <c r="AD792" s="148"/>
      <c r="AE792" s="148"/>
      <c r="AF792" s="148"/>
      <c r="AG792" s="148" t="s">
        <v>182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ht="33.75" outlineLevel="1" x14ac:dyDescent="0.2">
      <c r="A793" s="167">
        <v>109</v>
      </c>
      <c r="B793" s="168" t="s">
        <v>805</v>
      </c>
      <c r="C793" s="184" t="s">
        <v>806</v>
      </c>
      <c r="D793" s="169" t="s">
        <v>238</v>
      </c>
      <c r="E793" s="170">
        <v>100.3368</v>
      </c>
      <c r="F793" s="171"/>
      <c r="G793" s="172">
        <f>ROUND(E793*F793,2)</f>
        <v>0</v>
      </c>
      <c r="H793" s="171"/>
      <c r="I793" s="172">
        <f>ROUND(E793*H793,2)</f>
        <v>0</v>
      </c>
      <c r="J793" s="171"/>
      <c r="K793" s="172">
        <f>ROUND(E793*J793,2)</f>
        <v>0</v>
      </c>
      <c r="L793" s="172">
        <v>21</v>
      </c>
      <c r="M793" s="172">
        <f>G793*(1+L793/100)</f>
        <v>0</v>
      </c>
      <c r="N793" s="172">
        <v>6.9999999999999999E-4</v>
      </c>
      <c r="O793" s="172">
        <f>ROUND(E793*N793,2)</f>
        <v>7.0000000000000007E-2</v>
      </c>
      <c r="P793" s="172">
        <v>0</v>
      </c>
      <c r="Q793" s="172">
        <f>ROUND(E793*P793,2)</f>
        <v>0</v>
      </c>
      <c r="R793" s="172" t="s">
        <v>638</v>
      </c>
      <c r="S793" s="172" t="s">
        <v>148</v>
      </c>
      <c r="T793" s="173" t="s">
        <v>227</v>
      </c>
      <c r="U793" s="157">
        <v>0</v>
      </c>
      <c r="V793" s="157">
        <f>ROUND(E793*U793,2)</f>
        <v>0</v>
      </c>
      <c r="W793" s="157"/>
      <c r="X793" s="157" t="s">
        <v>639</v>
      </c>
      <c r="Y793" s="148"/>
      <c r="Z793" s="148"/>
      <c r="AA793" s="148"/>
      <c r="AB793" s="148"/>
      <c r="AC793" s="148"/>
      <c r="AD793" s="148"/>
      <c r="AE793" s="148"/>
      <c r="AF793" s="148"/>
      <c r="AG793" s="148" t="s">
        <v>640</v>
      </c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outlineLevel="1" x14ac:dyDescent="0.2">
      <c r="A794" s="155"/>
      <c r="B794" s="156"/>
      <c r="C794" s="198" t="s">
        <v>249</v>
      </c>
      <c r="D794" s="190"/>
      <c r="E794" s="191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48"/>
      <c r="Z794" s="148"/>
      <c r="AA794" s="148"/>
      <c r="AB794" s="148"/>
      <c r="AC794" s="148"/>
      <c r="AD794" s="148"/>
      <c r="AE794" s="148"/>
      <c r="AF794" s="148"/>
      <c r="AG794" s="148" t="s">
        <v>197</v>
      </c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ht="33.75" outlineLevel="1" x14ac:dyDescent="0.2">
      <c r="A795" s="155"/>
      <c r="B795" s="156"/>
      <c r="C795" s="199" t="s">
        <v>250</v>
      </c>
      <c r="D795" s="190"/>
      <c r="E795" s="191">
        <v>259.91000000000003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8"/>
      <c r="Z795" s="148"/>
      <c r="AA795" s="148"/>
      <c r="AB795" s="148"/>
      <c r="AC795" s="148"/>
      <c r="AD795" s="148"/>
      <c r="AE795" s="148"/>
      <c r="AF795" s="148"/>
      <c r="AG795" s="148" t="s">
        <v>197</v>
      </c>
      <c r="AH795" s="148">
        <v>2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1" x14ac:dyDescent="0.2">
      <c r="A796" s="155"/>
      <c r="B796" s="156"/>
      <c r="C796" s="199" t="s">
        <v>251</v>
      </c>
      <c r="D796" s="190"/>
      <c r="E796" s="191">
        <v>61.46</v>
      </c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48"/>
      <c r="Z796" s="148"/>
      <c r="AA796" s="148"/>
      <c r="AB796" s="148"/>
      <c r="AC796" s="148"/>
      <c r="AD796" s="148"/>
      <c r="AE796" s="148"/>
      <c r="AF796" s="148"/>
      <c r="AG796" s="148" t="s">
        <v>197</v>
      </c>
      <c r="AH796" s="148">
        <v>2</v>
      </c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outlineLevel="1" x14ac:dyDescent="0.2">
      <c r="A797" s="155"/>
      <c r="B797" s="156"/>
      <c r="C797" s="200" t="s">
        <v>252</v>
      </c>
      <c r="D797" s="192"/>
      <c r="E797" s="193">
        <v>321.37</v>
      </c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8"/>
      <c r="Z797" s="148"/>
      <c r="AA797" s="148"/>
      <c r="AB797" s="148"/>
      <c r="AC797" s="148"/>
      <c r="AD797" s="148"/>
      <c r="AE797" s="148"/>
      <c r="AF797" s="148"/>
      <c r="AG797" s="148" t="s">
        <v>197</v>
      </c>
      <c r="AH797" s="148">
        <v>3</v>
      </c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1" x14ac:dyDescent="0.2">
      <c r="A798" s="155"/>
      <c r="B798" s="156"/>
      <c r="C798" s="198" t="s">
        <v>253</v>
      </c>
      <c r="D798" s="190"/>
      <c r="E798" s="191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8"/>
      <c r="Z798" s="148"/>
      <c r="AA798" s="148"/>
      <c r="AB798" s="148"/>
      <c r="AC798" s="148"/>
      <c r="AD798" s="148"/>
      <c r="AE798" s="148"/>
      <c r="AF798" s="148"/>
      <c r="AG798" s="148" t="s">
        <v>197</v>
      </c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outlineLevel="1" x14ac:dyDescent="0.2">
      <c r="A799" s="155"/>
      <c r="B799" s="156"/>
      <c r="C799" s="186" t="s">
        <v>807</v>
      </c>
      <c r="D799" s="158"/>
      <c r="E799" s="159">
        <v>77.128799999999998</v>
      </c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8"/>
      <c r="Z799" s="148"/>
      <c r="AA799" s="148"/>
      <c r="AB799" s="148"/>
      <c r="AC799" s="148"/>
      <c r="AD799" s="148"/>
      <c r="AE799" s="148"/>
      <c r="AF799" s="148"/>
      <c r="AG799" s="148" t="s">
        <v>197</v>
      </c>
      <c r="AH799" s="148">
        <v>0</v>
      </c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1" x14ac:dyDescent="0.2">
      <c r="A800" s="155"/>
      <c r="B800" s="156"/>
      <c r="C800" s="186" t="s">
        <v>808</v>
      </c>
      <c r="D800" s="158"/>
      <c r="E800" s="159">
        <v>23.207999999999998</v>
      </c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48"/>
      <c r="Z800" s="148"/>
      <c r="AA800" s="148"/>
      <c r="AB800" s="148"/>
      <c r="AC800" s="148"/>
      <c r="AD800" s="148"/>
      <c r="AE800" s="148"/>
      <c r="AF800" s="148"/>
      <c r="AG800" s="148" t="s">
        <v>197</v>
      </c>
      <c r="AH800" s="148">
        <v>0</v>
      </c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ht="22.5" outlineLevel="1" x14ac:dyDescent="0.2">
      <c r="A801" s="167">
        <v>110</v>
      </c>
      <c r="B801" s="168" t="s">
        <v>809</v>
      </c>
      <c r="C801" s="184" t="s">
        <v>810</v>
      </c>
      <c r="D801" s="169" t="s">
        <v>318</v>
      </c>
      <c r="E801" s="170">
        <v>1050.4000000000001</v>
      </c>
      <c r="F801" s="171"/>
      <c r="G801" s="172">
        <f>ROUND(E801*F801,2)</f>
        <v>0</v>
      </c>
      <c r="H801" s="171"/>
      <c r="I801" s="172">
        <f>ROUND(E801*H801,2)</f>
        <v>0</v>
      </c>
      <c r="J801" s="171"/>
      <c r="K801" s="172">
        <f>ROUND(E801*J801,2)</f>
        <v>0</v>
      </c>
      <c r="L801" s="172">
        <v>21</v>
      </c>
      <c r="M801" s="172">
        <f>G801*(1+L801/100)</f>
        <v>0</v>
      </c>
      <c r="N801" s="172">
        <v>0</v>
      </c>
      <c r="O801" s="172">
        <f>ROUND(E801*N801,2)</f>
        <v>0</v>
      </c>
      <c r="P801" s="172">
        <v>0</v>
      </c>
      <c r="Q801" s="172">
        <f>ROUND(E801*P801,2)</f>
        <v>0</v>
      </c>
      <c r="R801" s="172" t="s">
        <v>811</v>
      </c>
      <c r="S801" s="172" t="s">
        <v>148</v>
      </c>
      <c r="T801" s="173" t="s">
        <v>227</v>
      </c>
      <c r="U801" s="157">
        <v>0.18</v>
      </c>
      <c r="V801" s="157">
        <f>ROUND(E801*U801,2)</f>
        <v>189.07</v>
      </c>
      <c r="W801" s="157"/>
      <c r="X801" s="157" t="s">
        <v>181</v>
      </c>
      <c r="Y801" s="148"/>
      <c r="Z801" s="148"/>
      <c r="AA801" s="148"/>
      <c r="AB801" s="148"/>
      <c r="AC801" s="148"/>
      <c r="AD801" s="148"/>
      <c r="AE801" s="148"/>
      <c r="AF801" s="148"/>
      <c r="AG801" s="148" t="s">
        <v>608</v>
      </c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1" x14ac:dyDescent="0.2">
      <c r="A802" s="155"/>
      <c r="B802" s="156"/>
      <c r="C802" s="186" t="s">
        <v>319</v>
      </c>
      <c r="D802" s="158"/>
      <c r="E802" s="159">
        <v>157.69999999999999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8"/>
      <c r="Z802" s="148"/>
      <c r="AA802" s="148"/>
      <c r="AB802" s="148"/>
      <c r="AC802" s="148"/>
      <c r="AD802" s="148"/>
      <c r="AE802" s="148"/>
      <c r="AF802" s="148"/>
      <c r="AG802" s="148" t="s">
        <v>197</v>
      </c>
      <c r="AH802" s="148">
        <v>0</v>
      </c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1" x14ac:dyDescent="0.2">
      <c r="A803" s="155"/>
      <c r="B803" s="156"/>
      <c r="C803" s="186" t="s">
        <v>320</v>
      </c>
      <c r="D803" s="158"/>
      <c r="E803" s="159">
        <v>91.92</v>
      </c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48"/>
      <c r="Z803" s="148"/>
      <c r="AA803" s="148"/>
      <c r="AB803" s="148"/>
      <c r="AC803" s="148"/>
      <c r="AD803" s="148"/>
      <c r="AE803" s="148"/>
      <c r="AF803" s="148"/>
      <c r="AG803" s="148" t="s">
        <v>197</v>
      </c>
      <c r="AH803" s="148">
        <v>0</v>
      </c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1" x14ac:dyDescent="0.2">
      <c r="A804" s="155"/>
      <c r="B804" s="156"/>
      <c r="C804" s="186" t="s">
        <v>321</v>
      </c>
      <c r="D804" s="158"/>
      <c r="E804" s="159">
        <v>46.9</v>
      </c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8"/>
      <c r="Z804" s="148"/>
      <c r="AA804" s="148"/>
      <c r="AB804" s="148"/>
      <c r="AC804" s="148"/>
      <c r="AD804" s="148"/>
      <c r="AE804" s="148"/>
      <c r="AF804" s="148"/>
      <c r="AG804" s="148" t="s">
        <v>197</v>
      </c>
      <c r="AH804" s="148">
        <v>0</v>
      </c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1" x14ac:dyDescent="0.2">
      <c r="A805" s="155"/>
      <c r="B805" s="156"/>
      <c r="C805" s="186" t="s">
        <v>322</v>
      </c>
      <c r="D805" s="158"/>
      <c r="E805" s="159">
        <v>4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48"/>
      <c r="Z805" s="148"/>
      <c r="AA805" s="148"/>
      <c r="AB805" s="148"/>
      <c r="AC805" s="148"/>
      <c r="AD805" s="148"/>
      <c r="AE805" s="148"/>
      <c r="AF805" s="148"/>
      <c r="AG805" s="148" t="s">
        <v>197</v>
      </c>
      <c r="AH805" s="148">
        <v>0</v>
      </c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1" x14ac:dyDescent="0.2">
      <c r="A806" s="155"/>
      <c r="B806" s="156"/>
      <c r="C806" s="186" t="s">
        <v>323</v>
      </c>
      <c r="D806" s="158"/>
      <c r="E806" s="159">
        <v>4.5999999999999996</v>
      </c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48"/>
      <c r="Z806" s="148"/>
      <c r="AA806" s="148"/>
      <c r="AB806" s="148"/>
      <c r="AC806" s="148"/>
      <c r="AD806" s="148"/>
      <c r="AE806" s="148"/>
      <c r="AF806" s="148"/>
      <c r="AG806" s="148" t="s">
        <v>197</v>
      </c>
      <c r="AH806" s="148">
        <v>0</v>
      </c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1" x14ac:dyDescent="0.2">
      <c r="A807" s="155"/>
      <c r="B807" s="156"/>
      <c r="C807" s="186" t="s">
        <v>324</v>
      </c>
      <c r="D807" s="158"/>
      <c r="E807" s="159">
        <v>7.24</v>
      </c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48"/>
      <c r="Z807" s="148"/>
      <c r="AA807" s="148"/>
      <c r="AB807" s="148"/>
      <c r="AC807" s="148"/>
      <c r="AD807" s="148"/>
      <c r="AE807" s="148"/>
      <c r="AF807" s="148"/>
      <c r="AG807" s="148" t="s">
        <v>197</v>
      </c>
      <c r="AH807" s="148">
        <v>0</v>
      </c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outlineLevel="1" x14ac:dyDescent="0.2">
      <c r="A808" s="155"/>
      <c r="B808" s="156"/>
      <c r="C808" s="186" t="s">
        <v>325</v>
      </c>
      <c r="D808" s="158"/>
      <c r="E808" s="159">
        <v>11.8</v>
      </c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8"/>
      <c r="Z808" s="148"/>
      <c r="AA808" s="148"/>
      <c r="AB808" s="148"/>
      <c r="AC808" s="148"/>
      <c r="AD808" s="148"/>
      <c r="AE808" s="148"/>
      <c r="AF808" s="148"/>
      <c r="AG808" s="148" t="s">
        <v>197</v>
      </c>
      <c r="AH808" s="148">
        <v>0</v>
      </c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</row>
    <row r="809" spans="1:60" outlineLevel="1" x14ac:dyDescent="0.2">
      <c r="A809" s="155"/>
      <c r="B809" s="156"/>
      <c r="C809" s="186" t="s">
        <v>326</v>
      </c>
      <c r="D809" s="158"/>
      <c r="E809" s="159">
        <v>50.8</v>
      </c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48"/>
      <c r="Z809" s="148"/>
      <c r="AA809" s="148"/>
      <c r="AB809" s="148"/>
      <c r="AC809" s="148"/>
      <c r="AD809" s="148"/>
      <c r="AE809" s="148"/>
      <c r="AF809" s="148"/>
      <c r="AG809" s="148" t="s">
        <v>197</v>
      </c>
      <c r="AH809" s="148">
        <v>0</v>
      </c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1" x14ac:dyDescent="0.2">
      <c r="A810" s="155"/>
      <c r="B810" s="156"/>
      <c r="C810" s="186" t="s">
        <v>327</v>
      </c>
      <c r="D810" s="158"/>
      <c r="E810" s="159">
        <v>15.04</v>
      </c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48"/>
      <c r="Z810" s="148"/>
      <c r="AA810" s="148"/>
      <c r="AB810" s="148"/>
      <c r="AC810" s="148"/>
      <c r="AD810" s="148"/>
      <c r="AE810" s="148"/>
      <c r="AF810" s="148"/>
      <c r="AG810" s="148" t="s">
        <v>197</v>
      </c>
      <c r="AH810" s="148">
        <v>0</v>
      </c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outlineLevel="1" x14ac:dyDescent="0.2">
      <c r="A811" s="155"/>
      <c r="B811" s="156"/>
      <c r="C811" s="186" t="s">
        <v>328</v>
      </c>
      <c r="D811" s="158"/>
      <c r="E811" s="159">
        <v>35.4</v>
      </c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48"/>
      <c r="Z811" s="148"/>
      <c r="AA811" s="148"/>
      <c r="AB811" s="148"/>
      <c r="AC811" s="148"/>
      <c r="AD811" s="148"/>
      <c r="AE811" s="148"/>
      <c r="AF811" s="148"/>
      <c r="AG811" s="148" t="s">
        <v>197</v>
      </c>
      <c r="AH811" s="148">
        <v>0</v>
      </c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1" x14ac:dyDescent="0.2">
      <c r="A812" s="155"/>
      <c r="B812" s="156"/>
      <c r="C812" s="186" t="s">
        <v>329</v>
      </c>
      <c r="D812" s="158"/>
      <c r="E812" s="159">
        <v>186.68</v>
      </c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48"/>
      <c r="Z812" s="148"/>
      <c r="AA812" s="148"/>
      <c r="AB812" s="148"/>
      <c r="AC812" s="148"/>
      <c r="AD812" s="148"/>
      <c r="AE812" s="148"/>
      <c r="AF812" s="148"/>
      <c r="AG812" s="148" t="s">
        <v>197</v>
      </c>
      <c r="AH812" s="148">
        <v>0</v>
      </c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1" x14ac:dyDescent="0.2">
      <c r="A813" s="155"/>
      <c r="B813" s="156"/>
      <c r="C813" s="186" t="s">
        <v>330</v>
      </c>
      <c r="D813" s="158"/>
      <c r="E813" s="159">
        <v>66.42</v>
      </c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48"/>
      <c r="Z813" s="148"/>
      <c r="AA813" s="148"/>
      <c r="AB813" s="148"/>
      <c r="AC813" s="148"/>
      <c r="AD813" s="148"/>
      <c r="AE813" s="148"/>
      <c r="AF813" s="148"/>
      <c r="AG813" s="148" t="s">
        <v>197</v>
      </c>
      <c r="AH813" s="148">
        <v>0</v>
      </c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1" x14ac:dyDescent="0.2">
      <c r="A814" s="155"/>
      <c r="B814" s="156"/>
      <c r="C814" s="186" t="s">
        <v>331</v>
      </c>
      <c r="D814" s="158"/>
      <c r="E814" s="159">
        <v>55.55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48"/>
      <c r="Z814" s="148"/>
      <c r="AA814" s="148"/>
      <c r="AB814" s="148"/>
      <c r="AC814" s="148"/>
      <c r="AD814" s="148"/>
      <c r="AE814" s="148"/>
      <c r="AF814" s="148"/>
      <c r="AG814" s="148" t="s">
        <v>197</v>
      </c>
      <c r="AH814" s="148">
        <v>0</v>
      </c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1" x14ac:dyDescent="0.2">
      <c r="A815" s="155"/>
      <c r="B815" s="156"/>
      <c r="C815" s="186" t="s">
        <v>332</v>
      </c>
      <c r="D815" s="158"/>
      <c r="E815" s="159">
        <v>7.34</v>
      </c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48"/>
      <c r="Z815" s="148"/>
      <c r="AA815" s="148"/>
      <c r="AB815" s="148"/>
      <c r="AC815" s="148"/>
      <c r="AD815" s="148"/>
      <c r="AE815" s="148"/>
      <c r="AF815" s="148"/>
      <c r="AG815" s="148" t="s">
        <v>197</v>
      </c>
      <c r="AH815" s="148">
        <v>0</v>
      </c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1" x14ac:dyDescent="0.2">
      <c r="A816" s="155"/>
      <c r="B816" s="156"/>
      <c r="C816" s="186" t="s">
        <v>333</v>
      </c>
      <c r="D816" s="158"/>
      <c r="E816" s="159">
        <v>6</v>
      </c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48"/>
      <c r="Z816" s="148"/>
      <c r="AA816" s="148"/>
      <c r="AB816" s="148"/>
      <c r="AC816" s="148"/>
      <c r="AD816" s="148"/>
      <c r="AE816" s="148"/>
      <c r="AF816" s="148"/>
      <c r="AG816" s="148" t="s">
        <v>197</v>
      </c>
      <c r="AH816" s="148">
        <v>0</v>
      </c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1" x14ac:dyDescent="0.2">
      <c r="A817" s="155"/>
      <c r="B817" s="156"/>
      <c r="C817" s="186" t="s">
        <v>334</v>
      </c>
      <c r="D817" s="158"/>
      <c r="E817" s="159">
        <v>3.75</v>
      </c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48"/>
      <c r="Z817" s="148"/>
      <c r="AA817" s="148"/>
      <c r="AB817" s="148"/>
      <c r="AC817" s="148"/>
      <c r="AD817" s="148"/>
      <c r="AE817" s="148"/>
      <c r="AF817" s="148"/>
      <c r="AG817" s="148" t="s">
        <v>197</v>
      </c>
      <c r="AH817" s="148">
        <v>0</v>
      </c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1" x14ac:dyDescent="0.2">
      <c r="A818" s="155"/>
      <c r="B818" s="156"/>
      <c r="C818" s="186" t="s">
        <v>335</v>
      </c>
      <c r="D818" s="158"/>
      <c r="E818" s="159">
        <v>24.68</v>
      </c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48"/>
      <c r="Z818" s="148"/>
      <c r="AA818" s="148"/>
      <c r="AB818" s="148"/>
      <c r="AC818" s="148"/>
      <c r="AD818" s="148"/>
      <c r="AE818" s="148"/>
      <c r="AF818" s="148"/>
      <c r="AG818" s="148" t="s">
        <v>197</v>
      </c>
      <c r="AH818" s="148">
        <v>0</v>
      </c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1" x14ac:dyDescent="0.2">
      <c r="A819" s="155"/>
      <c r="B819" s="156"/>
      <c r="C819" s="186" t="s">
        <v>336</v>
      </c>
      <c r="D819" s="158"/>
      <c r="E819" s="159">
        <v>38.520000000000003</v>
      </c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48"/>
      <c r="Z819" s="148"/>
      <c r="AA819" s="148"/>
      <c r="AB819" s="148"/>
      <c r="AC819" s="148"/>
      <c r="AD819" s="148"/>
      <c r="AE819" s="148"/>
      <c r="AF819" s="148"/>
      <c r="AG819" s="148" t="s">
        <v>197</v>
      </c>
      <c r="AH819" s="148">
        <v>0</v>
      </c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1" x14ac:dyDescent="0.2">
      <c r="A820" s="155"/>
      <c r="B820" s="156"/>
      <c r="C820" s="186" t="s">
        <v>337</v>
      </c>
      <c r="D820" s="158"/>
      <c r="E820" s="159">
        <v>82.94</v>
      </c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8"/>
      <c r="Z820" s="148"/>
      <c r="AA820" s="148"/>
      <c r="AB820" s="148"/>
      <c r="AC820" s="148"/>
      <c r="AD820" s="148"/>
      <c r="AE820" s="148"/>
      <c r="AF820" s="148"/>
      <c r="AG820" s="148" t="s">
        <v>197</v>
      </c>
      <c r="AH820" s="148">
        <v>0</v>
      </c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1" x14ac:dyDescent="0.2">
      <c r="A821" s="155"/>
      <c r="B821" s="156"/>
      <c r="C821" s="186" t="s">
        <v>338</v>
      </c>
      <c r="D821" s="158"/>
      <c r="E821" s="159">
        <v>13.5</v>
      </c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48"/>
      <c r="Z821" s="148"/>
      <c r="AA821" s="148"/>
      <c r="AB821" s="148"/>
      <c r="AC821" s="148"/>
      <c r="AD821" s="148"/>
      <c r="AE821" s="148"/>
      <c r="AF821" s="148"/>
      <c r="AG821" s="148" t="s">
        <v>197</v>
      </c>
      <c r="AH821" s="148">
        <v>0</v>
      </c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outlineLevel="1" x14ac:dyDescent="0.2">
      <c r="A822" s="155"/>
      <c r="B822" s="156"/>
      <c r="C822" s="186" t="s">
        <v>339</v>
      </c>
      <c r="D822" s="158"/>
      <c r="E822" s="159">
        <v>7.24</v>
      </c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48"/>
      <c r="Z822" s="148"/>
      <c r="AA822" s="148"/>
      <c r="AB822" s="148"/>
      <c r="AC822" s="148"/>
      <c r="AD822" s="148"/>
      <c r="AE822" s="148"/>
      <c r="AF822" s="148"/>
      <c r="AG822" s="148" t="s">
        <v>197</v>
      </c>
      <c r="AH822" s="148">
        <v>0</v>
      </c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</row>
    <row r="823" spans="1:60" outlineLevel="1" x14ac:dyDescent="0.2">
      <c r="A823" s="155"/>
      <c r="B823" s="156"/>
      <c r="C823" s="186" t="s">
        <v>340</v>
      </c>
      <c r="D823" s="158"/>
      <c r="E823" s="159">
        <v>14.18</v>
      </c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48"/>
      <c r="Z823" s="148"/>
      <c r="AA823" s="148"/>
      <c r="AB823" s="148"/>
      <c r="AC823" s="148"/>
      <c r="AD823" s="148"/>
      <c r="AE823" s="148"/>
      <c r="AF823" s="148"/>
      <c r="AG823" s="148" t="s">
        <v>197</v>
      </c>
      <c r="AH823" s="148">
        <v>0</v>
      </c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outlineLevel="1" x14ac:dyDescent="0.2">
      <c r="A824" s="155"/>
      <c r="B824" s="156"/>
      <c r="C824" s="186" t="s">
        <v>341</v>
      </c>
      <c r="D824" s="158"/>
      <c r="E824" s="159">
        <v>16.18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8"/>
      <c r="Z824" s="148"/>
      <c r="AA824" s="148"/>
      <c r="AB824" s="148"/>
      <c r="AC824" s="148"/>
      <c r="AD824" s="148"/>
      <c r="AE824" s="148"/>
      <c r="AF824" s="148"/>
      <c r="AG824" s="148" t="s">
        <v>197</v>
      </c>
      <c r="AH824" s="148">
        <v>0</v>
      </c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1" x14ac:dyDescent="0.2">
      <c r="A825" s="155"/>
      <c r="B825" s="156"/>
      <c r="C825" s="186" t="s">
        <v>342</v>
      </c>
      <c r="D825" s="158"/>
      <c r="E825" s="159">
        <v>15.5</v>
      </c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8"/>
      <c r="Z825" s="148"/>
      <c r="AA825" s="148"/>
      <c r="AB825" s="148"/>
      <c r="AC825" s="148"/>
      <c r="AD825" s="148"/>
      <c r="AE825" s="148"/>
      <c r="AF825" s="148"/>
      <c r="AG825" s="148" t="s">
        <v>197</v>
      </c>
      <c r="AH825" s="148">
        <v>0</v>
      </c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1" x14ac:dyDescent="0.2">
      <c r="A826" s="155"/>
      <c r="B826" s="156"/>
      <c r="C826" s="186" t="s">
        <v>343</v>
      </c>
      <c r="D826" s="158"/>
      <c r="E826" s="159">
        <v>8.24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48"/>
      <c r="Z826" s="148"/>
      <c r="AA826" s="148"/>
      <c r="AB826" s="148"/>
      <c r="AC826" s="148"/>
      <c r="AD826" s="148"/>
      <c r="AE826" s="148"/>
      <c r="AF826" s="148"/>
      <c r="AG826" s="148" t="s">
        <v>197</v>
      </c>
      <c r="AH826" s="148">
        <v>0</v>
      </c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outlineLevel="1" x14ac:dyDescent="0.2">
      <c r="A827" s="155"/>
      <c r="B827" s="156"/>
      <c r="C827" s="186" t="s">
        <v>344</v>
      </c>
      <c r="D827" s="158"/>
      <c r="E827" s="159">
        <v>8.9700000000000006</v>
      </c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48"/>
      <c r="Z827" s="148"/>
      <c r="AA827" s="148"/>
      <c r="AB827" s="148"/>
      <c r="AC827" s="148"/>
      <c r="AD827" s="148"/>
      <c r="AE827" s="148"/>
      <c r="AF827" s="148"/>
      <c r="AG827" s="148" t="s">
        <v>197</v>
      </c>
      <c r="AH827" s="148">
        <v>0</v>
      </c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1" x14ac:dyDescent="0.2">
      <c r="A828" s="155"/>
      <c r="B828" s="156"/>
      <c r="C828" s="186" t="s">
        <v>345</v>
      </c>
      <c r="D828" s="158"/>
      <c r="E828" s="159">
        <v>2.5</v>
      </c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48"/>
      <c r="Z828" s="148"/>
      <c r="AA828" s="148"/>
      <c r="AB828" s="148"/>
      <c r="AC828" s="148"/>
      <c r="AD828" s="148"/>
      <c r="AE828" s="148"/>
      <c r="AF828" s="148"/>
      <c r="AG828" s="148" t="s">
        <v>197</v>
      </c>
      <c r="AH828" s="148">
        <v>0</v>
      </c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1" x14ac:dyDescent="0.2">
      <c r="A829" s="155"/>
      <c r="B829" s="156"/>
      <c r="C829" s="186" t="s">
        <v>346</v>
      </c>
      <c r="D829" s="158"/>
      <c r="E829" s="159">
        <v>2.2000000000000002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8"/>
      <c r="Z829" s="148"/>
      <c r="AA829" s="148"/>
      <c r="AB829" s="148"/>
      <c r="AC829" s="148"/>
      <c r="AD829" s="148"/>
      <c r="AE829" s="148"/>
      <c r="AF829" s="148"/>
      <c r="AG829" s="148" t="s">
        <v>197</v>
      </c>
      <c r="AH829" s="148">
        <v>0</v>
      </c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1" x14ac:dyDescent="0.2">
      <c r="A830" s="155"/>
      <c r="B830" s="156"/>
      <c r="C830" s="186" t="s">
        <v>347</v>
      </c>
      <c r="D830" s="158"/>
      <c r="E830" s="159">
        <v>42.48</v>
      </c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48"/>
      <c r="Z830" s="148"/>
      <c r="AA830" s="148"/>
      <c r="AB830" s="148"/>
      <c r="AC830" s="148"/>
      <c r="AD830" s="148"/>
      <c r="AE830" s="148"/>
      <c r="AF830" s="148"/>
      <c r="AG830" s="148" t="s">
        <v>197</v>
      </c>
      <c r="AH830" s="148">
        <v>0</v>
      </c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outlineLevel="1" x14ac:dyDescent="0.2">
      <c r="A831" s="155"/>
      <c r="B831" s="156"/>
      <c r="C831" s="186" t="s">
        <v>348</v>
      </c>
      <c r="D831" s="158"/>
      <c r="E831" s="159">
        <v>4.7</v>
      </c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8"/>
      <c r="Z831" s="148"/>
      <c r="AA831" s="148"/>
      <c r="AB831" s="148"/>
      <c r="AC831" s="148"/>
      <c r="AD831" s="148"/>
      <c r="AE831" s="148"/>
      <c r="AF831" s="148"/>
      <c r="AG831" s="148" t="s">
        <v>197</v>
      </c>
      <c r="AH831" s="148">
        <v>0</v>
      </c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1" x14ac:dyDescent="0.2">
      <c r="A832" s="155"/>
      <c r="B832" s="156"/>
      <c r="C832" s="186" t="s">
        <v>349</v>
      </c>
      <c r="D832" s="158"/>
      <c r="E832" s="159">
        <v>3.35</v>
      </c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48"/>
      <c r="Z832" s="148"/>
      <c r="AA832" s="148"/>
      <c r="AB832" s="148"/>
      <c r="AC832" s="148"/>
      <c r="AD832" s="148"/>
      <c r="AE832" s="148"/>
      <c r="AF832" s="148"/>
      <c r="AG832" s="148" t="s">
        <v>197</v>
      </c>
      <c r="AH832" s="148">
        <v>0</v>
      </c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outlineLevel="1" x14ac:dyDescent="0.2">
      <c r="A833" s="155"/>
      <c r="B833" s="156"/>
      <c r="C833" s="186" t="s">
        <v>350</v>
      </c>
      <c r="D833" s="158"/>
      <c r="E833" s="159">
        <v>6.7</v>
      </c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8"/>
      <c r="Z833" s="148"/>
      <c r="AA833" s="148"/>
      <c r="AB833" s="148"/>
      <c r="AC833" s="148"/>
      <c r="AD833" s="148"/>
      <c r="AE833" s="148"/>
      <c r="AF833" s="148"/>
      <c r="AG833" s="148" t="s">
        <v>197</v>
      </c>
      <c r="AH833" s="148">
        <v>0</v>
      </c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outlineLevel="1" x14ac:dyDescent="0.2">
      <c r="A834" s="155"/>
      <c r="B834" s="156"/>
      <c r="C834" s="186" t="s">
        <v>351</v>
      </c>
      <c r="D834" s="158"/>
      <c r="E834" s="159">
        <v>7.38</v>
      </c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48"/>
      <c r="Z834" s="148"/>
      <c r="AA834" s="148"/>
      <c r="AB834" s="148"/>
      <c r="AC834" s="148"/>
      <c r="AD834" s="148"/>
      <c r="AE834" s="148"/>
      <c r="AF834" s="148"/>
      <c r="AG834" s="148" t="s">
        <v>197</v>
      </c>
      <c r="AH834" s="148">
        <v>0</v>
      </c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1" x14ac:dyDescent="0.2">
      <c r="A835" s="167">
        <v>111</v>
      </c>
      <c r="B835" s="168" t="s">
        <v>812</v>
      </c>
      <c r="C835" s="184" t="s">
        <v>813</v>
      </c>
      <c r="D835" s="169" t="s">
        <v>318</v>
      </c>
      <c r="E835" s="170">
        <v>271.89999999999998</v>
      </c>
      <c r="F835" s="171"/>
      <c r="G835" s="172">
        <f>ROUND(E835*F835,2)</f>
        <v>0</v>
      </c>
      <c r="H835" s="171"/>
      <c r="I835" s="172">
        <f>ROUND(E835*H835,2)</f>
        <v>0</v>
      </c>
      <c r="J835" s="171"/>
      <c r="K835" s="172">
        <f>ROUND(E835*J835,2)</f>
        <v>0</v>
      </c>
      <c r="L835" s="172">
        <v>21</v>
      </c>
      <c r="M835" s="172">
        <f>G835*(1+L835/100)</f>
        <v>0</v>
      </c>
      <c r="N835" s="172">
        <v>0</v>
      </c>
      <c r="O835" s="172">
        <f>ROUND(E835*N835,2)</f>
        <v>0</v>
      </c>
      <c r="P835" s="172">
        <v>0</v>
      </c>
      <c r="Q835" s="172">
        <f>ROUND(E835*P835,2)</f>
        <v>0</v>
      </c>
      <c r="R835" s="172"/>
      <c r="S835" s="172" t="s">
        <v>180</v>
      </c>
      <c r="T835" s="173" t="s">
        <v>149</v>
      </c>
      <c r="U835" s="157">
        <v>0</v>
      </c>
      <c r="V835" s="157">
        <f>ROUND(E835*U835,2)</f>
        <v>0</v>
      </c>
      <c r="W835" s="157"/>
      <c r="X835" s="157" t="s">
        <v>181</v>
      </c>
      <c r="Y835" s="148"/>
      <c r="Z835" s="148"/>
      <c r="AA835" s="148"/>
      <c r="AB835" s="148"/>
      <c r="AC835" s="148"/>
      <c r="AD835" s="148"/>
      <c r="AE835" s="148"/>
      <c r="AF835" s="148"/>
      <c r="AG835" s="148" t="s">
        <v>608</v>
      </c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outlineLevel="1" x14ac:dyDescent="0.2">
      <c r="A836" s="155"/>
      <c r="B836" s="156"/>
      <c r="C836" s="259" t="s">
        <v>814</v>
      </c>
      <c r="D836" s="260"/>
      <c r="E836" s="260"/>
      <c r="F836" s="260"/>
      <c r="G836" s="260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48"/>
      <c r="Z836" s="148"/>
      <c r="AA836" s="148"/>
      <c r="AB836" s="148"/>
      <c r="AC836" s="148"/>
      <c r="AD836" s="148"/>
      <c r="AE836" s="148"/>
      <c r="AF836" s="148"/>
      <c r="AG836" s="148" t="s">
        <v>153</v>
      </c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</row>
    <row r="837" spans="1:60" outlineLevel="1" x14ac:dyDescent="0.2">
      <c r="A837" s="155"/>
      <c r="B837" s="156"/>
      <c r="C837" s="186" t="s">
        <v>364</v>
      </c>
      <c r="D837" s="158"/>
      <c r="E837" s="159">
        <v>41.8</v>
      </c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48"/>
      <c r="Z837" s="148"/>
      <c r="AA837" s="148"/>
      <c r="AB837" s="148"/>
      <c r="AC837" s="148"/>
      <c r="AD837" s="148"/>
      <c r="AE837" s="148"/>
      <c r="AF837" s="148"/>
      <c r="AG837" s="148" t="s">
        <v>197</v>
      </c>
      <c r="AH837" s="148">
        <v>0</v>
      </c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outlineLevel="1" x14ac:dyDescent="0.2">
      <c r="A838" s="155"/>
      <c r="B838" s="156"/>
      <c r="C838" s="186" t="s">
        <v>365</v>
      </c>
      <c r="D838" s="158"/>
      <c r="E838" s="159">
        <v>20.399999999999999</v>
      </c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48"/>
      <c r="Z838" s="148"/>
      <c r="AA838" s="148"/>
      <c r="AB838" s="148"/>
      <c r="AC838" s="148"/>
      <c r="AD838" s="148"/>
      <c r="AE838" s="148"/>
      <c r="AF838" s="148"/>
      <c r="AG838" s="148" t="s">
        <v>197</v>
      </c>
      <c r="AH838" s="148">
        <v>0</v>
      </c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1" x14ac:dyDescent="0.2">
      <c r="A839" s="155"/>
      <c r="B839" s="156"/>
      <c r="C839" s="186" t="s">
        <v>366</v>
      </c>
      <c r="D839" s="158"/>
      <c r="E839" s="159">
        <v>18.899999999999999</v>
      </c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48"/>
      <c r="Z839" s="148"/>
      <c r="AA839" s="148"/>
      <c r="AB839" s="148"/>
      <c r="AC839" s="148"/>
      <c r="AD839" s="148"/>
      <c r="AE839" s="148"/>
      <c r="AF839" s="148"/>
      <c r="AG839" s="148" t="s">
        <v>197</v>
      </c>
      <c r="AH839" s="148">
        <v>0</v>
      </c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outlineLevel="1" x14ac:dyDescent="0.2">
      <c r="A840" s="155"/>
      <c r="B840" s="156"/>
      <c r="C840" s="186" t="s">
        <v>367</v>
      </c>
      <c r="D840" s="158"/>
      <c r="E840" s="159">
        <v>2</v>
      </c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8"/>
      <c r="Z840" s="148"/>
      <c r="AA840" s="148"/>
      <c r="AB840" s="148"/>
      <c r="AC840" s="148"/>
      <c r="AD840" s="148"/>
      <c r="AE840" s="148"/>
      <c r="AF840" s="148"/>
      <c r="AG840" s="148" t="s">
        <v>197</v>
      </c>
      <c r="AH840" s="148">
        <v>0</v>
      </c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outlineLevel="1" x14ac:dyDescent="0.2">
      <c r="A841" s="155"/>
      <c r="B841" s="156"/>
      <c r="C841" s="186" t="s">
        <v>368</v>
      </c>
      <c r="D841" s="158"/>
      <c r="E841" s="159">
        <v>2</v>
      </c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48"/>
      <c r="Z841" s="148"/>
      <c r="AA841" s="148"/>
      <c r="AB841" s="148"/>
      <c r="AC841" s="148"/>
      <c r="AD841" s="148"/>
      <c r="AE841" s="148"/>
      <c r="AF841" s="148"/>
      <c r="AG841" s="148" t="s">
        <v>197</v>
      </c>
      <c r="AH841" s="148">
        <v>0</v>
      </c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1" x14ac:dyDescent="0.2">
      <c r="A842" s="155"/>
      <c r="B842" s="156"/>
      <c r="C842" s="186" t="s">
        <v>369</v>
      </c>
      <c r="D842" s="158"/>
      <c r="E842" s="159">
        <v>2.06</v>
      </c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48"/>
      <c r="Z842" s="148"/>
      <c r="AA842" s="148"/>
      <c r="AB842" s="148"/>
      <c r="AC842" s="148"/>
      <c r="AD842" s="148"/>
      <c r="AE842" s="148"/>
      <c r="AF842" s="148"/>
      <c r="AG842" s="148" t="s">
        <v>197</v>
      </c>
      <c r="AH842" s="148">
        <v>0</v>
      </c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outlineLevel="1" x14ac:dyDescent="0.2">
      <c r="A843" s="155"/>
      <c r="B843" s="156"/>
      <c r="C843" s="186" t="s">
        <v>370</v>
      </c>
      <c r="D843" s="158"/>
      <c r="E843" s="159">
        <v>1.6</v>
      </c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48"/>
      <c r="Z843" s="148"/>
      <c r="AA843" s="148"/>
      <c r="AB843" s="148"/>
      <c r="AC843" s="148"/>
      <c r="AD843" s="148"/>
      <c r="AE843" s="148"/>
      <c r="AF843" s="148"/>
      <c r="AG843" s="148" t="s">
        <v>197</v>
      </c>
      <c r="AH843" s="148">
        <v>0</v>
      </c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outlineLevel="1" x14ac:dyDescent="0.2">
      <c r="A844" s="155"/>
      <c r="B844" s="156"/>
      <c r="C844" s="186" t="s">
        <v>371</v>
      </c>
      <c r="D844" s="158"/>
      <c r="E844" s="159">
        <v>10</v>
      </c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48"/>
      <c r="Z844" s="148"/>
      <c r="AA844" s="148"/>
      <c r="AB844" s="148"/>
      <c r="AC844" s="148"/>
      <c r="AD844" s="148"/>
      <c r="AE844" s="148"/>
      <c r="AF844" s="148"/>
      <c r="AG844" s="148" t="s">
        <v>197</v>
      </c>
      <c r="AH844" s="148">
        <v>0</v>
      </c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</row>
    <row r="845" spans="1:60" outlineLevel="1" x14ac:dyDescent="0.2">
      <c r="A845" s="155"/>
      <c r="B845" s="156"/>
      <c r="C845" s="186" t="s">
        <v>372</v>
      </c>
      <c r="D845" s="158"/>
      <c r="E845" s="159">
        <v>4.4000000000000004</v>
      </c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48"/>
      <c r="Z845" s="148"/>
      <c r="AA845" s="148"/>
      <c r="AB845" s="148"/>
      <c r="AC845" s="148"/>
      <c r="AD845" s="148"/>
      <c r="AE845" s="148"/>
      <c r="AF845" s="148"/>
      <c r="AG845" s="148" t="s">
        <v>197</v>
      </c>
      <c r="AH845" s="148">
        <v>0</v>
      </c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outlineLevel="1" x14ac:dyDescent="0.2">
      <c r="A846" s="155"/>
      <c r="B846" s="156"/>
      <c r="C846" s="186" t="s">
        <v>373</v>
      </c>
      <c r="D846" s="158"/>
      <c r="E846" s="159">
        <v>15</v>
      </c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48"/>
      <c r="Z846" s="148"/>
      <c r="AA846" s="148"/>
      <c r="AB846" s="148"/>
      <c r="AC846" s="148"/>
      <c r="AD846" s="148"/>
      <c r="AE846" s="148"/>
      <c r="AF846" s="148"/>
      <c r="AG846" s="148" t="s">
        <v>197</v>
      </c>
      <c r="AH846" s="148">
        <v>0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</row>
    <row r="847" spans="1:60" outlineLevel="1" x14ac:dyDescent="0.2">
      <c r="A847" s="155"/>
      <c r="B847" s="156"/>
      <c r="C847" s="186" t="s">
        <v>374</v>
      </c>
      <c r="D847" s="158"/>
      <c r="E847" s="159">
        <v>46.8</v>
      </c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48"/>
      <c r="Z847" s="148"/>
      <c r="AA847" s="148"/>
      <c r="AB847" s="148"/>
      <c r="AC847" s="148"/>
      <c r="AD847" s="148"/>
      <c r="AE847" s="148"/>
      <c r="AF847" s="148"/>
      <c r="AG847" s="148" t="s">
        <v>197</v>
      </c>
      <c r="AH847" s="148">
        <v>0</v>
      </c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1" x14ac:dyDescent="0.2">
      <c r="A848" s="155"/>
      <c r="B848" s="156"/>
      <c r="C848" s="186" t="s">
        <v>375</v>
      </c>
      <c r="D848" s="158"/>
      <c r="E848" s="159">
        <v>18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8"/>
      <c r="Z848" s="148"/>
      <c r="AA848" s="148"/>
      <c r="AB848" s="148"/>
      <c r="AC848" s="148"/>
      <c r="AD848" s="148"/>
      <c r="AE848" s="148"/>
      <c r="AF848" s="148"/>
      <c r="AG848" s="148" t="s">
        <v>197</v>
      </c>
      <c r="AH848" s="148">
        <v>0</v>
      </c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outlineLevel="1" x14ac:dyDescent="0.2">
      <c r="A849" s="155"/>
      <c r="B849" s="156"/>
      <c r="C849" s="186" t="s">
        <v>376</v>
      </c>
      <c r="D849" s="158"/>
      <c r="E849" s="159">
        <v>10.23</v>
      </c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48"/>
      <c r="Z849" s="148"/>
      <c r="AA849" s="148"/>
      <c r="AB849" s="148"/>
      <c r="AC849" s="148"/>
      <c r="AD849" s="148"/>
      <c r="AE849" s="148"/>
      <c r="AF849" s="148"/>
      <c r="AG849" s="148" t="s">
        <v>197</v>
      </c>
      <c r="AH849" s="148">
        <v>0</v>
      </c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outlineLevel="1" x14ac:dyDescent="0.2">
      <c r="A850" s="155"/>
      <c r="B850" s="156"/>
      <c r="C850" s="186" t="s">
        <v>377</v>
      </c>
      <c r="D850" s="158"/>
      <c r="E850" s="159">
        <v>1.8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8"/>
      <c r="Z850" s="148"/>
      <c r="AA850" s="148"/>
      <c r="AB850" s="148"/>
      <c r="AC850" s="148"/>
      <c r="AD850" s="148"/>
      <c r="AE850" s="148"/>
      <c r="AF850" s="148"/>
      <c r="AG850" s="148" t="s">
        <v>197</v>
      </c>
      <c r="AH850" s="148">
        <v>0</v>
      </c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</row>
    <row r="851" spans="1:60" outlineLevel="1" x14ac:dyDescent="0.2">
      <c r="A851" s="155"/>
      <c r="B851" s="156"/>
      <c r="C851" s="186" t="s">
        <v>378</v>
      </c>
      <c r="D851" s="158"/>
      <c r="E851" s="159">
        <v>1</v>
      </c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8"/>
      <c r="Z851" s="148"/>
      <c r="AA851" s="148"/>
      <c r="AB851" s="148"/>
      <c r="AC851" s="148"/>
      <c r="AD851" s="148"/>
      <c r="AE851" s="148"/>
      <c r="AF851" s="148"/>
      <c r="AG851" s="148" t="s">
        <v>197</v>
      </c>
      <c r="AH851" s="148">
        <v>0</v>
      </c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</row>
    <row r="852" spans="1:60" outlineLevel="1" x14ac:dyDescent="0.2">
      <c r="A852" s="155"/>
      <c r="B852" s="156"/>
      <c r="C852" s="186" t="s">
        <v>379</v>
      </c>
      <c r="D852" s="158"/>
      <c r="E852" s="159">
        <v>1.25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48"/>
      <c r="Z852" s="148"/>
      <c r="AA852" s="148"/>
      <c r="AB852" s="148"/>
      <c r="AC852" s="148"/>
      <c r="AD852" s="148"/>
      <c r="AE852" s="148"/>
      <c r="AF852" s="148"/>
      <c r="AG852" s="148" t="s">
        <v>197</v>
      </c>
      <c r="AH852" s="148">
        <v>0</v>
      </c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</row>
    <row r="853" spans="1:60" outlineLevel="1" x14ac:dyDescent="0.2">
      <c r="A853" s="155"/>
      <c r="B853" s="156"/>
      <c r="C853" s="186" t="s">
        <v>380</v>
      </c>
      <c r="D853" s="158"/>
      <c r="E853" s="159">
        <v>4.2</v>
      </c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48"/>
      <c r="Z853" s="148"/>
      <c r="AA853" s="148"/>
      <c r="AB853" s="148"/>
      <c r="AC853" s="148"/>
      <c r="AD853" s="148"/>
      <c r="AE853" s="148"/>
      <c r="AF853" s="148"/>
      <c r="AG853" s="148" t="s">
        <v>197</v>
      </c>
      <c r="AH853" s="148">
        <v>0</v>
      </c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</row>
    <row r="854" spans="1:60" outlineLevel="1" x14ac:dyDescent="0.2">
      <c r="A854" s="155"/>
      <c r="B854" s="156"/>
      <c r="C854" s="186" t="s">
        <v>381</v>
      </c>
      <c r="D854" s="158"/>
      <c r="E854" s="159">
        <v>7.8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8"/>
      <c r="Z854" s="148"/>
      <c r="AA854" s="148"/>
      <c r="AB854" s="148"/>
      <c r="AC854" s="148"/>
      <c r="AD854" s="148"/>
      <c r="AE854" s="148"/>
      <c r="AF854" s="148"/>
      <c r="AG854" s="148" t="s">
        <v>197</v>
      </c>
      <c r="AH854" s="148">
        <v>0</v>
      </c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</row>
    <row r="855" spans="1:60" outlineLevel="1" x14ac:dyDescent="0.2">
      <c r="A855" s="155"/>
      <c r="B855" s="156"/>
      <c r="C855" s="186" t="s">
        <v>382</v>
      </c>
      <c r="D855" s="158"/>
      <c r="E855" s="159">
        <v>22</v>
      </c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48"/>
      <c r="Z855" s="148"/>
      <c r="AA855" s="148"/>
      <c r="AB855" s="148"/>
      <c r="AC855" s="148"/>
      <c r="AD855" s="148"/>
      <c r="AE855" s="148"/>
      <c r="AF855" s="148"/>
      <c r="AG855" s="148" t="s">
        <v>197</v>
      </c>
      <c r="AH855" s="148">
        <v>0</v>
      </c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</row>
    <row r="856" spans="1:60" outlineLevel="1" x14ac:dyDescent="0.2">
      <c r="A856" s="155"/>
      <c r="B856" s="156"/>
      <c r="C856" s="186" t="s">
        <v>383</v>
      </c>
      <c r="D856" s="158"/>
      <c r="E856" s="159">
        <v>2.9</v>
      </c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48"/>
      <c r="Z856" s="148"/>
      <c r="AA856" s="148"/>
      <c r="AB856" s="148"/>
      <c r="AC856" s="148"/>
      <c r="AD856" s="148"/>
      <c r="AE856" s="148"/>
      <c r="AF856" s="148"/>
      <c r="AG856" s="148" t="s">
        <v>197</v>
      </c>
      <c r="AH856" s="148">
        <v>0</v>
      </c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</row>
    <row r="857" spans="1:60" outlineLevel="1" x14ac:dyDescent="0.2">
      <c r="A857" s="155"/>
      <c r="B857" s="156"/>
      <c r="C857" s="186" t="s">
        <v>384</v>
      </c>
      <c r="D857" s="158"/>
      <c r="E857" s="159">
        <v>1.94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8"/>
      <c r="Z857" s="148"/>
      <c r="AA857" s="148"/>
      <c r="AB857" s="148"/>
      <c r="AC857" s="148"/>
      <c r="AD857" s="148"/>
      <c r="AE857" s="148"/>
      <c r="AF857" s="148"/>
      <c r="AG857" s="148" t="s">
        <v>197</v>
      </c>
      <c r="AH857" s="148">
        <v>0</v>
      </c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</row>
    <row r="858" spans="1:60" outlineLevel="1" x14ac:dyDescent="0.2">
      <c r="A858" s="155"/>
      <c r="B858" s="156"/>
      <c r="C858" s="186" t="s">
        <v>385</v>
      </c>
      <c r="D858" s="158"/>
      <c r="E858" s="159">
        <v>3.58</v>
      </c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48"/>
      <c r="Z858" s="148"/>
      <c r="AA858" s="148"/>
      <c r="AB858" s="148"/>
      <c r="AC858" s="148"/>
      <c r="AD858" s="148"/>
      <c r="AE858" s="148"/>
      <c r="AF858" s="148"/>
      <c r="AG858" s="148" t="s">
        <v>197</v>
      </c>
      <c r="AH858" s="148"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</row>
    <row r="859" spans="1:60" outlineLevel="1" x14ac:dyDescent="0.2">
      <c r="A859" s="155"/>
      <c r="B859" s="156"/>
      <c r="C859" s="186" t="s">
        <v>386</v>
      </c>
      <c r="D859" s="158"/>
      <c r="E859" s="159">
        <v>3.58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8"/>
      <c r="Z859" s="148"/>
      <c r="AA859" s="148"/>
      <c r="AB859" s="148"/>
      <c r="AC859" s="148"/>
      <c r="AD859" s="148"/>
      <c r="AE859" s="148"/>
      <c r="AF859" s="148"/>
      <c r="AG859" s="148" t="s">
        <v>197</v>
      </c>
      <c r="AH859" s="148">
        <v>0</v>
      </c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</row>
    <row r="860" spans="1:60" outlineLevel="1" x14ac:dyDescent="0.2">
      <c r="A860" s="155"/>
      <c r="B860" s="156"/>
      <c r="C860" s="186" t="s">
        <v>387</v>
      </c>
      <c r="D860" s="158"/>
      <c r="E860" s="159">
        <v>2.9</v>
      </c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48"/>
      <c r="Z860" s="148"/>
      <c r="AA860" s="148"/>
      <c r="AB860" s="148"/>
      <c r="AC860" s="148"/>
      <c r="AD860" s="148"/>
      <c r="AE860" s="148"/>
      <c r="AF860" s="148"/>
      <c r="AG860" s="148" t="s">
        <v>197</v>
      </c>
      <c r="AH860" s="148">
        <v>0</v>
      </c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</row>
    <row r="861" spans="1:60" outlineLevel="1" x14ac:dyDescent="0.2">
      <c r="A861" s="155"/>
      <c r="B861" s="156"/>
      <c r="C861" s="186" t="s">
        <v>388</v>
      </c>
      <c r="D861" s="158"/>
      <c r="E861" s="159">
        <v>1.94</v>
      </c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48"/>
      <c r="Z861" s="148"/>
      <c r="AA861" s="148"/>
      <c r="AB861" s="148"/>
      <c r="AC861" s="148"/>
      <c r="AD861" s="148"/>
      <c r="AE861" s="148"/>
      <c r="AF861" s="148"/>
      <c r="AG861" s="148" t="s">
        <v>197</v>
      </c>
      <c r="AH861" s="148">
        <v>0</v>
      </c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</row>
    <row r="862" spans="1:60" outlineLevel="1" x14ac:dyDescent="0.2">
      <c r="A862" s="155"/>
      <c r="B862" s="156"/>
      <c r="C862" s="186" t="s">
        <v>389</v>
      </c>
      <c r="D862" s="158"/>
      <c r="E862" s="159">
        <v>4.05</v>
      </c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48"/>
      <c r="Z862" s="148"/>
      <c r="AA862" s="148"/>
      <c r="AB862" s="148"/>
      <c r="AC862" s="148"/>
      <c r="AD862" s="148"/>
      <c r="AE862" s="148"/>
      <c r="AF862" s="148"/>
      <c r="AG862" s="148" t="s">
        <v>197</v>
      </c>
      <c r="AH862" s="148">
        <v>0</v>
      </c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</row>
    <row r="863" spans="1:60" outlineLevel="1" x14ac:dyDescent="0.2">
      <c r="A863" s="155"/>
      <c r="B863" s="156"/>
      <c r="C863" s="186" t="s">
        <v>390</v>
      </c>
      <c r="D863" s="158"/>
      <c r="E863" s="159">
        <v>1.1000000000000001</v>
      </c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48"/>
      <c r="Z863" s="148"/>
      <c r="AA863" s="148"/>
      <c r="AB863" s="148"/>
      <c r="AC863" s="148"/>
      <c r="AD863" s="148"/>
      <c r="AE863" s="148"/>
      <c r="AF863" s="148"/>
      <c r="AG863" s="148" t="s">
        <v>197</v>
      </c>
      <c r="AH863" s="148">
        <v>0</v>
      </c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</row>
    <row r="864" spans="1:60" outlineLevel="1" x14ac:dyDescent="0.2">
      <c r="A864" s="155"/>
      <c r="B864" s="156"/>
      <c r="C864" s="186" t="s">
        <v>391</v>
      </c>
      <c r="D864" s="158"/>
      <c r="E864" s="159">
        <v>1</v>
      </c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48"/>
      <c r="Z864" s="148"/>
      <c r="AA864" s="148"/>
      <c r="AB864" s="148"/>
      <c r="AC864" s="148"/>
      <c r="AD864" s="148"/>
      <c r="AE864" s="148"/>
      <c r="AF864" s="148"/>
      <c r="AG864" s="148" t="s">
        <v>197</v>
      </c>
      <c r="AH864" s="148">
        <v>0</v>
      </c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</row>
    <row r="865" spans="1:60" outlineLevel="1" x14ac:dyDescent="0.2">
      <c r="A865" s="155"/>
      <c r="B865" s="156"/>
      <c r="C865" s="186" t="s">
        <v>392</v>
      </c>
      <c r="D865" s="158"/>
      <c r="E865" s="159">
        <v>10.62</v>
      </c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48"/>
      <c r="Z865" s="148"/>
      <c r="AA865" s="148"/>
      <c r="AB865" s="148"/>
      <c r="AC865" s="148"/>
      <c r="AD865" s="148"/>
      <c r="AE865" s="148"/>
      <c r="AF865" s="148"/>
      <c r="AG865" s="148" t="s">
        <v>197</v>
      </c>
      <c r="AH865" s="148">
        <v>0</v>
      </c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</row>
    <row r="866" spans="1:60" outlineLevel="1" x14ac:dyDescent="0.2">
      <c r="A866" s="155"/>
      <c r="B866" s="156"/>
      <c r="C866" s="186" t="s">
        <v>393</v>
      </c>
      <c r="D866" s="158"/>
      <c r="E866" s="159">
        <v>1</v>
      </c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48"/>
      <c r="Z866" s="148"/>
      <c r="AA866" s="148"/>
      <c r="AB866" s="148"/>
      <c r="AC866" s="148"/>
      <c r="AD866" s="148"/>
      <c r="AE866" s="148"/>
      <c r="AF866" s="148"/>
      <c r="AG866" s="148" t="s">
        <v>197</v>
      </c>
      <c r="AH866" s="148">
        <v>0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</row>
    <row r="867" spans="1:60" outlineLevel="1" x14ac:dyDescent="0.2">
      <c r="A867" s="155"/>
      <c r="B867" s="156"/>
      <c r="C867" s="186" t="s">
        <v>394</v>
      </c>
      <c r="D867" s="158"/>
      <c r="E867" s="159">
        <v>1.35</v>
      </c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48"/>
      <c r="Z867" s="148"/>
      <c r="AA867" s="148"/>
      <c r="AB867" s="148"/>
      <c r="AC867" s="148"/>
      <c r="AD867" s="148"/>
      <c r="AE867" s="148"/>
      <c r="AF867" s="148"/>
      <c r="AG867" s="148" t="s">
        <v>197</v>
      </c>
      <c r="AH867" s="148">
        <v>0</v>
      </c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</row>
    <row r="868" spans="1:60" outlineLevel="1" x14ac:dyDescent="0.2">
      <c r="A868" s="155"/>
      <c r="B868" s="156"/>
      <c r="C868" s="186" t="s">
        <v>395</v>
      </c>
      <c r="D868" s="158"/>
      <c r="E868" s="159">
        <v>2.7</v>
      </c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48"/>
      <c r="Z868" s="148"/>
      <c r="AA868" s="148"/>
      <c r="AB868" s="148"/>
      <c r="AC868" s="148"/>
      <c r="AD868" s="148"/>
      <c r="AE868" s="148"/>
      <c r="AF868" s="148"/>
      <c r="AG868" s="148" t="s">
        <v>197</v>
      </c>
      <c r="AH868" s="148">
        <v>0</v>
      </c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</row>
    <row r="869" spans="1:60" outlineLevel="1" x14ac:dyDescent="0.2">
      <c r="A869" s="155"/>
      <c r="B869" s="156"/>
      <c r="C869" s="186" t="s">
        <v>396</v>
      </c>
      <c r="D869" s="158"/>
      <c r="E869" s="159">
        <v>2</v>
      </c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48"/>
      <c r="Z869" s="148"/>
      <c r="AA869" s="148"/>
      <c r="AB869" s="148"/>
      <c r="AC869" s="148"/>
      <c r="AD869" s="148"/>
      <c r="AE869" s="148"/>
      <c r="AF869" s="148"/>
      <c r="AG869" s="148" t="s">
        <v>197</v>
      </c>
      <c r="AH869" s="148">
        <v>0</v>
      </c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</row>
    <row r="870" spans="1:60" ht="22.5" outlineLevel="1" x14ac:dyDescent="0.2">
      <c r="A870" s="167">
        <v>112</v>
      </c>
      <c r="B870" s="168" t="s">
        <v>815</v>
      </c>
      <c r="C870" s="184" t="s">
        <v>816</v>
      </c>
      <c r="D870" s="169" t="s">
        <v>318</v>
      </c>
      <c r="E870" s="170">
        <v>458</v>
      </c>
      <c r="F870" s="171"/>
      <c r="G870" s="172">
        <f>ROUND(E870*F870,2)</f>
        <v>0</v>
      </c>
      <c r="H870" s="171"/>
      <c r="I870" s="172">
        <f>ROUND(E870*H870,2)</f>
        <v>0</v>
      </c>
      <c r="J870" s="171"/>
      <c r="K870" s="172">
        <f>ROUND(E870*J870,2)</f>
        <v>0</v>
      </c>
      <c r="L870" s="172">
        <v>21</v>
      </c>
      <c r="M870" s="172">
        <f>G870*(1+L870/100)</f>
        <v>0</v>
      </c>
      <c r="N870" s="172">
        <v>2.0000000000000002E-5</v>
      </c>
      <c r="O870" s="172">
        <f>ROUND(E870*N870,2)</f>
        <v>0.01</v>
      </c>
      <c r="P870" s="172">
        <v>0</v>
      </c>
      <c r="Q870" s="172">
        <f>ROUND(E870*P870,2)</f>
        <v>0</v>
      </c>
      <c r="R870" s="172" t="s">
        <v>811</v>
      </c>
      <c r="S870" s="172" t="s">
        <v>148</v>
      </c>
      <c r="T870" s="173" t="s">
        <v>227</v>
      </c>
      <c r="U870" s="157">
        <v>0.46800000000000003</v>
      </c>
      <c r="V870" s="157">
        <f>ROUND(E870*U870,2)</f>
        <v>214.34</v>
      </c>
      <c r="W870" s="157"/>
      <c r="X870" s="157" t="s">
        <v>181</v>
      </c>
      <c r="Y870" s="148"/>
      <c r="Z870" s="148"/>
      <c r="AA870" s="148"/>
      <c r="AB870" s="148"/>
      <c r="AC870" s="148"/>
      <c r="AD870" s="148"/>
      <c r="AE870" s="148"/>
      <c r="AF870" s="148"/>
      <c r="AG870" s="148" t="s">
        <v>608</v>
      </c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</row>
    <row r="871" spans="1:60" outlineLevel="1" x14ac:dyDescent="0.2">
      <c r="A871" s="155"/>
      <c r="B871" s="156"/>
      <c r="C871" s="186" t="s">
        <v>817</v>
      </c>
      <c r="D871" s="158"/>
      <c r="E871" s="159">
        <v>65.8</v>
      </c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48"/>
      <c r="Z871" s="148"/>
      <c r="AA871" s="148"/>
      <c r="AB871" s="148"/>
      <c r="AC871" s="148"/>
      <c r="AD871" s="148"/>
      <c r="AE871" s="148"/>
      <c r="AF871" s="148"/>
      <c r="AG871" s="148" t="s">
        <v>197</v>
      </c>
      <c r="AH871" s="148">
        <v>0</v>
      </c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</row>
    <row r="872" spans="1:60" outlineLevel="1" x14ac:dyDescent="0.2">
      <c r="A872" s="155"/>
      <c r="B872" s="156"/>
      <c r="C872" s="186" t="s">
        <v>818</v>
      </c>
      <c r="D872" s="158"/>
      <c r="E872" s="159">
        <v>6</v>
      </c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48"/>
      <c r="Z872" s="148"/>
      <c r="AA872" s="148"/>
      <c r="AB872" s="148"/>
      <c r="AC872" s="148"/>
      <c r="AD872" s="148"/>
      <c r="AE872" s="148"/>
      <c r="AF872" s="148"/>
      <c r="AG872" s="148" t="s">
        <v>197</v>
      </c>
      <c r="AH872" s="148">
        <v>0</v>
      </c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</row>
    <row r="873" spans="1:60" outlineLevel="1" x14ac:dyDescent="0.2">
      <c r="A873" s="155"/>
      <c r="B873" s="156"/>
      <c r="C873" s="186" t="s">
        <v>819</v>
      </c>
      <c r="D873" s="158"/>
      <c r="E873" s="159">
        <v>6.6</v>
      </c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48"/>
      <c r="Z873" s="148"/>
      <c r="AA873" s="148"/>
      <c r="AB873" s="148"/>
      <c r="AC873" s="148"/>
      <c r="AD873" s="148"/>
      <c r="AE873" s="148"/>
      <c r="AF873" s="148"/>
      <c r="AG873" s="148" t="s">
        <v>197</v>
      </c>
      <c r="AH873" s="148">
        <v>0</v>
      </c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</row>
    <row r="874" spans="1:60" outlineLevel="1" x14ac:dyDescent="0.2">
      <c r="A874" s="155"/>
      <c r="B874" s="156"/>
      <c r="C874" s="186" t="s">
        <v>820</v>
      </c>
      <c r="D874" s="158"/>
      <c r="E874" s="159">
        <v>9.3000000000000007</v>
      </c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48"/>
      <c r="Z874" s="148"/>
      <c r="AA874" s="148"/>
      <c r="AB874" s="148"/>
      <c r="AC874" s="148"/>
      <c r="AD874" s="148"/>
      <c r="AE874" s="148"/>
      <c r="AF874" s="148"/>
      <c r="AG874" s="148" t="s">
        <v>197</v>
      </c>
      <c r="AH874" s="148">
        <v>0</v>
      </c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</row>
    <row r="875" spans="1:60" outlineLevel="1" x14ac:dyDescent="0.2">
      <c r="A875" s="155"/>
      <c r="B875" s="156"/>
      <c r="C875" s="186" t="s">
        <v>821</v>
      </c>
      <c r="D875" s="158"/>
      <c r="E875" s="159">
        <v>13.4</v>
      </c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48"/>
      <c r="Z875" s="148"/>
      <c r="AA875" s="148"/>
      <c r="AB875" s="148"/>
      <c r="AC875" s="148"/>
      <c r="AD875" s="148"/>
      <c r="AE875" s="148"/>
      <c r="AF875" s="148"/>
      <c r="AG875" s="148" t="s">
        <v>197</v>
      </c>
      <c r="AH875" s="148">
        <v>0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</row>
    <row r="876" spans="1:60" outlineLevel="1" x14ac:dyDescent="0.2">
      <c r="A876" s="155"/>
      <c r="B876" s="156"/>
      <c r="C876" s="186" t="s">
        <v>822</v>
      </c>
      <c r="D876" s="158"/>
      <c r="E876" s="159">
        <v>60.8</v>
      </c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48"/>
      <c r="Z876" s="148"/>
      <c r="AA876" s="148"/>
      <c r="AB876" s="148"/>
      <c r="AC876" s="148"/>
      <c r="AD876" s="148"/>
      <c r="AE876" s="148"/>
      <c r="AF876" s="148"/>
      <c r="AG876" s="148" t="s">
        <v>197</v>
      </c>
      <c r="AH876" s="148">
        <v>0</v>
      </c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</row>
    <row r="877" spans="1:60" outlineLevel="1" x14ac:dyDescent="0.2">
      <c r="A877" s="155"/>
      <c r="B877" s="156"/>
      <c r="C877" s="186" t="s">
        <v>823</v>
      </c>
      <c r="D877" s="158"/>
      <c r="E877" s="159">
        <v>50.4</v>
      </c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48"/>
      <c r="Z877" s="148"/>
      <c r="AA877" s="148"/>
      <c r="AB877" s="148"/>
      <c r="AC877" s="148"/>
      <c r="AD877" s="148"/>
      <c r="AE877" s="148"/>
      <c r="AF877" s="148"/>
      <c r="AG877" s="148" t="s">
        <v>197</v>
      </c>
      <c r="AH877" s="148">
        <v>0</v>
      </c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</row>
    <row r="878" spans="1:60" outlineLevel="1" x14ac:dyDescent="0.2">
      <c r="A878" s="155"/>
      <c r="B878" s="156"/>
      <c r="C878" s="186" t="s">
        <v>824</v>
      </c>
      <c r="D878" s="158"/>
      <c r="E878" s="159">
        <v>65.78</v>
      </c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48"/>
      <c r="Z878" s="148"/>
      <c r="AA878" s="148"/>
      <c r="AB878" s="148"/>
      <c r="AC878" s="148"/>
      <c r="AD878" s="148"/>
      <c r="AE878" s="148"/>
      <c r="AF878" s="148"/>
      <c r="AG878" s="148" t="s">
        <v>197</v>
      </c>
      <c r="AH878" s="148">
        <v>0</v>
      </c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</row>
    <row r="879" spans="1:60" outlineLevel="1" x14ac:dyDescent="0.2">
      <c r="A879" s="155"/>
      <c r="B879" s="156"/>
      <c r="C879" s="186" t="s">
        <v>825</v>
      </c>
      <c r="D879" s="158"/>
      <c r="E879" s="159">
        <v>7</v>
      </c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48"/>
      <c r="Z879" s="148"/>
      <c r="AA879" s="148"/>
      <c r="AB879" s="148"/>
      <c r="AC879" s="148"/>
      <c r="AD879" s="148"/>
      <c r="AE879" s="148"/>
      <c r="AF879" s="148"/>
      <c r="AG879" s="148" t="s">
        <v>197</v>
      </c>
      <c r="AH879" s="148">
        <v>0</v>
      </c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</row>
    <row r="880" spans="1:60" outlineLevel="1" x14ac:dyDescent="0.2">
      <c r="A880" s="155"/>
      <c r="B880" s="156"/>
      <c r="C880" s="186" t="s">
        <v>826</v>
      </c>
      <c r="D880" s="158"/>
      <c r="E880" s="159">
        <v>5</v>
      </c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48"/>
      <c r="Z880" s="148"/>
      <c r="AA880" s="148"/>
      <c r="AB880" s="148"/>
      <c r="AC880" s="148"/>
      <c r="AD880" s="148"/>
      <c r="AE880" s="148"/>
      <c r="AF880" s="148"/>
      <c r="AG880" s="148" t="s">
        <v>197</v>
      </c>
      <c r="AH880" s="148">
        <v>0</v>
      </c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</row>
    <row r="881" spans="1:60" outlineLevel="1" x14ac:dyDescent="0.2">
      <c r="A881" s="155"/>
      <c r="B881" s="156"/>
      <c r="C881" s="186" t="s">
        <v>827</v>
      </c>
      <c r="D881" s="158"/>
      <c r="E881" s="159">
        <v>28.88</v>
      </c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48"/>
      <c r="Z881" s="148"/>
      <c r="AA881" s="148"/>
      <c r="AB881" s="148"/>
      <c r="AC881" s="148"/>
      <c r="AD881" s="148"/>
      <c r="AE881" s="148"/>
      <c r="AF881" s="148"/>
      <c r="AG881" s="148" t="s">
        <v>197</v>
      </c>
      <c r="AH881" s="148">
        <v>0</v>
      </c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</row>
    <row r="882" spans="1:60" outlineLevel="1" x14ac:dyDescent="0.2">
      <c r="A882" s="155"/>
      <c r="B882" s="156"/>
      <c r="C882" s="186" t="s">
        <v>828</v>
      </c>
      <c r="D882" s="158"/>
      <c r="E882" s="159">
        <v>46.32</v>
      </c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48"/>
      <c r="Z882" s="148"/>
      <c r="AA882" s="148"/>
      <c r="AB882" s="148"/>
      <c r="AC882" s="148"/>
      <c r="AD882" s="148"/>
      <c r="AE882" s="148"/>
      <c r="AF882" s="148"/>
      <c r="AG882" s="148" t="s">
        <v>197</v>
      </c>
      <c r="AH882" s="148">
        <v>0</v>
      </c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</row>
    <row r="883" spans="1:60" outlineLevel="1" x14ac:dyDescent="0.2">
      <c r="A883" s="155"/>
      <c r="B883" s="156"/>
      <c r="C883" s="186" t="s">
        <v>829</v>
      </c>
      <c r="D883" s="158"/>
      <c r="E883" s="159">
        <v>13.02</v>
      </c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8"/>
      <c r="Z883" s="148"/>
      <c r="AA883" s="148"/>
      <c r="AB883" s="148"/>
      <c r="AC883" s="148"/>
      <c r="AD883" s="148"/>
      <c r="AE883" s="148"/>
      <c r="AF883" s="148"/>
      <c r="AG883" s="148" t="s">
        <v>197</v>
      </c>
      <c r="AH883" s="148">
        <v>0</v>
      </c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</row>
    <row r="884" spans="1:60" outlineLevel="1" x14ac:dyDescent="0.2">
      <c r="A884" s="155"/>
      <c r="B884" s="156"/>
      <c r="C884" s="186" t="s">
        <v>830</v>
      </c>
      <c r="D884" s="158"/>
      <c r="E884" s="159">
        <v>3.6</v>
      </c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48"/>
      <c r="Z884" s="148"/>
      <c r="AA884" s="148"/>
      <c r="AB884" s="148"/>
      <c r="AC884" s="148"/>
      <c r="AD884" s="148"/>
      <c r="AE884" s="148"/>
      <c r="AF884" s="148"/>
      <c r="AG884" s="148" t="s">
        <v>197</v>
      </c>
      <c r="AH884" s="148">
        <v>0</v>
      </c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</row>
    <row r="885" spans="1:60" outlineLevel="1" x14ac:dyDescent="0.2">
      <c r="A885" s="155"/>
      <c r="B885" s="156"/>
      <c r="C885" s="186" t="s">
        <v>831</v>
      </c>
      <c r="D885" s="158"/>
      <c r="E885" s="159">
        <v>3.2</v>
      </c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48"/>
      <c r="Z885" s="148"/>
      <c r="AA885" s="148"/>
      <c r="AB885" s="148"/>
      <c r="AC885" s="148"/>
      <c r="AD885" s="148"/>
      <c r="AE885" s="148"/>
      <c r="AF885" s="148"/>
      <c r="AG885" s="148" t="s">
        <v>197</v>
      </c>
      <c r="AH885" s="148">
        <v>0</v>
      </c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</row>
    <row r="886" spans="1:60" outlineLevel="1" x14ac:dyDescent="0.2">
      <c r="A886" s="155"/>
      <c r="B886" s="156"/>
      <c r="C886" s="186" t="s">
        <v>832</v>
      </c>
      <c r="D886" s="158"/>
      <c r="E886" s="159">
        <v>53.1</v>
      </c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48"/>
      <c r="Z886" s="148"/>
      <c r="AA886" s="148"/>
      <c r="AB886" s="148"/>
      <c r="AC886" s="148"/>
      <c r="AD886" s="148"/>
      <c r="AE886" s="148"/>
      <c r="AF886" s="148"/>
      <c r="AG886" s="148" t="s">
        <v>197</v>
      </c>
      <c r="AH886" s="148">
        <v>0</v>
      </c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</row>
    <row r="887" spans="1:60" outlineLevel="1" x14ac:dyDescent="0.2">
      <c r="A887" s="155"/>
      <c r="B887" s="156"/>
      <c r="C887" s="186" t="s">
        <v>833</v>
      </c>
      <c r="D887" s="158"/>
      <c r="E887" s="159">
        <v>5.7</v>
      </c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48"/>
      <c r="Z887" s="148"/>
      <c r="AA887" s="148"/>
      <c r="AB887" s="148"/>
      <c r="AC887" s="148"/>
      <c r="AD887" s="148"/>
      <c r="AE887" s="148"/>
      <c r="AF887" s="148"/>
      <c r="AG887" s="148" t="s">
        <v>197</v>
      </c>
      <c r="AH887" s="148">
        <v>0</v>
      </c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</row>
    <row r="888" spans="1:60" outlineLevel="1" x14ac:dyDescent="0.2">
      <c r="A888" s="155"/>
      <c r="B888" s="156"/>
      <c r="C888" s="186" t="s">
        <v>834</v>
      </c>
      <c r="D888" s="158"/>
      <c r="E888" s="159">
        <v>4.7</v>
      </c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8"/>
      <c r="Z888" s="148"/>
      <c r="AA888" s="148"/>
      <c r="AB888" s="148"/>
      <c r="AC888" s="148"/>
      <c r="AD888" s="148"/>
      <c r="AE888" s="148"/>
      <c r="AF888" s="148"/>
      <c r="AG888" s="148" t="s">
        <v>197</v>
      </c>
      <c r="AH888" s="148">
        <v>0</v>
      </c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</row>
    <row r="889" spans="1:60" outlineLevel="1" x14ac:dyDescent="0.2">
      <c r="A889" s="155"/>
      <c r="B889" s="156"/>
      <c r="C889" s="186" t="s">
        <v>835</v>
      </c>
      <c r="D889" s="158"/>
      <c r="E889" s="159">
        <v>9.4</v>
      </c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8"/>
      <c r="Z889" s="148"/>
      <c r="AA889" s="148"/>
      <c r="AB889" s="148"/>
      <c r="AC889" s="148"/>
      <c r="AD889" s="148"/>
      <c r="AE889" s="148"/>
      <c r="AF889" s="148"/>
      <c r="AG889" s="148" t="s">
        <v>197</v>
      </c>
      <c r="AH889" s="148">
        <v>0</v>
      </c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</row>
    <row r="890" spans="1:60" outlineLevel="1" x14ac:dyDescent="0.2">
      <c r="A890" s="167">
        <v>113</v>
      </c>
      <c r="B890" s="168" t="s">
        <v>836</v>
      </c>
      <c r="C890" s="184" t="s">
        <v>837</v>
      </c>
      <c r="D890" s="169" t="s">
        <v>318</v>
      </c>
      <c r="E890" s="170">
        <v>5.7</v>
      </c>
      <c r="F890" s="171"/>
      <c r="G890" s="172">
        <f>ROUND(E890*F890,2)</f>
        <v>0</v>
      </c>
      <c r="H890" s="171"/>
      <c r="I890" s="172">
        <f>ROUND(E890*H890,2)</f>
        <v>0</v>
      </c>
      <c r="J890" s="171"/>
      <c r="K890" s="172">
        <f>ROUND(E890*J890,2)</f>
        <v>0</v>
      </c>
      <c r="L890" s="172">
        <v>21</v>
      </c>
      <c r="M890" s="172">
        <f>G890*(1+L890/100)</f>
        <v>0</v>
      </c>
      <c r="N890" s="172">
        <v>2.0000000000000002E-5</v>
      </c>
      <c r="O890" s="172">
        <f>ROUND(E890*N890,2)</f>
        <v>0</v>
      </c>
      <c r="P890" s="172">
        <v>0</v>
      </c>
      <c r="Q890" s="172">
        <f>ROUND(E890*P890,2)</f>
        <v>0</v>
      </c>
      <c r="R890" s="172" t="s">
        <v>811</v>
      </c>
      <c r="S890" s="172" t="s">
        <v>148</v>
      </c>
      <c r="T890" s="173" t="s">
        <v>227</v>
      </c>
      <c r="U890" s="157">
        <v>0.75700000000000001</v>
      </c>
      <c r="V890" s="157">
        <f>ROUND(E890*U890,2)</f>
        <v>4.3099999999999996</v>
      </c>
      <c r="W890" s="157"/>
      <c r="X890" s="157" t="s">
        <v>181</v>
      </c>
      <c r="Y890" s="148"/>
      <c r="Z890" s="148"/>
      <c r="AA890" s="148"/>
      <c r="AB890" s="148"/>
      <c r="AC890" s="148"/>
      <c r="AD890" s="148"/>
      <c r="AE890" s="148"/>
      <c r="AF890" s="148"/>
      <c r="AG890" s="148" t="s">
        <v>608</v>
      </c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</row>
    <row r="891" spans="1:60" outlineLevel="1" x14ac:dyDescent="0.2">
      <c r="A891" s="155"/>
      <c r="B891" s="156"/>
      <c r="C891" s="186" t="s">
        <v>838</v>
      </c>
      <c r="D891" s="158"/>
      <c r="E891" s="159">
        <v>5.7</v>
      </c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48"/>
      <c r="Z891" s="148"/>
      <c r="AA891" s="148"/>
      <c r="AB891" s="148"/>
      <c r="AC891" s="148"/>
      <c r="AD891" s="148"/>
      <c r="AE891" s="148"/>
      <c r="AF891" s="148"/>
      <c r="AG891" s="148" t="s">
        <v>197</v>
      </c>
      <c r="AH891" s="148">
        <v>0</v>
      </c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</row>
    <row r="892" spans="1:60" outlineLevel="1" x14ac:dyDescent="0.2">
      <c r="A892" s="167">
        <v>114</v>
      </c>
      <c r="B892" s="168" t="s">
        <v>839</v>
      </c>
      <c r="C892" s="184" t="s">
        <v>840</v>
      </c>
      <c r="D892" s="169" t="s">
        <v>318</v>
      </c>
      <c r="E892" s="170">
        <v>864.58</v>
      </c>
      <c r="F892" s="171"/>
      <c r="G892" s="172">
        <f>ROUND(E892*F892,2)</f>
        <v>0</v>
      </c>
      <c r="H892" s="171"/>
      <c r="I892" s="172">
        <f>ROUND(E892*H892,2)</f>
        <v>0</v>
      </c>
      <c r="J892" s="171"/>
      <c r="K892" s="172">
        <f>ROUND(E892*J892,2)</f>
        <v>0</v>
      </c>
      <c r="L892" s="172">
        <v>21</v>
      </c>
      <c r="M892" s="172">
        <f>G892*(1+L892/100)</f>
        <v>0</v>
      </c>
      <c r="N892" s="172">
        <v>2.0000000000000002E-5</v>
      </c>
      <c r="O892" s="172">
        <f>ROUND(E892*N892,2)</f>
        <v>0.02</v>
      </c>
      <c r="P892" s="172">
        <v>0</v>
      </c>
      <c r="Q892" s="172">
        <f>ROUND(E892*P892,2)</f>
        <v>0</v>
      </c>
      <c r="R892" s="172"/>
      <c r="S892" s="172" t="s">
        <v>180</v>
      </c>
      <c r="T892" s="173" t="s">
        <v>149</v>
      </c>
      <c r="U892" s="157">
        <v>0</v>
      </c>
      <c r="V892" s="157">
        <f>ROUND(E892*U892,2)</f>
        <v>0</v>
      </c>
      <c r="W892" s="157"/>
      <c r="X892" s="157" t="s">
        <v>181</v>
      </c>
      <c r="Y892" s="148"/>
      <c r="Z892" s="148"/>
      <c r="AA892" s="148"/>
      <c r="AB892" s="148"/>
      <c r="AC892" s="148"/>
      <c r="AD892" s="148"/>
      <c r="AE892" s="148"/>
      <c r="AF892" s="148"/>
      <c r="AG892" s="148" t="s">
        <v>608</v>
      </c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</row>
    <row r="893" spans="1:60" outlineLevel="1" x14ac:dyDescent="0.2">
      <c r="A893" s="155"/>
      <c r="B893" s="156"/>
      <c r="C893" s="259" t="s">
        <v>841</v>
      </c>
      <c r="D893" s="260"/>
      <c r="E893" s="260"/>
      <c r="F893" s="260"/>
      <c r="G893" s="260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8"/>
      <c r="Z893" s="148"/>
      <c r="AA893" s="148"/>
      <c r="AB893" s="148"/>
      <c r="AC893" s="148"/>
      <c r="AD893" s="148"/>
      <c r="AE893" s="148"/>
      <c r="AF893" s="148"/>
      <c r="AG893" s="148" t="s">
        <v>153</v>
      </c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</row>
    <row r="894" spans="1:60" outlineLevel="1" x14ac:dyDescent="0.2">
      <c r="A894" s="155"/>
      <c r="B894" s="156"/>
      <c r="C894" s="186" t="s">
        <v>842</v>
      </c>
      <c r="D894" s="158"/>
      <c r="E894" s="159">
        <v>199.5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8"/>
      <c r="Z894" s="148"/>
      <c r="AA894" s="148"/>
      <c r="AB894" s="148"/>
      <c r="AC894" s="148"/>
      <c r="AD894" s="148"/>
      <c r="AE894" s="148"/>
      <c r="AF894" s="148"/>
      <c r="AG894" s="148" t="s">
        <v>197</v>
      </c>
      <c r="AH894" s="148">
        <v>0</v>
      </c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</row>
    <row r="895" spans="1:60" outlineLevel="1" x14ac:dyDescent="0.2">
      <c r="A895" s="155"/>
      <c r="B895" s="156"/>
      <c r="C895" s="186" t="s">
        <v>843</v>
      </c>
      <c r="D895" s="158"/>
      <c r="E895" s="159">
        <v>112.32</v>
      </c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8"/>
      <c r="Z895" s="148"/>
      <c r="AA895" s="148"/>
      <c r="AB895" s="148"/>
      <c r="AC895" s="148"/>
      <c r="AD895" s="148"/>
      <c r="AE895" s="148"/>
      <c r="AF895" s="148"/>
      <c r="AG895" s="148" t="s">
        <v>197</v>
      </c>
      <c r="AH895" s="148">
        <v>0</v>
      </c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</row>
    <row r="896" spans="1:60" outlineLevel="1" x14ac:dyDescent="0.2">
      <c r="A896" s="155"/>
      <c r="B896" s="156"/>
      <c r="C896" s="186" t="s">
        <v>844</v>
      </c>
      <c r="D896" s="158"/>
      <c r="E896" s="159">
        <v>19.440000000000001</v>
      </c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8"/>
      <c r="Z896" s="148"/>
      <c r="AA896" s="148"/>
      <c r="AB896" s="148"/>
      <c r="AC896" s="148"/>
      <c r="AD896" s="148"/>
      <c r="AE896" s="148"/>
      <c r="AF896" s="148"/>
      <c r="AG896" s="148" t="s">
        <v>197</v>
      </c>
      <c r="AH896" s="148">
        <v>0</v>
      </c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</row>
    <row r="897" spans="1:60" outlineLevel="1" x14ac:dyDescent="0.2">
      <c r="A897" s="155"/>
      <c r="B897" s="156"/>
      <c r="C897" s="186" t="s">
        <v>845</v>
      </c>
      <c r="D897" s="158"/>
      <c r="E897" s="159">
        <v>233.48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8"/>
      <c r="Z897" s="148"/>
      <c r="AA897" s="148"/>
      <c r="AB897" s="148"/>
      <c r="AC897" s="148"/>
      <c r="AD897" s="148"/>
      <c r="AE897" s="148"/>
      <c r="AF897" s="148"/>
      <c r="AG897" s="148" t="s">
        <v>197</v>
      </c>
      <c r="AH897" s="148">
        <v>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</row>
    <row r="898" spans="1:60" outlineLevel="1" x14ac:dyDescent="0.2">
      <c r="A898" s="155"/>
      <c r="B898" s="156"/>
      <c r="C898" s="186" t="s">
        <v>846</v>
      </c>
      <c r="D898" s="158"/>
      <c r="E898" s="159">
        <v>84.42</v>
      </c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8"/>
      <c r="Z898" s="148"/>
      <c r="AA898" s="148"/>
      <c r="AB898" s="148"/>
      <c r="AC898" s="148"/>
      <c r="AD898" s="148"/>
      <c r="AE898" s="148"/>
      <c r="AF898" s="148"/>
      <c r="AG898" s="148" t="s">
        <v>197</v>
      </c>
      <c r="AH898" s="148">
        <v>0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</row>
    <row r="899" spans="1:60" outlineLevel="1" x14ac:dyDescent="0.2">
      <c r="A899" s="155"/>
      <c r="B899" s="156"/>
      <c r="C899" s="186" t="s">
        <v>847</v>
      </c>
      <c r="D899" s="158"/>
      <c r="E899" s="159">
        <v>9.14</v>
      </c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48"/>
      <c r="Z899" s="148"/>
      <c r="AA899" s="148"/>
      <c r="AB899" s="148"/>
      <c r="AC899" s="148"/>
      <c r="AD899" s="148"/>
      <c r="AE899" s="148"/>
      <c r="AF899" s="148"/>
      <c r="AG899" s="148" t="s">
        <v>197</v>
      </c>
      <c r="AH899" s="148">
        <v>0</v>
      </c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</row>
    <row r="900" spans="1:60" outlineLevel="1" x14ac:dyDescent="0.2">
      <c r="A900" s="155"/>
      <c r="B900" s="156"/>
      <c r="C900" s="186" t="s">
        <v>848</v>
      </c>
      <c r="D900" s="158"/>
      <c r="E900" s="159">
        <v>104.94</v>
      </c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8"/>
      <c r="Z900" s="148"/>
      <c r="AA900" s="148"/>
      <c r="AB900" s="148"/>
      <c r="AC900" s="148"/>
      <c r="AD900" s="148"/>
      <c r="AE900" s="148"/>
      <c r="AF900" s="148"/>
      <c r="AG900" s="148" t="s">
        <v>197</v>
      </c>
      <c r="AH900" s="148">
        <v>0</v>
      </c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</row>
    <row r="901" spans="1:60" outlineLevel="1" x14ac:dyDescent="0.2">
      <c r="A901" s="155"/>
      <c r="B901" s="156"/>
      <c r="C901" s="186" t="s">
        <v>849</v>
      </c>
      <c r="D901" s="158"/>
      <c r="E901" s="159">
        <v>16.68</v>
      </c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48"/>
      <c r="Z901" s="148"/>
      <c r="AA901" s="148"/>
      <c r="AB901" s="148"/>
      <c r="AC901" s="148"/>
      <c r="AD901" s="148"/>
      <c r="AE901" s="148"/>
      <c r="AF901" s="148"/>
      <c r="AG901" s="148" t="s">
        <v>197</v>
      </c>
      <c r="AH901" s="148">
        <v>0</v>
      </c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</row>
    <row r="902" spans="1:60" outlineLevel="1" x14ac:dyDescent="0.2">
      <c r="A902" s="155"/>
      <c r="B902" s="156"/>
      <c r="C902" s="186" t="s">
        <v>850</v>
      </c>
      <c r="D902" s="158"/>
      <c r="E902" s="159">
        <v>9.18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8"/>
      <c r="Z902" s="148"/>
      <c r="AA902" s="148"/>
      <c r="AB902" s="148"/>
      <c r="AC902" s="148"/>
      <c r="AD902" s="148"/>
      <c r="AE902" s="148"/>
      <c r="AF902" s="148"/>
      <c r="AG902" s="148" t="s">
        <v>197</v>
      </c>
      <c r="AH902" s="148">
        <v>0</v>
      </c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</row>
    <row r="903" spans="1:60" outlineLevel="1" x14ac:dyDescent="0.2">
      <c r="A903" s="155"/>
      <c r="B903" s="156"/>
      <c r="C903" s="186" t="s">
        <v>851</v>
      </c>
      <c r="D903" s="158"/>
      <c r="E903" s="159">
        <v>17.760000000000002</v>
      </c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48"/>
      <c r="Z903" s="148"/>
      <c r="AA903" s="148"/>
      <c r="AB903" s="148"/>
      <c r="AC903" s="148"/>
      <c r="AD903" s="148"/>
      <c r="AE903" s="148"/>
      <c r="AF903" s="148"/>
      <c r="AG903" s="148" t="s">
        <v>197</v>
      </c>
      <c r="AH903" s="148">
        <v>0</v>
      </c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</row>
    <row r="904" spans="1:60" outlineLevel="1" x14ac:dyDescent="0.2">
      <c r="A904" s="155"/>
      <c r="B904" s="156"/>
      <c r="C904" s="186" t="s">
        <v>852</v>
      </c>
      <c r="D904" s="158"/>
      <c r="E904" s="159">
        <v>19.760000000000002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8"/>
      <c r="Z904" s="148"/>
      <c r="AA904" s="148"/>
      <c r="AB904" s="148"/>
      <c r="AC904" s="148"/>
      <c r="AD904" s="148"/>
      <c r="AE904" s="148"/>
      <c r="AF904" s="148"/>
      <c r="AG904" s="148" t="s">
        <v>197</v>
      </c>
      <c r="AH904" s="148">
        <v>0</v>
      </c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</row>
    <row r="905" spans="1:60" outlineLevel="1" x14ac:dyDescent="0.2">
      <c r="A905" s="155"/>
      <c r="B905" s="156"/>
      <c r="C905" s="186" t="s">
        <v>853</v>
      </c>
      <c r="D905" s="158"/>
      <c r="E905" s="159">
        <v>18.399999999999999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8"/>
      <c r="Z905" s="148"/>
      <c r="AA905" s="148"/>
      <c r="AB905" s="148"/>
      <c r="AC905" s="148"/>
      <c r="AD905" s="148"/>
      <c r="AE905" s="148"/>
      <c r="AF905" s="148"/>
      <c r="AG905" s="148" t="s">
        <v>197</v>
      </c>
      <c r="AH905" s="148">
        <v>0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</row>
    <row r="906" spans="1:60" outlineLevel="1" x14ac:dyDescent="0.2">
      <c r="A906" s="155"/>
      <c r="B906" s="156"/>
      <c r="C906" s="186" t="s">
        <v>854</v>
      </c>
      <c r="D906" s="158"/>
      <c r="E906" s="159">
        <v>10.18</v>
      </c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8"/>
      <c r="Z906" s="148"/>
      <c r="AA906" s="148"/>
      <c r="AB906" s="148"/>
      <c r="AC906" s="148"/>
      <c r="AD906" s="148"/>
      <c r="AE906" s="148"/>
      <c r="AF906" s="148"/>
      <c r="AG906" s="148" t="s">
        <v>197</v>
      </c>
      <c r="AH906" s="148">
        <v>0</v>
      </c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</row>
    <row r="907" spans="1:60" outlineLevel="1" x14ac:dyDescent="0.2">
      <c r="A907" s="155"/>
      <c r="B907" s="156"/>
      <c r="C907" s="186" t="s">
        <v>855</v>
      </c>
      <c r="D907" s="158"/>
      <c r="E907" s="159">
        <v>9.3800000000000008</v>
      </c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48"/>
      <c r="Z907" s="148"/>
      <c r="AA907" s="148"/>
      <c r="AB907" s="148"/>
      <c r="AC907" s="148"/>
      <c r="AD907" s="148"/>
      <c r="AE907" s="148"/>
      <c r="AF907" s="148"/>
      <c r="AG907" s="148" t="s">
        <v>197</v>
      </c>
      <c r="AH907" s="148">
        <v>0</v>
      </c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</row>
    <row r="908" spans="1:60" ht="22.5" outlineLevel="1" x14ac:dyDescent="0.2">
      <c r="A908" s="167">
        <v>115</v>
      </c>
      <c r="B908" s="168" t="s">
        <v>856</v>
      </c>
      <c r="C908" s="184" t="s">
        <v>857</v>
      </c>
      <c r="D908" s="169" t="s">
        <v>194</v>
      </c>
      <c r="E908" s="170">
        <v>231.66</v>
      </c>
      <c r="F908" s="171"/>
      <c r="G908" s="172">
        <f>ROUND(E908*F908,2)</f>
        <v>0</v>
      </c>
      <c r="H908" s="171"/>
      <c r="I908" s="172">
        <f>ROUND(E908*H908,2)</f>
        <v>0</v>
      </c>
      <c r="J908" s="171"/>
      <c r="K908" s="172">
        <f>ROUND(E908*J908,2)</f>
        <v>0</v>
      </c>
      <c r="L908" s="172">
        <v>21</v>
      </c>
      <c r="M908" s="172">
        <f>G908*(1+L908/100)</f>
        <v>0</v>
      </c>
      <c r="N908" s="172">
        <v>0</v>
      </c>
      <c r="O908" s="172">
        <f>ROUND(E908*N908,2)</f>
        <v>0</v>
      </c>
      <c r="P908" s="172">
        <v>0</v>
      </c>
      <c r="Q908" s="172">
        <f>ROUND(E908*P908,2)</f>
        <v>0</v>
      </c>
      <c r="R908" s="172"/>
      <c r="S908" s="172" t="s">
        <v>180</v>
      </c>
      <c r="T908" s="173" t="s">
        <v>149</v>
      </c>
      <c r="U908" s="157">
        <v>0</v>
      </c>
      <c r="V908" s="157">
        <f>ROUND(E908*U908,2)</f>
        <v>0</v>
      </c>
      <c r="W908" s="157"/>
      <c r="X908" s="157" t="s">
        <v>639</v>
      </c>
      <c r="Y908" s="148"/>
      <c r="Z908" s="148"/>
      <c r="AA908" s="148"/>
      <c r="AB908" s="148"/>
      <c r="AC908" s="148"/>
      <c r="AD908" s="148"/>
      <c r="AE908" s="148"/>
      <c r="AF908" s="148"/>
      <c r="AG908" s="148" t="s">
        <v>640</v>
      </c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</row>
    <row r="909" spans="1:60" outlineLevel="1" x14ac:dyDescent="0.2">
      <c r="A909" s="155"/>
      <c r="B909" s="156"/>
      <c r="C909" s="186" t="s">
        <v>858</v>
      </c>
      <c r="D909" s="158"/>
      <c r="E909" s="159">
        <v>231.66</v>
      </c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8"/>
      <c r="Z909" s="148"/>
      <c r="AA909" s="148"/>
      <c r="AB909" s="148"/>
      <c r="AC909" s="148"/>
      <c r="AD909" s="148"/>
      <c r="AE909" s="148"/>
      <c r="AF909" s="148"/>
      <c r="AG909" s="148" t="s">
        <v>197</v>
      </c>
      <c r="AH909" s="148">
        <v>0</v>
      </c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</row>
    <row r="910" spans="1:60" ht="22.5" outlineLevel="1" x14ac:dyDescent="0.2">
      <c r="A910" s="167">
        <v>116</v>
      </c>
      <c r="B910" s="168" t="s">
        <v>859</v>
      </c>
      <c r="C910" s="184" t="s">
        <v>860</v>
      </c>
      <c r="D910" s="169" t="s">
        <v>495</v>
      </c>
      <c r="E910" s="170">
        <v>19</v>
      </c>
      <c r="F910" s="171"/>
      <c r="G910" s="172">
        <f>ROUND(E910*F910,2)</f>
        <v>0</v>
      </c>
      <c r="H910" s="171"/>
      <c r="I910" s="172">
        <f>ROUND(E910*H910,2)</f>
        <v>0</v>
      </c>
      <c r="J910" s="171"/>
      <c r="K910" s="172">
        <f>ROUND(E910*J910,2)</f>
        <v>0</v>
      </c>
      <c r="L910" s="172">
        <v>21</v>
      </c>
      <c r="M910" s="172">
        <f>G910*(1+L910/100)</f>
        <v>0</v>
      </c>
      <c r="N910" s="172">
        <v>0</v>
      </c>
      <c r="O910" s="172">
        <f>ROUND(E910*N910,2)</f>
        <v>0</v>
      </c>
      <c r="P910" s="172">
        <v>0</v>
      </c>
      <c r="Q910" s="172">
        <f>ROUND(E910*P910,2)</f>
        <v>0</v>
      </c>
      <c r="R910" s="172"/>
      <c r="S910" s="172" t="s">
        <v>180</v>
      </c>
      <c r="T910" s="173" t="s">
        <v>149</v>
      </c>
      <c r="U910" s="157">
        <v>0</v>
      </c>
      <c r="V910" s="157">
        <f>ROUND(E910*U910,2)</f>
        <v>0</v>
      </c>
      <c r="W910" s="157"/>
      <c r="X910" s="157" t="s">
        <v>639</v>
      </c>
      <c r="Y910" s="148"/>
      <c r="Z910" s="148"/>
      <c r="AA910" s="148"/>
      <c r="AB910" s="148"/>
      <c r="AC910" s="148"/>
      <c r="AD910" s="148"/>
      <c r="AE910" s="148"/>
      <c r="AF910" s="148"/>
      <c r="AG910" s="148" t="s">
        <v>640</v>
      </c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</row>
    <row r="911" spans="1:60" outlineLevel="1" x14ac:dyDescent="0.2">
      <c r="A911" s="155"/>
      <c r="B911" s="156"/>
      <c r="C911" s="186" t="s">
        <v>861</v>
      </c>
      <c r="D911" s="158"/>
      <c r="E911" s="159">
        <v>19</v>
      </c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8"/>
      <c r="Z911" s="148"/>
      <c r="AA911" s="148"/>
      <c r="AB911" s="148"/>
      <c r="AC911" s="148"/>
      <c r="AD911" s="148"/>
      <c r="AE911" s="148"/>
      <c r="AF911" s="148"/>
      <c r="AG911" s="148" t="s">
        <v>197</v>
      </c>
      <c r="AH911" s="148">
        <v>0</v>
      </c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</row>
    <row r="912" spans="1:60" ht="22.5" outlineLevel="1" x14ac:dyDescent="0.2">
      <c r="A912" s="167">
        <v>117</v>
      </c>
      <c r="B912" s="168" t="s">
        <v>862</v>
      </c>
      <c r="C912" s="184" t="s">
        <v>863</v>
      </c>
      <c r="D912" s="169" t="s">
        <v>194</v>
      </c>
      <c r="E912" s="170">
        <v>8.6508000000000003</v>
      </c>
      <c r="F912" s="171"/>
      <c r="G912" s="172">
        <f>ROUND(E912*F912,2)</f>
        <v>0</v>
      </c>
      <c r="H912" s="171"/>
      <c r="I912" s="172">
        <f>ROUND(E912*H912,2)</f>
        <v>0</v>
      </c>
      <c r="J912" s="171"/>
      <c r="K912" s="172">
        <f>ROUND(E912*J912,2)</f>
        <v>0</v>
      </c>
      <c r="L912" s="172">
        <v>21</v>
      </c>
      <c r="M912" s="172">
        <f>G912*(1+L912/100)</f>
        <v>0</v>
      </c>
      <c r="N912" s="172">
        <v>0</v>
      </c>
      <c r="O912" s="172">
        <f>ROUND(E912*N912,2)</f>
        <v>0</v>
      </c>
      <c r="P912" s="172">
        <v>0</v>
      </c>
      <c r="Q912" s="172">
        <f>ROUND(E912*P912,2)</f>
        <v>0</v>
      </c>
      <c r="R912" s="172"/>
      <c r="S912" s="172" t="s">
        <v>180</v>
      </c>
      <c r="T912" s="173" t="s">
        <v>149</v>
      </c>
      <c r="U912" s="157">
        <v>0</v>
      </c>
      <c r="V912" s="157">
        <f>ROUND(E912*U912,2)</f>
        <v>0</v>
      </c>
      <c r="W912" s="157"/>
      <c r="X912" s="157" t="s">
        <v>639</v>
      </c>
      <c r="Y912" s="148"/>
      <c r="Z912" s="148"/>
      <c r="AA912" s="148"/>
      <c r="AB912" s="148"/>
      <c r="AC912" s="148"/>
      <c r="AD912" s="148"/>
      <c r="AE912" s="148"/>
      <c r="AF912" s="148"/>
      <c r="AG912" s="148" t="s">
        <v>640</v>
      </c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</row>
    <row r="913" spans="1:60" outlineLevel="1" x14ac:dyDescent="0.2">
      <c r="A913" s="155"/>
      <c r="B913" s="156"/>
      <c r="C913" s="186" t="s">
        <v>864</v>
      </c>
      <c r="D913" s="158"/>
      <c r="E913" s="159">
        <v>8.6508000000000003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8"/>
      <c r="Z913" s="148"/>
      <c r="AA913" s="148"/>
      <c r="AB913" s="148"/>
      <c r="AC913" s="148"/>
      <c r="AD913" s="148"/>
      <c r="AE913" s="148"/>
      <c r="AF913" s="148"/>
      <c r="AG913" s="148" t="s">
        <v>197</v>
      </c>
      <c r="AH913" s="148">
        <v>0</v>
      </c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</row>
    <row r="914" spans="1:60" outlineLevel="1" x14ac:dyDescent="0.2">
      <c r="A914" s="167">
        <v>118</v>
      </c>
      <c r="B914" s="168" t="s">
        <v>865</v>
      </c>
      <c r="C914" s="184" t="s">
        <v>866</v>
      </c>
      <c r="D914" s="169" t="s">
        <v>194</v>
      </c>
      <c r="E914" s="170">
        <v>10.1</v>
      </c>
      <c r="F914" s="171"/>
      <c r="G914" s="172">
        <f>ROUND(E914*F914,2)</f>
        <v>0</v>
      </c>
      <c r="H914" s="171"/>
      <c r="I914" s="172">
        <f>ROUND(E914*H914,2)</f>
        <v>0</v>
      </c>
      <c r="J914" s="171"/>
      <c r="K914" s="172">
        <f>ROUND(E914*J914,2)</f>
        <v>0</v>
      </c>
      <c r="L914" s="172">
        <v>21</v>
      </c>
      <c r="M914" s="172">
        <f>G914*(1+L914/100)</f>
        <v>0</v>
      </c>
      <c r="N914" s="172">
        <v>0</v>
      </c>
      <c r="O914" s="172">
        <f>ROUND(E914*N914,2)</f>
        <v>0</v>
      </c>
      <c r="P914" s="172">
        <v>0</v>
      </c>
      <c r="Q914" s="172">
        <f>ROUND(E914*P914,2)</f>
        <v>0</v>
      </c>
      <c r="R914" s="172"/>
      <c r="S914" s="172" t="s">
        <v>180</v>
      </c>
      <c r="T914" s="173" t="s">
        <v>149</v>
      </c>
      <c r="U914" s="157">
        <v>0</v>
      </c>
      <c r="V914" s="157">
        <f>ROUND(E914*U914,2)</f>
        <v>0</v>
      </c>
      <c r="W914" s="157"/>
      <c r="X914" s="157" t="s">
        <v>639</v>
      </c>
      <c r="Y914" s="148"/>
      <c r="Z914" s="148"/>
      <c r="AA914" s="148"/>
      <c r="AB914" s="148"/>
      <c r="AC914" s="148"/>
      <c r="AD914" s="148"/>
      <c r="AE914" s="148"/>
      <c r="AF914" s="148"/>
      <c r="AG914" s="148" t="s">
        <v>640</v>
      </c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</row>
    <row r="915" spans="1:60" outlineLevel="1" x14ac:dyDescent="0.2">
      <c r="A915" s="155"/>
      <c r="B915" s="156"/>
      <c r="C915" s="186" t="s">
        <v>867</v>
      </c>
      <c r="D915" s="158"/>
      <c r="E915" s="159">
        <v>10.1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8"/>
      <c r="Z915" s="148"/>
      <c r="AA915" s="148"/>
      <c r="AB915" s="148"/>
      <c r="AC915" s="148"/>
      <c r="AD915" s="148"/>
      <c r="AE915" s="148"/>
      <c r="AF915" s="148"/>
      <c r="AG915" s="148" t="s">
        <v>197</v>
      </c>
      <c r="AH915" s="148">
        <v>0</v>
      </c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</row>
    <row r="916" spans="1:60" ht="22.5" outlineLevel="1" x14ac:dyDescent="0.2">
      <c r="A916" s="167">
        <v>119</v>
      </c>
      <c r="B916" s="168" t="s">
        <v>868</v>
      </c>
      <c r="C916" s="184" t="s">
        <v>869</v>
      </c>
      <c r="D916" s="169" t="s">
        <v>495</v>
      </c>
      <c r="E916" s="170">
        <v>12</v>
      </c>
      <c r="F916" s="171"/>
      <c r="G916" s="172">
        <f>ROUND(E916*F916,2)</f>
        <v>0</v>
      </c>
      <c r="H916" s="171"/>
      <c r="I916" s="172">
        <f>ROUND(E916*H916,2)</f>
        <v>0</v>
      </c>
      <c r="J916" s="171"/>
      <c r="K916" s="172">
        <f>ROUND(E916*J916,2)</f>
        <v>0</v>
      </c>
      <c r="L916" s="172">
        <v>21</v>
      </c>
      <c r="M916" s="172">
        <f>G916*(1+L916/100)</f>
        <v>0</v>
      </c>
      <c r="N916" s="172">
        <v>0</v>
      </c>
      <c r="O916" s="172">
        <f>ROUND(E916*N916,2)</f>
        <v>0</v>
      </c>
      <c r="P916" s="172">
        <v>0</v>
      </c>
      <c r="Q916" s="172">
        <f>ROUND(E916*P916,2)</f>
        <v>0</v>
      </c>
      <c r="R916" s="172"/>
      <c r="S916" s="172" t="s">
        <v>180</v>
      </c>
      <c r="T916" s="173" t="s">
        <v>149</v>
      </c>
      <c r="U916" s="157">
        <v>0</v>
      </c>
      <c r="V916" s="157">
        <f>ROUND(E916*U916,2)</f>
        <v>0</v>
      </c>
      <c r="W916" s="157"/>
      <c r="X916" s="157" t="s">
        <v>639</v>
      </c>
      <c r="Y916" s="148"/>
      <c r="Z916" s="148"/>
      <c r="AA916" s="148"/>
      <c r="AB916" s="148"/>
      <c r="AC916" s="148"/>
      <c r="AD916" s="148"/>
      <c r="AE916" s="148"/>
      <c r="AF916" s="148"/>
      <c r="AG916" s="148" t="s">
        <v>640</v>
      </c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</row>
    <row r="917" spans="1:60" outlineLevel="1" x14ac:dyDescent="0.2">
      <c r="A917" s="155"/>
      <c r="B917" s="156"/>
      <c r="C917" s="186" t="s">
        <v>870</v>
      </c>
      <c r="D917" s="158"/>
      <c r="E917" s="159">
        <v>12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48"/>
      <c r="Z917" s="148"/>
      <c r="AA917" s="148"/>
      <c r="AB917" s="148"/>
      <c r="AC917" s="148"/>
      <c r="AD917" s="148"/>
      <c r="AE917" s="148"/>
      <c r="AF917" s="148"/>
      <c r="AG917" s="148" t="s">
        <v>197</v>
      </c>
      <c r="AH917" s="148">
        <v>0</v>
      </c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</row>
    <row r="918" spans="1:60" outlineLevel="1" x14ac:dyDescent="0.2">
      <c r="A918" s="167">
        <v>120</v>
      </c>
      <c r="B918" s="168" t="s">
        <v>871</v>
      </c>
      <c r="C918" s="184" t="s">
        <v>872</v>
      </c>
      <c r="D918" s="169" t="s">
        <v>194</v>
      </c>
      <c r="E918" s="170">
        <v>5.4</v>
      </c>
      <c r="F918" s="171"/>
      <c r="G918" s="172">
        <f>ROUND(E918*F918,2)</f>
        <v>0</v>
      </c>
      <c r="H918" s="171"/>
      <c r="I918" s="172">
        <f>ROUND(E918*H918,2)</f>
        <v>0</v>
      </c>
      <c r="J918" s="171"/>
      <c r="K918" s="172">
        <f>ROUND(E918*J918,2)</f>
        <v>0</v>
      </c>
      <c r="L918" s="172">
        <v>21</v>
      </c>
      <c r="M918" s="172">
        <f>G918*(1+L918/100)</f>
        <v>0</v>
      </c>
      <c r="N918" s="172">
        <v>0</v>
      </c>
      <c r="O918" s="172">
        <f>ROUND(E918*N918,2)</f>
        <v>0</v>
      </c>
      <c r="P918" s="172">
        <v>0</v>
      </c>
      <c r="Q918" s="172">
        <f>ROUND(E918*P918,2)</f>
        <v>0</v>
      </c>
      <c r="R918" s="172"/>
      <c r="S918" s="172" t="s">
        <v>180</v>
      </c>
      <c r="T918" s="173" t="s">
        <v>149</v>
      </c>
      <c r="U918" s="157">
        <v>0</v>
      </c>
      <c r="V918" s="157">
        <f>ROUND(E918*U918,2)</f>
        <v>0</v>
      </c>
      <c r="W918" s="157"/>
      <c r="X918" s="157" t="s">
        <v>639</v>
      </c>
      <c r="Y918" s="148"/>
      <c r="Z918" s="148"/>
      <c r="AA918" s="148"/>
      <c r="AB918" s="148"/>
      <c r="AC918" s="148"/>
      <c r="AD918" s="148"/>
      <c r="AE918" s="148"/>
      <c r="AF918" s="148"/>
      <c r="AG918" s="148" t="s">
        <v>640</v>
      </c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</row>
    <row r="919" spans="1:60" outlineLevel="1" x14ac:dyDescent="0.2">
      <c r="A919" s="155"/>
      <c r="B919" s="156"/>
      <c r="C919" s="186" t="s">
        <v>873</v>
      </c>
      <c r="D919" s="158"/>
      <c r="E919" s="159">
        <v>5.4</v>
      </c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8"/>
      <c r="Z919" s="148"/>
      <c r="AA919" s="148"/>
      <c r="AB919" s="148"/>
      <c r="AC919" s="148"/>
      <c r="AD919" s="148"/>
      <c r="AE919" s="148"/>
      <c r="AF919" s="148"/>
      <c r="AG919" s="148" t="s">
        <v>197</v>
      </c>
      <c r="AH919" s="148">
        <v>0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</row>
    <row r="920" spans="1:60" ht="22.5" outlineLevel="1" x14ac:dyDescent="0.2">
      <c r="A920" s="167">
        <v>121</v>
      </c>
      <c r="B920" s="168" t="s">
        <v>874</v>
      </c>
      <c r="C920" s="184" t="s">
        <v>875</v>
      </c>
      <c r="D920" s="169" t="s">
        <v>194</v>
      </c>
      <c r="E920" s="170">
        <v>7.1280000000000001</v>
      </c>
      <c r="F920" s="171"/>
      <c r="G920" s="172">
        <f>ROUND(E920*F920,2)</f>
        <v>0</v>
      </c>
      <c r="H920" s="171"/>
      <c r="I920" s="172">
        <f>ROUND(E920*H920,2)</f>
        <v>0</v>
      </c>
      <c r="J920" s="171"/>
      <c r="K920" s="172">
        <f>ROUND(E920*J920,2)</f>
        <v>0</v>
      </c>
      <c r="L920" s="172">
        <v>21</v>
      </c>
      <c r="M920" s="172">
        <f>G920*(1+L920/100)</f>
        <v>0</v>
      </c>
      <c r="N920" s="172">
        <v>0</v>
      </c>
      <c r="O920" s="172">
        <f>ROUND(E920*N920,2)</f>
        <v>0</v>
      </c>
      <c r="P920" s="172">
        <v>0</v>
      </c>
      <c r="Q920" s="172">
        <f>ROUND(E920*P920,2)</f>
        <v>0</v>
      </c>
      <c r="R920" s="172"/>
      <c r="S920" s="172" t="s">
        <v>180</v>
      </c>
      <c r="T920" s="173" t="s">
        <v>149</v>
      </c>
      <c r="U920" s="157">
        <v>0</v>
      </c>
      <c r="V920" s="157">
        <f>ROUND(E920*U920,2)</f>
        <v>0</v>
      </c>
      <c r="W920" s="157"/>
      <c r="X920" s="157" t="s">
        <v>639</v>
      </c>
      <c r="Y920" s="148"/>
      <c r="Z920" s="148"/>
      <c r="AA920" s="148"/>
      <c r="AB920" s="148"/>
      <c r="AC920" s="148"/>
      <c r="AD920" s="148"/>
      <c r="AE920" s="148"/>
      <c r="AF920" s="148"/>
      <c r="AG920" s="148" t="s">
        <v>640</v>
      </c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</row>
    <row r="921" spans="1:60" outlineLevel="1" x14ac:dyDescent="0.2">
      <c r="A921" s="155"/>
      <c r="B921" s="156"/>
      <c r="C921" s="186" t="s">
        <v>876</v>
      </c>
      <c r="D921" s="158"/>
      <c r="E921" s="159">
        <v>7.1280000000000001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8"/>
      <c r="Z921" s="148"/>
      <c r="AA921" s="148"/>
      <c r="AB921" s="148"/>
      <c r="AC921" s="148"/>
      <c r="AD921" s="148"/>
      <c r="AE921" s="148"/>
      <c r="AF921" s="148"/>
      <c r="AG921" s="148" t="s">
        <v>197</v>
      </c>
      <c r="AH921" s="148">
        <v>0</v>
      </c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</row>
    <row r="922" spans="1:60" ht="22.5" outlineLevel="1" x14ac:dyDescent="0.2">
      <c r="A922" s="167">
        <v>122</v>
      </c>
      <c r="B922" s="168" t="s">
        <v>877</v>
      </c>
      <c r="C922" s="184" t="s">
        <v>878</v>
      </c>
      <c r="D922" s="169" t="s">
        <v>194</v>
      </c>
      <c r="E922" s="170">
        <v>21.96</v>
      </c>
      <c r="F922" s="171"/>
      <c r="G922" s="172">
        <f>ROUND(E922*F922,2)</f>
        <v>0</v>
      </c>
      <c r="H922" s="171"/>
      <c r="I922" s="172">
        <f>ROUND(E922*H922,2)</f>
        <v>0</v>
      </c>
      <c r="J922" s="171"/>
      <c r="K922" s="172">
        <f>ROUND(E922*J922,2)</f>
        <v>0</v>
      </c>
      <c r="L922" s="172">
        <v>21</v>
      </c>
      <c r="M922" s="172">
        <f>G922*(1+L922/100)</f>
        <v>0</v>
      </c>
      <c r="N922" s="172">
        <v>0</v>
      </c>
      <c r="O922" s="172">
        <f>ROUND(E922*N922,2)</f>
        <v>0</v>
      </c>
      <c r="P922" s="172">
        <v>0</v>
      </c>
      <c r="Q922" s="172">
        <f>ROUND(E922*P922,2)</f>
        <v>0</v>
      </c>
      <c r="R922" s="172"/>
      <c r="S922" s="172" t="s">
        <v>180</v>
      </c>
      <c r="T922" s="173" t="s">
        <v>149</v>
      </c>
      <c r="U922" s="157">
        <v>0</v>
      </c>
      <c r="V922" s="157">
        <f>ROUND(E922*U922,2)</f>
        <v>0</v>
      </c>
      <c r="W922" s="157"/>
      <c r="X922" s="157" t="s">
        <v>639</v>
      </c>
      <c r="Y922" s="148"/>
      <c r="Z922" s="148"/>
      <c r="AA922" s="148"/>
      <c r="AB922" s="148"/>
      <c r="AC922" s="148"/>
      <c r="AD922" s="148"/>
      <c r="AE922" s="148"/>
      <c r="AF922" s="148"/>
      <c r="AG922" s="148" t="s">
        <v>640</v>
      </c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</row>
    <row r="923" spans="1:60" outlineLevel="1" x14ac:dyDescent="0.2">
      <c r="A923" s="155"/>
      <c r="B923" s="156"/>
      <c r="C923" s="186" t="s">
        <v>879</v>
      </c>
      <c r="D923" s="158"/>
      <c r="E923" s="159">
        <v>21.96</v>
      </c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48"/>
      <c r="Z923" s="148"/>
      <c r="AA923" s="148"/>
      <c r="AB923" s="148"/>
      <c r="AC923" s="148"/>
      <c r="AD923" s="148"/>
      <c r="AE923" s="148"/>
      <c r="AF923" s="148"/>
      <c r="AG923" s="148" t="s">
        <v>197</v>
      </c>
      <c r="AH923" s="148">
        <v>0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</row>
    <row r="924" spans="1:60" outlineLevel="1" x14ac:dyDescent="0.2">
      <c r="A924" s="167">
        <v>123</v>
      </c>
      <c r="B924" s="168" t="s">
        <v>880</v>
      </c>
      <c r="C924" s="184" t="s">
        <v>881</v>
      </c>
      <c r="D924" s="169" t="s">
        <v>495</v>
      </c>
      <c r="E924" s="170">
        <v>14</v>
      </c>
      <c r="F924" s="171"/>
      <c r="G924" s="172">
        <f>ROUND(E924*F924,2)</f>
        <v>0</v>
      </c>
      <c r="H924" s="171"/>
      <c r="I924" s="172">
        <f>ROUND(E924*H924,2)</f>
        <v>0</v>
      </c>
      <c r="J924" s="171"/>
      <c r="K924" s="172">
        <f>ROUND(E924*J924,2)</f>
        <v>0</v>
      </c>
      <c r="L924" s="172">
        <v>21</v>
      </c>
      <c r="M924" s="172">
        <f>G924*(1+L924/100)</f>
        <v>0</v>
      </c>
      <c r="N924" s="172">
        <v>0</v>
      </c>
      <c r="O924" s="172">
        <f>ROUND(E924*N924,2)</f>
        <v>0</v>
      </c>
      <c r="P924" s="172">
        <v>0</v>
      </c>
      <c r="Q924" s="172">
        <f>ROUND(E924*P924,2)</f>
        <v>0</v>
      </c>
      <c r="R924" s="172"/>
      <c r="S924" s="172" t="s">
        <v>180</v>
      </c>
      <c r="T924" s="173" t="s">
        <v>149</v>
      </c>
      <c r="U924" s="157">
        <v>0</v>
      </c>
      <c r="V924" s="157">
        <f>ROUND(E924*U924,2)</f>
        <v>0</v>
      </c>
      <c r="W924" s="157"/>
      <c r="X924" s="157" t="s">
        <v>639</v>
      </c>
      <c r="Y924" s="148"/>
      <c r="Z924" s="148"/>
      <c r="AA924" s="148"/>
      <c r="AB924" s="148"/>
      <c r="AC924" s="148"/>
      <c r="AD924" s="148"/>
      <c r="AE924" s="148"/>
      <c r="AF924" s="148"/>
      <c r="AG924" s="148" t="s">
        <v>640</v>
      </c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</row>
    <row r="925" spans="1:60" outlineLevel="1" x14ac:dyDescent="0.2">
      <c r="A925" s="155"/>
      <c r="B925" s="156"/>
      <c r="C925" s="186" t="s">
        <v>882</v>
      </c>
      <c r="D925" s="158"/>
      <c r="E925" s="159">
        <v>14</v>
      </c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48"/>
      <c r="Z925" s="148"/>
      <c r="AA925" s="148"/>
      <c r="AB925" s="148"/>
      <c r="AC925" s="148"/>
      <c r="AD925" s="148"/>
      <c r="AE925" s="148"/>
      <c r="AF925" s="148"/>
      <c r="AG925" s="148" t="s">
        <v>197</v>
      </c>
      <c r="AH925" s="148">
        <v>0</v>
      </c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</row>
    <row r="926" spans="1:60" outlineLevel="1" x14ac:dyDescent="0.2">
      <c r="A926" s="167">
        <v>124</v>
      </c>
      <c r="B926" s="168" t="s">
        <v>883</v>
      </c>
      <c r="C926" s="184" t="s">
        <v>884</v>
      </c>
      <c r="D926" s="169" t="s">
        <v>495</v>
      </c>
      <c r="E926" s="170">
        <v>1</v>
      </c>
      <c r="F926" s="171"/>
      <c r="G926" s="172">
        <f>ROUND(E926*F926,2)</f>
        <v>0</v>
      </c>
      <c r="H926" s="171"/>
      <c r="I926" s="172">
        <f>ROUND(E926*H926,2)</f>
        <v>0</v>
      </c>
      <c r="J926" s="171"/>
      <c r="K926" s="172">
        <f>ROUND(E926*J926,2)</f>
        <v>0</v>
      </c>
      <c r="L926" s="172">
        <v>21</v>
      </c>
      <c r="M926" s="172">
        <f>G926*(1+L926/100)</f>
        <v>0</v>
      </c>
      <c r="N926" s="172">
        <v>0</v>
      </c>
      <c r="O926" s="172">
        <f>ROUND(E926*N926,2)</f>
        <v>0</v>
      </c>
      <c r="P926" s="172">
        <v>0</v>
      </c>
      <c r="Q926" s="172">
        <f>ROUND(E926*P926,2)</f>
        <v>0</v>
      </c>
      <c r="R926" s="172"/>
      <c r="S926" s="172" t="s">
        <v>180</v>
      </c>
      <c r="T926" s="173" t="s">
        <v>149</v>
      </c>
      <c r="U926" s="157">
        <v>0</v>
      </c>
      <c r="V926" s="157">
        <f>ROUND(E926*U926,2)</f>
        <v>0</v>
      </c>
      <c r="W926" s="157"/>
      <c r="X926" s="157" t="s">
        <v>639</v>
      </c>
      <c r="Y926" s="148"/>
      <c r="Z926" s="148"/>
      <c r="AA926" s="148"/>
      <c r="AB926" s="148"/>
      <c r="AC926" s="148"/>
      <c r="AD926" s="148"/>
      <c r="AE926" s="148"/>
      <c r="AF926" s="148"/>
      <c r="AG926" s="148" t="s">
        <v>640</v>
      </c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</row>
    <row r="927" spans="1:60" outlineLevel="1" x14ac:dyDescent="0.2">
      <c r="A927" s="155"/>
      <c r="B927" s="156"/>
      <c r="C927" s="186" t="s">
        <v>885</v>
      </c>
      <c r="D927" s="158"/>
      <c r="E927" s="159">
        <v>1</v>
      </c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48"/>
      <c r="Z927" s="148"/>
      <c r="AA927" s="148"/>
      <c r="AB927" s="148"/>
      <c r="AC927" s="148"/>
      <c r="AD927" s="148"/>
      <c r="AE927" s="148"/>
      <c r="AF927" s="148"/>
      <c r="AG927" s="148" t="s">
        <v>197</v>
      </c>
      <c r="AH927" s="148">
        <v>0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</row>
    <row r="928" spans="1:60" outlineLevel="1" x14ac:dyDescent="0.2">
      <c r="A928" s="167">
        <v>125</v>
      </c>
      <c r="B928" s="168" t="s">
        <v>886</v>
      </c>
      <c r="C928" s="184" t="s">
        <v>887</v>
      </c>
      <c r="D928" s="169" t="s">
        <v>495</v>
      </c>
      <c r="E928" s="170">
        <v>1</v>
      </c>
      <c r="F928" s="171"/>
      <c r="G928" s="172">
        <f>ROUND(E928*F928,2)</f>
        <v>0</v>
      </c>
      <c r="H928" s="171"/>
      <c r="I928" s="172">
        <f>ROUND(E928*H928,2)</f>
        <v>0</v>
      </c>
      <c r="J928" s="171"/>
      <c r="K928" s="172">
        <f>ROUND(E928*J928,2)</f>
        <v>0</v>
      </c>
      <c r="L928" s="172">
        <v>21</v>
      </c>
      <c r="M928" s="172">
        <f>G928*(1+L928/100)</f>
        <v>0</v>
      </c>
      <c r="N928" s="172">
        <v>0</v>
      </c>
      <c r="O928" s="172">
        <f>ROUND(E928*N928,2)</f>
        <v>0</v>
      </c>
      <c r="P928" s="172">
        <v>0</v>
      </c>
      <c r="Q928" s="172">
        <f>ROUND(E928*P928,2)</f>
        <v>0</v>
      </c>
      <c r="R928" s="172"/>
      <c r="S928" s="172" t="s">
        <v>180</v>
      </c>
      <c r="T928" s="173" t="s">
        <v>149</v>
      </c>
      <c r="U928" s="157">
        <v>0</v>
      </c>
      <c r="V928" s="157">
        <f>ROUND(E928*U928,2)</f>
        <v>0</v>
      </c>
      <c r="W928" s="157"/>
      <c r="X928" s="157" t="s">
        <v>639</v>
      </c>
      <c r="Y928" s="148"/>
      <c r="Z928" s="148"/>
      <c r="AA928" s="148"/>
      <c r="AB928" s="148"/>
      <c r="AC928" s="148"/>
      <c r="AD928" s="148"/>
      <c r="AE928" s="148"/>
      <c r="AF928" s="148"/>
      <c r="AG928" s="148" t="s">
        <v>640</v>
      </c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</row>
    <row r="929" spans="1:60" outlineLevel="1" x14ac:dyDescent="0.2">
      <c r="A929" s="155"/>
      <c r="B929" s="156"/>
      <c r="C929" s="186" t="s">
        <v>888</v>
      </c>
      <c r="D929" s="158"/>
      <c r="E929" s="159">
        <v>1</v>
      </c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48"/>
      <c r="Z929" s="148"/>
      <c r="AA929" s="148"/>
      <c r="AB929" s="148"/>
      <c r="AC929" s="148"/>
      <c r="AD929" s="148"/>
      <c r="AE929" s="148"/>
      <c r="AF929" s="148"/>
      <c r="AG929" s="148" t="s">
        <v>197</v>
      </c>
      <c r="AH929" s="148">
        <v>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</row>
    <row r="930" spans="1:60" ht="22.5" outlineLevel="1" x14ac:dyDescent="0.2">
      <c r="A930" s="167">
        <v>126</v>
      </c>
      <c r="B930" s="168" t="s">
        <v>889</v>
      </c>
      <c r="C930" s="184" t="s">
        <v>890</v>
      </c>
      <c r="D930" s="169" t="s">
        <v>495</v>
      </c>
      <c r="E930" s="170">
        <v>1</v>
      </c>
      <c r="F930" s="171"/>
      <c r="G930" s="172">
        <f>ROUND(E930*F930,2)</f>
        <v>0</v>
      </c>
      <c r="H930" s="171"/>
      <c r="I930" s="172">
        <f>ROUND(E930*H930,2)</f>
        <v>0</v>
      </c>
      <c r="J930" s="171"/>
      <c r="K930" s="172">
        <f>ROUND(E930*J930,2)</f>
        <v>0</v>
      </c>
      <c r="L930" s="172">
        <v>21</v>
      </c>
      <c r="M930" s="172">
        <f>G930*(1+L930/100)</f>
        <v>0</v>
      </c>
      <c r="N930" s="172">
        <v>0</v>
      </c>
      <c r="O930" s="172">
        <f>ROUND(E930*N930,2)</f>
        <v>0</v>
      </c>
      <c r="P930" s="172">
        <v>0</v>
      </c>
      <c r="Q930" s="172">
        <f>ROUND(E930*P930,2)</f>
        <v>0</v>
      </c>
      <c r="R930" s="172"/>
      <c r="S930" s="172" t="s">
        <v>180</v>
      </c>
      <c r="T930" s="173" t="s">
        <v>149</v>
      </c>
      <c r="U930" s="157">
        <v>0</v>
      </c>
      <c r="V930" s="157">
        <f>ROUND(E930*U930,2)</f>
        <v>0</v>
      </c>
      <c r="W930" s="157"/>
      <c r="X930" s="157" t="s">
        <v>639</v>
      </c>
      <c r="Y930" s="148"/>
      <c r="Z930" s="148"/>
      <c r="AA930" s="148"/>
      <c r="AB930" s="148"/>
      <c r="AC930" s="148"/>
      <c r="AD930" s="148"/>
      <c r="AE930" s="148"/>
      <c r="AF930" s="148"/>
      <c r="AG930" s="148" t="s">
        <v>640</v>
      </c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</row>
    <row r="931" spans="1:60" outlineLevel="1" x14ac:dyDescent="0.2">
      <c r="A931" s="155"/>
      <c r="B931" s="156"/>
      <c r="C931" s="186" t="s">
        <v>891</v>
      </c>
      <c r="D931" s="158"/>
      <c r="E931" s="159">
        <v>1</v>
      </c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48"/>
      <c r="Z931" s="148"/>
      <c r="AA931" s="148"/>
      <c r="AB931" s="148"/>
      <c r="AC931" s="148"/>
      <c r="AD931" s="148"/>
      <c r="AE931" s="148"/>
      <c r="AF931" s="148"/>
      <c r="AG931" s="148" t="s">
        <v>197</v>
      </c>
      <c r="AH931" s="148">
        <v>0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</row>
    <row r="932" spans="1:60" ht="22.5" outlineLevel="1" x14ac:dyDescent="0.2">
      <c r="A932" s="167">
        <v>127</v>
      </c>
      <c r="B932" s="168" t="s">
        <v>892</v>
      </c>
      <c r="C932" s="184" t="s">
        <v>893</v>
      </c>
      <c r="D932" s="169" t="s">
        <v>495</v>
      </c>
      <c r="E932" s="170">
        <v>2</v>
      </c>
      <c r="F932" s="171"/>
      <c r="G932" s="172">
        <f>ROUND(E932*F932,2)</f>
        <v>0</v>
      </c>
      <c r="H932" s="171"/>
      <c r="I932" s="172">
        <f>ROUND(E932*H932,2)</f>
        <v>0</v>
      </c>
      <c r="J932" s="171"/>
      <c r="K932" s="172">
        <f>ROUND(E932*J932,2)</f>
        <v>0</v>
      </c>
      <c r="L932" s="172">
        <v>21</v>
      </c>
      <c r="M932" s="172">
        <f>G932*(1+L932/100)</f>
        <v>0</v>
      </c>
      <c r="N932" s="172">
        <v>0</v>
      </c>
      <c r="O932" s="172">
        <f>ROUND(E932*N932,2)</f>
        <v>0</v>
      </c>
      <c r="P932" s="172">
        <v>0</v>
      </c>
      <c r="Q932" s="172">
        <f>ROUND(E932*P932,2)</f>
        <v>0</v>
      </c>
      <c r="R932" s="172"/>
      <c r="S932" s="172" t="s">
        <v>180</v>
      </c>
      <c r="T932" s="173" t="s">
        <v>149</v>
      </c>
      <c r="U932" s="157">
        <v>0</v>
      </c>
      <c r="V932" s="157">
        <f>ROUND(E932*U932,2)</f>
        <v>0</v>
      </c>
      <c r="W932" s="157"/>
      <c r="X932" s="157" t="s">
        <v>639</v>
      </c>
      <c r="Y932" s="148"/>
      <c r="Z932" s="148"/>
      <c r="AA932" s="148"/>
      <c r="AB932" s="148"/>
      <c r="AC932" s="148"/>
      <c r="AD932" s="148"/>
      <c r="AE932" s="148"/>
      <c r="AF932" s="148"/>
      <c r="AG932" s="148" t="s">
        <v>640</v>
      </c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</row>
    <row r="933" spans="1:60" outlineLevel="1" x14ac:dyDescent="0.2">
      <c r="A933" s="155"/>
      <c r="B933" s="156"/>
      <c r="C933" s="186" t="s">
        <v>894</v>
      </c>
      <c r="D933" s="158"/>
      <c r="E933" s="159">
        <v>2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8"/>
      <c r="Z933" s="148"/>
      <c r="AA933" s="148"/>
      <c r="AB933" s="148"/>
      <c r="AC933" s="148"/>
      <c r="AD933" s="148"/>
      <c r="AE933" s="148"/>
      <c r="AF933" s="148"/>
      <c r="AG933" s="148" t="s">
        <v>197</v>
      </c>
      <c r="AH933" s="148">
        <v>0</v>
      </c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</row>
    <row r="934" spans="1:60" ht="22.5" outlineLevel="1" x14ac:dyDescent="0.2">
      <c r="A934" s="167">
        <v>128</v>
      </c>
      <c r="B934" s="168" t="s">
        <v>895</v>
      </c>
      <c r="C934" s="184" t="s">
        <v>896</v>
      </c>
      <c r="D934" s="169" t="s">
        <v>495</v>
      </c>
      <c r="E934" s="170">
        <v>8</v>
      </c>
      <c r="F934" s="171"/>
      <c r="G934" s="172">
        <f>ROUND(E934*F934,2)</f>
        <v>0</v>
      </c>
      <c r="H934" s="171"/>
      <c r="I934" s="172">
        <f>ROUND(E934*H934,2)</f>
        <v>0</v>
      </c>
      <c r="J934" s="171"/>
      <c r="K934" s="172">
        <f>ROUND(E934*J934,2)</f>
        <v>0</v>
      </c>
      <c r="L934" s="172">
        <v>21</v>
      </c>
      <c r="M934" s="172">
        <f>G934*(1+L934/100)</f>
        <v>0</v>
      </c>
      <c r="N934" s="172">
        <v>0</v>
      </c>
      <c r="O934" s="172">
        <f>ROUND(E934*N934,2)</f>
        <v>0</v>
      </c>
      <c r="P934" s="172">
        <v>0</v>
      </c>
      <c r="Q934" s="172">
        <f>ROUND(E934*P934,2)</f>
        <v>0</v>
      </c>
      <c r="R934" s="172"/>
      <c r="S934" s="172" t="s">
        <v>180</v>
      </c>
      <c r="T934" s="173" t="s">
        <v>149</v>
      </c>
      <c r="U934" s="157">
        <v>0</v>
      </c>
      <c r="V934" s="157">
        <f>ROUND(E934*U934,2)</f>
        <v>0</v>
      </c>
      <c r="W934" s="157"/>
      <c r="X934" s="157" t="s">
        <v>639</v>
      </c>
      <c r="Y934" s="148"/>
      <c r="Z934" s="148"/>
      <c r="AA934" s="148"/>
      <c r="AB934" s="148"/>
      <c r="AC934" s="148"/>
      <c r="AD934" s="148"/>
      <c r="AE934" s="148"/>
      <c r="AF934" s="148"/>
      <c r="AG934" s="148" t="s">
        <v>640</v>
      </c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</row>
    <row r="935" spans="1:60" outlineLevel="1" x14ac:dyDescent="0.2">
      <c r="A935" s="155"/>
      <c r="B935" s="156"/>
      <c r="C935" s="186" t="s">
        <v>897</v>
      </c>
      <c r="D935" s="158"/>
      <c r="E935" s="159">
        <v>8</v>
      </c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8"/>
      <c r="Z935" s="148"/>
      <c r="AA935" s="148"/>
      <c r="AB935" s="148"/>
      <c r="AC935" s="148"/>
      <c r="AD935" s="148"/>
      <c r="AE935" s="148"/>
      <c r="AF935" s="148"/>
      <c r="AG935" s="148" t="s">
        <v>197</v>
      </c>
      <c r="AH935" s="148">
        <v>0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</row>
    <row r="936" spans="1:60" ht="22.5" outlineLevel="1" x14ac:dyDescent="0.2">
      <c r="A936" s="167">
        <v>129</v>
      </c>
      <c r="B936" s="168" t="s">
        <v>898</v>
      </c>
      <c r="C936" s="184" t="s">
        <v>899</v>
      </c>
      <c r="D936" s="169" t="s">
        <v>495</v>
      </c>
      <c r="E936" s="170">
        <v>2</v>
      </c>
      <c r="F936" s="171"/>
      <c r="G936" s="172">
        <f>ROUND(E936*F936,2)</f>
        <v>0</v>
      </c>
      <c r="H936" s="171"/>
      <c r="I936" s="172">
        <f>ROUND(E936*H936,2)</f>
        <v>0</v>
      </c>
      <c r="J936" s="171"/>
      <c r="K936" s="172">
        <f>ROUND(E936*J936,2)</f>
        <v>0</v>
      </c>
      <c r="L936" s="172">
        <v>21</v>
      </c>
      <c r="M936" s="172">
        <f>G936*(1+L936/100)</f>
        <v>0</v>
      </c>
      <c r="N936" s="172">
        <v>0</v>
      </c>
      <c r="O936" s="172">
        <f>ROUND(E936*N936,2)</f>
        <v>0</v>
      </c>
      <c r="P936" s="172">
        <v>0</v>
      </c>
      <c r="Q936" s="172">
        <f>ROUND(E936*P936,2)</f>
        <v>0</v>
      </c>
      <c r="R936" s="172"/>
      <c r="S936" s="172" t="s">
        <v>180</v>
      </c>
      <c r="T936" s="173" t="s">
        <v>149</v>
      </c>
      <c r="U936" s="157">
        <v>0</v>
      </c>
      <c r="V936" s="157">
        <f>ROUND(E936*U936,2)</f>
        <v>0</v>
      </c>
      <c r="W936" s="157"/>
      <c r="X936" s="157" t="s">
        <v>639</v>
      </c>
      <c r="Y936" s="148"/>
      <c r="Z936" s="148"/>
      <c r="AA936" s="148"/>
      <c r="AB936" s="148"/>
      <c r="AC936" s="148"/>
      <c r="AD936" s="148"/>
      <c r="AE936" s="148"/>
      <c r="AF936" s="148"/>
      <c r="AG936" s="148" t="s">
        <v>640</v>
      </c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</row>
    <row r="937" spans="1:60" outlineLevel="1" x14ac:dyDescent="0.2">
      <c r="A937" s="155"/>
      <c r="B937" s="156"/>
      <c r="C937" s="186" t="s">
        <v>900</v>
      </c>
      <c r="D937" s="158"/>
      <c r="E937" s="159">
        <v>2</v>
      </c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8"/>
      <c r="Z937" s="148"/>
      <c r="AA937" s="148"/>
      <c r="AB937" s="148"/>
      <c r="AC937" s="148"/>
      <c r="AD937" s="148"/>
      <c r="AE937" s="148"/>
      <c r="AF937" s="148"/>
      <c r="AG937" s="148" t="s">
        <v>197</v>
      </c>
      <c r="AH937" s="148">
        <v>0</v>
      </c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</row>
    <row r="938" spans="1:60" outlineLevel="1" x14ac:dyDescent="0.2">
      <c r="A938" s="167">
        <v>130</v>
      </c>
      <c r="B938" s="168" t="s">
        <v>901</v>
      </c>
      <c r="C938" s="184" t="s">
        <v>902</v>
      </c>
      <c r="D938" s="169" t="s">
        <v>495</v>
      </c>
      <c r="E938" s="170">
        <v>12</v>
      </c>
      <c r="F938" s="171"/>
      <c r="G938" s="172">
        <f>ROUND(E938*F938,2)</f>
        <v>0</v>
      </c>
      <c r="H938" s="171"/>
      <c r="I938" s="172">
        <f>ROUND(E938*H938,2)</f>
        <v>0</v>
      </c>
      <c r="J938" s="171"/>
      <c r="K938" s="172">
        <f>ROUND(E938*J938,2)</f>
        <v>0</v>
      </c>
      <c r="L938" s="172">
        <v>21</v>
      </c>
      <c r="M938" s="172">
        <f>G938*(1+L938/100)</f>
        <v>0</v>
      </c>
      <c r="N938" s="172">
        <v>0</v>
      </c>
      <c r="O938" s="172">
        <f>ROUND(E938*N938,2)</f>
        <v>0</v>
      </c>
      <c r="P938" s="172">
        <v>0</v>
      </c>
      <c r="Q938" s="172">
        <f>ROUND(E938*P938,2)</f>
        <v>0</v>
      </c>
      <c r="R938" s="172"/>
      <c r="S938" s="172" t="s">
        <v>180</v>
      </c>
      <c r="T938" s="173" t="s">
        <v>149</v>
      </c>
      <c r="U938" s="157">
        <v>0</v>
      </c>
      <c r="V938" s="157">
        <f>ROUND(E938*U938,2)</f>
        <v>0</v>
      </c>
      <c r="W938" s="157"/>
      <c r="X938" s="157" t="s">
        <v>639</v>
      </c>
      <c r="Y938" s="148"/>
      <c r="Z938" s="148"/>
      <c r="AA938" s="148"/>
      <c r="AB938" s="148"/>
      <c r="AC938" s="148"/>
      <c r="AD938" s="148"/>
      <c r="AE938" s="148"/>
      <c r="AF938" s="148"/>
      <c r="AG938" s="148" t="s">
        <v>640</v>
      </c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</row>
    <row r="939" spans="1:60" outlineLevel="1" x14ac:dyDescent="0.2">
      <c r="A939" s="155"/>
      <c r="B939" s="156"/>
      <c r="C939" s="186" t="s">
        <v>903</v>
      </c>
      <c r="D939" s="158"/>
      <c r="E939" s="159">
        <v>12</v>
      </c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48"/>
      <c r="Z939" s="148"/>
      <c r="AA939" s="148"/>
      <c r="AB939" s="148"/>
      <c r="AC939" s="148"/>
      <c r="AD939" s="148"/>
      <c r="AE939" s="148"/>
      <c r="AF939" s="148"/>
      <c r="AG939" s="148" t="s">
        <v>197</v>
      </c>
      <c r="AH939" s="148">
        <v>0</v>
      </c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</row>
    <row r="940" spans="1:60" ht="22.5" outlineLevel="1" x14ac:dyDescent="0.2">
      <c r="A940" s="167">
        <v>131</v>
      </c>
      <c r="B940" s="168" t="s">
        <v>904</v>
      </c>
      <c r="C940" s="184" t="s">
        <v>905</v>
      </c>
      <c r="D940" s="169" t="s">
        <v>495</v>
      </c>
      <c r="E940" s="170">
        <v>26</v>
      </c>
      <c r="F940" s="171"/>
      <c r="G940" s="172">
        <f>ROUND(E940*F940,2)</f>
        <v>0</v>
      </c>
      <c r="H940" s="171"/>
      <c r="I940" s="172">
        <f>ROUND(E940*H940,2)</f>
        <v>0</v>
      </c>
      <c r="J940" s="171"/>
      <c r="K940" s="172">
        <f>ROUND(E940*J940,2)</f>
        <v>0</v>
      </c>
      <c r="L940" s="172">
        <v>21</v>
      </c>
      <c r="M940" s="172">
        <f>G940*(1+L940/100)</f>
        <v>0</v>
      </c>
      <c r="N940" s="172">
        <v>0</v>
      </c>
      <c r="O940" s="172">
        <f>ROUND(E940*N940,2)</f>
        <v>0</v>
      </c>
      <c r="P940" s="172">
        <v>0</v>
      </c>
      <c r="Q940" s="172">
        <f>ROUND(E940*P940,2)</f>
        <v>0</v>
      </c>
      <c r="R940" s="172"/>
      <c r="S940" s="172" t="s">
        <v>180</v>
      </c>
      <c r="T940" s="173" t="s">
        <v>149</v>
      </c>
      <c r="U940" s="157">
        <v>0</v>
      </c>
      <c r="V940" s="157">
        <f>ROUND(E940*U940,2)</f>
        <v>0</v>
      </c>
      <c r="W940" s="157"/>
      <c r="X940" s="157" t="s">
        <v>639</v>
      </c>
      <c r="Y940" s="148"/>
      <c r="Z940" s="148"/>
      <c r="AA940" s="148"/>
      <c r="AB940" s="148"/>
      <c r="AC940" s="148"/>
      <c r="AD940" s="148"/>
      <c r="AE940" s="148"/>
      <c r="AF940" s="148"/>
      <c r="AG940" s="148" t="s">
        <v>640</v>
      </c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</row>
    <row r="941" spans="1:60" outlineLevel="1" x14ac:dyDescent="0.2">
      <c r="A941" s="155"/>
      <c r="B941" s="156"/>
      <c r="C941" s="186" t="s">
        <v>906</v>
      </c>
      <c r="D941" s="158"/>
      <c r="E941" s="159">
        <v>26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8"/>
      <c r="Z941" s="148"/>
      <c r="AA941" s="148"/>
      <c r="AB941" s="148"/>
      <c r="AC941" s="148"/>
      <c r="AD941" s="148"/>
      <c r="AE941" s="148"/>
      <c r="AF941" s="148"/>
      <c r="AG941" s="148" t="s">
        <v>197</v>
      </c>
      <c r="AH941" s="148">
        <v>0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</row>
    <row r="942" spans="1:60" ht="22.5" outlineLevel="1" x14ac:dyDescent="0.2">
      <c r="A942" s="167">
        <v>132</v>
      </c>
      <c r="B942" s="168" t="s">
        <v>907</v>
      </c>
      <c r="C942" s="184" t="s">
        <v>908</v>
      </c>
      <c r="D942" s="169" t="s">
        <v>495</v>
      </c>
      <c r="E942" s="170">
        <v>9</v>
      </c>
      <c r="F942" s="171"/>
      <c r="G942" s="172">
        <f>ROUND(E942*F942,2)</f>
        <v>0</v>
      </c>
      <c r="H942" s="171"/>
      <c r="I942" s="172">
        <f>ROUND(E942*H942,2)</f>
        <v>0</v>
      </c>
      <c r="J942" s="171"/>
      <c r="K942" s="172">
        <f>ROUND(E942*J942,2)</f>
        <v>0</v>
      </c>
      <c r="L942" s="172">
        <v>21</v>
      </c>
      <c r="M942" s="172">
        <f>G942*(1+L942/100)</f>
        <v>0</v>
      </c>
      <c r="N942" s="172">
        <v>0</v>
      </c>
      <c r="O942" s="172">
        <f>ROUND(E942*N942,2)</f>
        <v>0</v>
      </c>
      <c r="P942" s="172">
        <v>0</v>
      </c>
      <c r="Q942" s="172">
        <f>ROUND(E942*P942,2)</f>
        <v>0</v>
      </c>
      <c r="R942" s="172"/>
      <c r="S942" s="172" t="s">
        <v>180</v>
      </c>
      <c r="T942" s="173" t="s">
        <v>149</v>
      </c>
      <c r="U942" s="157">
        <v>0</v>
      </c>
      <c r="V942" s="157">
        <f>ROUND(E942*U942,2)</f>
        <v>0</v>
      </c>
      <c r="W942" s="157"/>
      <c r="X942" s="157" t="s">
        <v>639</v>
      </c>
      <c r="Y942" s="148"/>
      <c r="Z942" s="148"/>
      <c r="AA942" s="148"/>
      <c r="AB942" s="148"/>
      <c r="AC942" s="148"/>
      <c r="AD942" s="148"/>
      <c r="AE942" s="148"/>
      <c r="AF942" s="148"/>
      <c r="AG942" s="148" t="s">
        <v>640</v>
      </c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</row>
    <row r="943" spans="1:60" outlineLevel="1" x14ac:dyDescent="0.2">
      <c r="A943" s="155"/>
      <c r="B943" s="156"/>
      <c r="C943" s="186" t="s">
        <v>909</v>
      </c>
      <c r="D943" s="158"/>
      <c r="E943" s="159">
        <v>9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8"/>
      <c r="Z943" s="148"/>
      <c r="AA943" s="148"/>
      <c r="AB943" s="148"/>
      <c r="AC943" s="148"/>
      <c r="AD943" s="148"/>
      <c r="AE943" s="148"/>
      <c r="AF943" s="148"/>
      <c r="AG943" s="148" t="s">
        <v>197</v>
      </c>
      <c r="AH943" s="148">
        <v>0</v>
      </c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</row>
    <row r="944" spans="1:60" ht="22.5" outlineLevel="1" x14ac:dyDescent="0.2">
      <c r="A944" s="167">
        <v>133</v>
      </c>
      <c r="B944" s="168" t="s">
        <v>910</v>
      </c>
      <c r="C944" s="184" t="s">
        <v>911</v>
      </c>
      <c r="D944" s="169" t="s">
        <v>495</v>
      </c>
      <c r="E944" s="170">
        <v>1</v>
      </c>
      <c r="F944" s="171"/>
      <c r="G944" s="172">
        <f>ROUND(E944*F944,2)</f>
        <v>0</v>
      </c>
      <c r="H944" s="171"/>
      <c r="I944" s="172">
        <f>ROUND(E944*H944,2)</f>
        <v>0</v>
      </c>
      <c r="J944" s="171"/>
      <c r="K944" s="172">
        <f>ROUND(E944*J944,2)</f>
        <v>0</v>
      </c>
      <c r="L944" s="172">
        <v>21</v>
      </c>
      <c r="M944" s="172">
        <f>G944*(1+L944/100)</f>
        <v>0</v>
      </c>
      <c r="N944" s="172">
        <v>0</v>
      </c>
      <c r="O944" s="172">
        <f>ROUND(E944*N944,2)</f>
        <v>0</v>
      </c>
      <c r="P944" s="172">
        <v>0</v>
      </c>
      <c r="Q944" s="172">
        <f>ROUND(E944*P944,2)</f>
        <v>0</v>
      </c>
      <c r="R944" s="172"/>
      <c r="S944" s="172" t="s">
        <v>180</v>
      </c>
      <c r="T944" s="173" t="s">
        <v>149</v>
      </c>
      <c r="U944" s="157">
        <v>0</v>
      </c>
      <c r="V944" s="157">
        <f>ROUND(E944*U944,2)</f>
        <v>0</v>
      </c>
      <c r="W944" s="157"/>
      <c r="X944" s="157" t="s">
        <v>639</v>
      </c>
      <c r="Y944" s="148"/>
      <c r="Z944" s="148"/>
      <c r="AA944" s="148"/>
      <c r="AB944" s="148"/>
      <c r="AC944" s="148"/>
      <c r="AD944" s="148"/>
      <c r="AE944" s="148"/>
      <c r="AF944" s="148"/>
      <c r="AG944" s="148" t="s">
        <v>640</v>
      </c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</row>
    <row r="945" spans="1:60" outlineLevel="1" x14ac:dyDescent="0.2">
      <c r="A945" s="155"/>
      <c r="B945" s="156"/>
      <c r="C945" s="186" t="s">
        <v>912</v>
      </c>
      <c r="D945" s="158"/>
      <c r="E945" s="159">
        <v>1</v>
      </c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48"/>
      <c r="Z945" s="148"/>
      <c r="AA945" s="148"/>
      <c r="AB945" s="148"/>
      <c r="AC945" s="148"/>
      <c r="AD945" s="148"/>
      <c r="AE945" s="148"/>
      <c r="AF945" s="148"/>
      <c r="AG945" s="148" t="s">
        <v>197</v>
      </c>
      <c r="AH945" s="148">
        <v>0</v>
      </c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</row>
    <row r="946" spans="1:60" outlineLevel="1" x14ac:dyDescent="0.2">
      <c r="A946" s="167">
        <v>134</v>
      </c>
      <c r="B946" s="168" t="s">
        <v>913</v>
      </c>
      <c r="C946" s="184" t="s">
        <v>914</v>
      </c>
      <c r="D946" s="169" t="s">
        <v>495</v>
      </c>
      <c r="E946" s="170">
        <v>11</v>
      </c>
      <c r="F946" s="171"/>
      <c r="G946" s="172">
        <f>ROUND(E946*F946,2)</f>
        <v>0</v>
      </c>
      <c r="H946" s="171"/>
      <c r="I946" s="172">
        <f>ROUND(E946*H946,2)</f>
        <v>0</v>
      </c>
      <c r="J946" s="171"/>
      <c r="K946" s="172">
        <f>ROUND(E946*J946,2)</f>
        <v>0</v>
      </c>
      <c r="L946" s="172">
        <v>21</v>
      </c>
      <c r="M946" s="172">
        <f>G946*(1+L946/100)</f>
        <v>0</v>
      </c>
      <c r="N946" s="172">
        <v>0</v>
      </c>
      <c r="O946" s="172">
        <f>ROUND(E946*N946,2)</f>
        <v>0</v>
      </c>
      <c r="P946" s="172">
        <v>0</v>
      </c>
      <c r="Q946" s="172">
        <f>ROUND(E946*P946,2)</f>
        <v>0</v>
      </c>
      <c r="R946" s="172"/>
      <c r="S946" s="172" t="s">
        <v>180</v>
      </c>
      <c r="T946" s="173" t="s">
        <v>149</v>
      </c>
      <c r="U946" s="157">
        <v>0</v>
      </c>
      <c r="V946" s="157">
        <f>ROUND(E946*U946,2)</f>
        <v>0</v>
      </c>
      <c r="W946" s="157"/>
      <c r="X946" s="157" t="s">
        <v>639</v>
      </c>
      <c r="Y946" s="148"/>
      <c r="Z946" s="148"/>
      <c r="AA946" s="148"/>
      <c r="AB946" s="148"/>
      <c r="AC946" s="148"/>
      <c r="AD946" s="148"/>
      <c r="AE946" s="148"/>
      <c r="AF946" s="148"/>
      <c r="AG946" s="148" t="s">
        <v>640</v>
      </c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</row>
    <row r="947" spans="1:60" outlineLevel="1" x14ac:dyDescent="0.2">
      <c r="A947" s="155"/>
      <c r="B947" s="156"/>
      <c r="C947" s="186" t="s">
        <v>915</v>
      </c>
      <c r="D947" s="158"/>
      <c r="E947" s="159">
        <v>11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48"/>
      <c r="Z947" s="148"/>
      <c r="AA947" s="148"/>
      <c r="AB947" s="148"/>
      <c r="AC947" s="148"/>
      <c r="AD947" s="148"/>
      <c r="AE947" s="148"/>
      <c r="AF947" s="148"/>
      <c r="AG947" s="148" t="s">
        <v>197</v>
      </c>
      <c r="AH947" s="148">
        <v>0</v>
      </c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</row>
    <row r="948" spans="1:60" outlineLevel="1" x14ac:dyDescent="0.2">
      <c r="A948" s="167">
        <v>135</v>
      </c>
      <c r="B948" s="168" t="s">
        <v>916</v>
      </c>
      <c r="C948" s="184" t="s">
        <v>917</v>
      </c>
      <c r="D948" s="169" t="s">
        <v>495</v>
      </c>
      <c r="E948" s="170">
        <v>2</v>
      </c>
      <c r="F948" s="171"/>
      <c r="G948" s="172">
        <f>ROUND(E948*F948,2)</f>
        <v>0</v>
      </c>
      <c r="H948" s="171"/>
      <c r="I948" s="172">
        <f>ROUND(E948*H948,2)</f>
        <v>0</v>
      </c>
      <c r="J948" s="171"/>
      <c r="K948" s="172">
        <f>ROUND(E948*J948,2)</f>
        <v>0</v>
      </c>
      <c r="L948" s="172">
        <v>21</v>
      </c>
      <c r="M948" s="172">
        <f>G948*(1+L948/100)</f>
        <v>0</v>
      </c>
      <c r="N948" s="172">
        <v>0</v>
      </c>
      <c r="O948" s="172">
        <f>ROUND(E948*N948,2)</f>
        <v>0</v>
      </c>
      <c r="P948" s="172">
        <v>0</v>
      </c>
      <c r="Q948" s="172">
        <f>ROUND(E948*P948,2)</f>
        <v>0</v>
      </c>
      <c r="R948" s="172"/>
      <c r="S948" s="172" t="s">
        <v>180</v>
      </c>
      <c r="T948" s="173" t="s">
        <v>149</v>
      </c>
      <c r="U948" s="157">
        <v>0</v>
      </c>
      <c r="V948" s="157">
        <f>ROUND(E948*U948,2)</f>
        <v>0</v>
      </c>
      <c r="W948" s="157"/>
      <c r="X948" s="157" t="s">
        <v>639</v>
      </c>
      <c r="Y948" s="148"/>
      <c r="Z948" s="148"/>
      <c r="AA948" s="148"/>
      <c r="AB948" s="148"/>
      <c r="AC948" s="148"/>
      <c r="AD948" s="148"/>
      <c r="AE948" s="148"/>
      <c r="AF948" s="148"/>
      <c r="AG948" s="148" t="s">
        <v>640</v>
      </c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</row>
    <row r="949" spans="1:60" outlineLevel="1" x14ac:dyDescent="0.2">
      <c r="A949" s="155"/>
      <c r="B949" s="156"/>
      <c r="C949" s="186" t="s">
        <v>918</v>
      </c>
      <c r="D949" s="158"/>
      <c r="E949" s="159">
        <v>2</v>
      </c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8"/>
      <c r="Z949" s="148"/>
      <c r="AA949" s="148"/>
      <c r="AB949" s="148"/>
      <c r="AC949" s="148"/>
      <c r="AD949" s="148"/>
      <c r="AE949" s="148"/>
      <c r="AF949" s="148"/>
      <c r="AG949" s="148" t="s">
        <v>197</v>
      </c>
      <c r="AH949" s="148">
        <v>0</v>
      </c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</row>
    <row r="950" spans="1:60" outlineLevel="1" x14ac:dyDescent="0.2">
      <c r="A950" s="167">
        <v>136</v>
      </c>
      <c r="B950" s="168" t="s">
        <v>919</v>
      </c>
      <c r="C950" s="184" t="s">
        <v>920</v>
      </c>
      <c r="D950" s="169" t="s">
        <v>194</v>
      </c>
      <c r="E950" s="170">
        <v>3.8639999999999999</v>
      </c>
      <c r="F950" s="171"/>
      <c r="G950" s="172">
        <f>ROUND(E950*F950,2)</f>
        <v>0</v>
      </c>
      <c r="H950" s="171"/>
      <c r="I950" s="172">
        <f>ROUND(E950*H950,2)</f>
        <v>0</v>
      </c>
      <c r="J950" s="171"/>
      <c r="K950" s="172">
        <f>ROUND(E950*J950,2)</f>
        <v>0</v>
      </c>
      <c r="L950" s="172">
        <v>21</v>
      </c>
      <c r="M950" s="172">
        <f>G950*(1+L950/100)</f>
        <v>0</v>
      </c>
      <c r="N950" s="172">
        <v>0</v>
      </c>
      <c r="O950" s="172">
        <f>ROUND(E950*N950,2)</f>
        <v>0</v>
      </c>
      <c r="P950" s="172">
        <v>0</v>
      </c>
      <c r="Q950" s="172">
        <f>ROUND(E950*P950,2)</f>
        <v>0</v>
      </c>
      <c r="R950" s="172"/>
      <c r="S950" s="172" t="s">
        <v>180</v>
      </c>
      <c r="T950" s="173" t="s">
        <v>149</v>
      </c>
      <c r="U950" s="157">
        <v>0</v>
      </c>
      <c r="V950" s="157">
        <f>ROUND(E950*U950,2)</f>
        <v>0</v>
      </c>
      <c r="W950" s="157"/>
      <c r="X950" s="157" t="s">
        <v>639</v>
      </c>
      <c r="Y950" s="148"/>
      <c r="Z950" s="148"/>
      <c r="AA950" s="148"/>
      <c r="AB950" s="148"/>
      <c r="AC950" s="148"/>
      <c r="AD950" s="148"/>
      <c r="AE950" s="148"/>
      <c r="AF950" s="148"/>
      <c r="AG950" s="148" t="s">
        <v>640</v>
      </c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</row>
    <row r="951" spans="1:60" outlineLevel="1" x14ac:dyDescent="0.2">
      <c r="A951" s="155"/>
      <c r="B951" s="156"/>
      <c r="C951" s="186" t="s">
        <v>921</v>
      </c>
      <c r="D951" s="158"/>
      <c r="E951" s="159">
        <v>3.8639999999999999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48"/>
      <c r="Z951" s="148"/>
      <c r="AA951" s="148"/>
      <c r="AB951" s="148"/>
      <c r="AC951" s="148"/>
      <c r="AD951" s="148"/>
      <c r="AE951" s="148"/>
      <c r="AF951" s="148"/>
      <c r="AG951" s="148" t="s">
        <v>197</v>
      </c>
      <c r="AH951" s="148">
        <v>0</v>
      </c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</row>
    <row r="952" spans="1:60" outlineLevel="1" x14ac:dyDescent="0.2">
      <c r="A952" s="167">
        <v>137</v>
      </c>
      <c r="B952" s="168" t="s">
        <v>922</v>
      </c>
      <c r="C952" s="184" t="s">
        <v>923</v>
      </c>
      <c r="D952" s="169" t="s">
        <v>495</v>
      </c>
      <c r="E952" s="170">
        <v>1</v>
      </c>
      <c r="F952" s="171"/>
      <c r="G952" s="172">
        <f>ROUND(E952*F952,2)</f>
        <v>0</v>
      </c>
      <c r="H952" s="171"/>
      <c r="I952" s="172">
        <f>ROUND(E952*H952,2)</f>
        <v>0</v>
      </c>
      <c r="J952" s="171"/>
      <c r="K952" s="172">
        <f>ROUND(E952*J952,2)</f>
        <v>0</v>
      </c>
      <c r="L952" s="172">
        <v>21</v>
      </c>
      <c r="M952" s="172">
        <f>G952*(1+L952/100)</f>
        <v>0</v>
      </c>
      <c r="N952" s="172">
        <v>0</v>
      </c>
      <c r="O952" s="172">
        <f>ROUND(E952*N952,2)</f>
        <v>0</v>
      </c>
      <c r="P952" s="172">
        <v>0</v>
      </c>
      <c r="Q952" s="172">
        <f>ROUND(E952*P952,2)</f>
        <v>0</v>
      </c>
      <c r="R952" s="172"/>
      <c r="S952" s="172" t="s">
        <v>180</v>
      </c>
      <c r="T952" s="173" t="s">
        <v>149</v>
      </c>
      <c r="U952" s="157">
        <v>0</v>
      </c>
      <c r="V952" s="157">
        <f>ROUND(E952*U952,2)</f>
        <v>0</v>
      </c>
      <c r="W952" s="157"/>
      <c r="X952" s="157" t="s">
        <v>639</v>
      </c>
      <c r="Y952" s="148"/>
      <c r="Z952" s="148"/>
      <c r="AA952" s="148"/>
      <c r="AB952" s="148"/>
      <c r="AC952" s="148"/>
      <c r="AD952" s="148"/>
      <c r="AE952" s="148"/>
      <c r="AF952" s="148"/>
      <c r="AG952" s="148" t="s">
        <v>640</v>
      </c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</row>
    <row r="953" spans="1:60" outlineLevel="1" x14ac:dyDescent="0.2">
      <c r="A953" s="155"/>
      <c r="B953" s="156"/>
      <c r="C953" s="186" t="s">
        <v>924</v>
      </c>
      <c r="D953" s="158"/>
      <c r="E953" s="159">
        <v>1</v>
      </c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48"/>
      <c r="Z953" s="148"/>
      <c r="AA953" s="148"/>
      <c r="AB953" s="148"/>
      <c r="AC953" s="148"/>
      <c r="AD953" s="148"/>
      <c r="AE953" s="148"/>
      <c r="AF953" s="148"/>
      <c r="AG953" s="148" t="s">
        <v>197</v>
      </c>
      <c r="AH953" s="148">
        <v>0</v>
      </c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</row>
    <row r="954" spans="1:60" ht="22.5" outlineLevel="1" x14ac:dyDescent="0.2">
      <c r="A954" s="167">
        <v>138</v>
      </c>
      <c r="B954" s="168" t="s">
        <v>925</v>
      </c>
      <c r="C954" s="184" t="s">
        <v>926</v>
      </c>
      <c r="D954" s="169" t="s">
        <v>495</v>
      </c>
      <c r="E954" s="170">
        <v>4</v>
      </c>
      <c r="F954" s="171"/>
      <c r="G954" s="172">
        <f>ROUND(E954*F954,2)</f>
        <v>0</v>
      </c>
      <c r="H954" s="171"/>
      <c r="I954" s="172">
        <f>ROUND(E954*H954,2)</f>
        <v>0</v>
      </c>
      <c r="J954" s="171"/>
      <c r="K954" s="172">
        <f>ROUND(E954*J954,2)</f>
        <v>0</v>
      </c>
      <c r="L954" s="172">
        <v>21</v>
      </c>
      <c r="M954" s="172">
        <f>G954*(1+L954/100)</f>
        <v>0</v>
      </c>
      <c r="N954" s="172">
        <v>0</v>
      </c>
      <c r="O954" s="172">
        <f>ROUND(E954*N954,2)</f>
        <v>0</v>
      </c>
      <c r="P954" s="172">
        <v>0</v>
      </c>
      <c r="Q954" s="172">
        <f>ROUND(E954*P954,2)</f>
        <v>0</v>
      </c>
      <c r="R954" s="172"/>
      <c r="S954" s="172" t="s">
        <v>180</v>
      </c>
      <c r="T954" s="173" t="s">
        <v>149</v>
      </c>
      <c r="U954" s="157">
        <v>0</v>
      </c>
      <c r="V954" s="157">
        <f>ROUND(E954*U954,2)</f>
        <v>0</v>
      </c>
      <c r="W954" s="157"/>
      <c r="X954" s="157" t="s">
        <v>639</v>
      </c>
      <c r="Y954" s="148"/>
      <c r="Z954" s="148"/>
      <c r="AA954" s="148"/>
      <c r="AB954" s="148"/>
      <c r="AC954" s="148"/>
      <c r="AD954" s="148"/>
      <c r="AE954" s="148"/>
      <c r="AF954" s="148"/>
      <c r="AG954" s="148" t="s">
        <v>640</v>
      </c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</row>
    <row r="955" spans="1:60" outlineLevel="1" x14ac:dyDescent="0.2">
      <c r="A955" s="155"/>
      <c r="B955" s="156"/>
      <c r="C955" s="186" t="s">
        <v>927</v>
      </c>
      <c r="D955" s="158"/>
      <c r="E955" s="159">
        <v>4</v>
      </c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8"/>
      <c r="Z955" s="148"/>
      <c r="AA955" s="148"/>
      <c r="AB955" s="148"/>
      <c r="AC955" s="148"/>
      <c r="AD955" s="148"/>
      <c r="AE955" s="148"/>
      <c r="AF955" s="148"/>
      <c r="AG955" s="148" t="s">
        <v>197</v>
      </c>
      <c r="AH955" s="148">
        <v>0</v>
      </c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</row>
    <row r="956" spans="1:60" ht="22.5" outlineLevel="1" x14ac:dyDescent="0.2">
      <c r="A956" s="167">
        <v>139</v>
      </c>
      <c r="B956" s="168" t="s">
        <v>928</v>
      </c>
      <c r="C956" s="184" t="s">
        <v>929</v>
      </c>
      <c r="D956" s="169" t="s">
        <v>495</v>
      </c>
      <c r="E956" s="170">
        <v>6</v>
      </c>
      <c r="F956" s="171"/>
      <c r="G956" s="172">
        <f>ROUND(E956*F956,2)</f>
        <v>0</v>
      </c>
      <c r="H956" s="171"/>
      <c r="I956" s="172">
        <f>ROUND(E956*H956,2)</f>
        <v>0</v>
      </c>
      <c r="J956" s="171"/>
      <c r="K956" s="172">
        <f>ROUND(E956*J956,2)</f>
        <v>0</v>
      </c>
      <c r="L956" s="172">
        <v>21</v>
      </c>
      <c r="M956" s="172">
        <f>G956*(1+L956/100)</f>
        <v>0</v>
      </c>
      <c r="N956" s="172">
        <v>0</v>
      </c>
      <c r="O956" s="172">
        <f>ROUND(E956*N956,2)</f>
        <v>0</v>
      </c>
      <c r="P956" s="172">
        <v>0</v>
      </c>
      <c r="Q956" s="172">
        <f>ROUND(E956*P956,2)</f>
        <v>0</v>
      </c>
      <c r="R956" s="172"/>
      <c r="S956" s="172" t="s">
        <v>180</v>
      </c>
      <c r="T956" s="173" t="s">
        <v>149</v>
      </c>
      <c r="U956" s="157">
        <v>0</v>
      </c>
      <c r="V956" s="157">
        <f>ROUND(E956*U956,2)</f>
        <v>0</v>
      </c>
      <c r="W956" s="157"/>
      <c r="X956" s="157" t="s">
        <v>639</v>
      </c>
      <c r="Y956" s="148"/>
      <c r="Z956" s="148"/>
      <c r="AA956" s="148"/>
      <c r="AB956" s="148"/>
      <c r="AC956" s="148"/>
      <c r="AD956" s="148"/>
      <c r="AE956" s="148"/>
      <c r="AF956" s="148"/>
      <c r="AG956" s="148" t="s">
        <v>640</v>
      </c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</row>
    <row r="957" spans="1:60" outlineLevel="1" x14ac:dyDescent="0.2">
      <c r="A957" s="155"/>
      <c r="B957" s="156"/>
      <c r="C957" s="186" t="s">
        <v>930</v>
      </c>
      <c r="D957" s="158"/>
      <c r="E957" s="159">
        <v>6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8"/>
      <c r="Z957" s="148"/>
      <c r="AA957" s="148"/>
      <c r="AB957" s="148"/>
      <c r="AC957" s="148"/>
      <c r="AD957" s="148"/>
      <c r="AE957" s="148"/>
      <c r="AF957" s="148"/>
      <c r="AG957" s="148" t="s">
        <v>197</v>
      </c>
      <c r="AH957" s="148">
        <v>0</v>
      </c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</row>
    <row r="958" spans="1:60" ht="22.5" outlineLevel="1" x14ac:dyDescent="0.2">
      <c r="A958" s="167">
        <v>140</v>
      </c>
      <c r="B958" s="168" t="s">
        <v>931</v>
      </c>
      <c r="C958" s="184" t="s">
        <v>932</v>
      </c>
      <c r="D958" s="169" t="s">
        <v>495</v>
      </c>
      <c r="E958" s="170">
        <v>11</v>
      </c>
      <c r="F958" s="171"/>
      <c r="G958" s="172">
        <f>ROUND(E958*F958,2)</f>
        <v>0</v>
      </c>
      <c r="H958" s="171"/>
      <c r="I958" s="172">
        <f>ROUND(E958*H958,2)</f>
        <v>0</v>
      </c>
      <c r="J958" s="171"/>
      <c r="K958" s="172">
        <f>ROUND(E958*J958,2)</f>
        <v>0</v>
      </c>
      <c r="L958" s="172">
        <v>21</v>
      </c>
      <c r="M958" s="172">
        <f>G958*(1+L958/100)</f>
        <v>0</v>
      </c>
      <c r="N958" s="172">
        <v>0</v>
      </c>
      <c r="O958" s="172">
        <f>ROUND(E958*N958,2)</f>
        <v>0</v>
      </c>
      <c r="P958" s="172">
        <v>0</v>
      </c>
      <c r="Q958" s="172">
        <f>ROUND(E958*P958,2)</f>
        <v>0</v>
      </c>
      <c r="R958" s="172"/>
      <c r="S958" s="172" t="s">
        <v>180</v>
      </c>
      <c r="T958" s="173" t="s">
        <v>149</v>
      </c>
      <c r="U958" s="157">
        <v>0</v>
      </c>
      <c r="V958" s="157">
        <f>ROUND(E958*U958,2)</f>
        <v>0</v>
      </c>
      <c r="W958" s="157"/>
      <c r="X958" s="157" t="s">
        <v>639</v>
      </c>
      <c r="Y958" s="148"/>
      <c r="Z958" s="148"/>
      <c r="AA958" s="148"/>
      <c r="AB958" s="148"/>
      <c r="AC958" s="148"/>
      <c r="AD958" s="148"/>
      <c r="AE958" s="148"/>
      <c r="AF958" s="148"/>
      <c r="AG958" s="148" t="s">
        <v>640</v>
      </c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</row>
    <row r="959" spans="1:60" outlineLevel="1" x14ac:dyDescent="0.2">
      <c r="A959" s="155"/>
      <c r="B959" s="156"/>
      <c r="C959" s="186" t="s">
        <v>933</v>
      </c>
      <c r="D959" s="158"/>
      <c r="E959" s="159">
        <v>11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8"/>
      <c r="Z959" s="148"/>
      <c r="AA959" s="148"/>
      <c r="AB959" s="148"/>
      <c r="AC959" s="148"/>
      <c r="AD959" s="148"/>
      <c r="AE959" s="148"/>
      <c r="AF959" s="148"/>
      <c r="AG959" s="148" t="s">
        <v>197</v>
      </c>
      <c r="AH959" s="148">
        <v>0</v>
      </c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</row>
    <row r="960" spans="1:60" ht="22.5" outlineLevel="1" x14ac:dyDescent="0.2">
      <c r="A960" s="167">
        <v>141</v>
      </c>
      <c r="B960" s="168" t="s">
        <v>934</v>
      </c>
      <c r="C960" s="184" t="s">
        <v>935</v>
      </c>
      <c r="D960" s="169" t="s">
        <v>495</v>
      </c>
      <c r="E960" s="170">
        <v>2</v>
      </c>
      <c r="F960" s="171"/>
      <c r="G960" s="172">
        <f>ROUND(E960*F960,2)</f>
        <v>0</v>
      </c>
      <c r="H960" s="171"/>
      <c r="I960" s="172">
        <f>ROUND(E960*H960,2)</f>
        <v>0</v>
      </c>
      <c r="J960" s="171"/>
      <c r="K960" s="172">
        <f>ROUND(E960*J960,2)</f>
        <v>0</v>
      </c>
      <c r="L960" s="172">
        <v>21</v>
      </c>
      <c r="M960" s="172">
        <f>G960*(1+L960/100)</f>
        <v>0</v>
      </c>
      <c r="N960" s="172">
        <v>0</v>
      </c>
      <c r="O960" s="172">
        <f>ROUND(E960*N960,2)</f>
        <v>0</v>
      </c>
      <c r="P960" s="172">
        <v>0</v>
      </c>
      <c r="Q960" s="172">
        <f>ROUND(E960*P960,2)</f>
        <v>0</v>
      </c>
      <c r="R960" s="172"/>
      <c r="S960" s="172" t="s">
        <v>180</v>
      </c>
      <c r="T960" s="173" t="s">
        <v>149</v>
      </c>
      <c r="U960" s="157">
        <v>0</v>
      </c>
      <c r="V960" s="157">
        <f>ROUND(E960*U960,2)</f>
        <v>0</v>
      </c>
      <c r="W960" s="157"/>
      <c r="X960" s="157" t="s">
        <v>639</v>
      </c>
      <c r="Y960" s="148"/>
      <c r="Z960" s="148"/>
      <c r="AA960" s="148"/>
      <c r="AB960" s="148"/>
      <c r="AC960" s="148"/>
      <c r="AD960" s="148"/>
      <c r="AE960" s="148"/>
      <c r="AF960" s="148"/>
      <c r="AG960" s="148" t="s">
        <v>640</v>
      </c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</row>
    <row r="961" spans="1:60" outlineLevel="1" x14ac:dyDescent="0.2">
      <c r="A961" s="155"/>
      <c r="B961" s="156"/>
      <c r="C961" s="186" t="s">
        <v>936</v>
      </c>
      <c r="D961" s="158"/>
      <c r="E961" s="159">
        <v>2</v>
      </c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8"/>
      <c r="Z961" s="148"/>
      <c r="AA961" s="148"/>
      <c r="AB961" s="148"/>
      <c r="AC961" s="148"/>
      <c r="AD961" s="148"/>
      <c r="AE961" s="148"/>
      <c r="AF961" s="148"/>
      <c r="AG961" s="148" t="s">
        <v>197</v>
      </c>
      <c r="AH961" s="148">
        <v>0</v>
      </c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</row>
    <row r="962" spans="1:60" ht="22.5" outlineLevel="1" x14ac:dyDescent="0.2">
      <c r="A962" s="167">
        <v>142</v>
      </c>
      <c r="B962" s="168" t="s">
        <v>937</v>
      </c>
      <c r="C962" s="184" t="s">
        <v>938</v>
      </c>
      <c r="D962" s="169" t="s">
        <v>495</v>
      </c>
      <c r="E962" s="170">
        <v>1</v>
      </c>
      <c r="F962" s="171"/>
      <c r="G962" s="172">
        <f>ROUND(E962*F962,2)</f>
        <v>0</v>
      </c>
      <c r="H962" s="171"/>
      <c r="I962" s="172">
        <f>ROUND(E962*H962,2)</f>
        <v>0</v>
      </c>
      <c r="J962" s="171"/>
      <c r="K962" s="172">
        <f>ROUND(E962*J962,2)</f>
        <v>0</v>
      </c>
      <c r="L962" s="172">
        <v>21</v>
      </c>
      <c r="M962" s="172">
        <f>G962*(1+L962/100)</f>
        <v>0</v>
      </c>
      <c r="N962" s="172">
        <v>0</v>
      </c>
      <c r="O962" s="172">
        <f>ROUND(E962*N962,2)</f>
        <v>0</v>
      </c>
      <c r="P962" s="172">
        <v>0</v>
      </c>
      <c r="Q962" s="172">
        <f>ROUND(E962*P962,2)</f>
        <v>0</v>
      </c>
      <c r="R962" s="172"/>
      <c r="S962" s="172" t="s">
        <v>180</v>
      </c>
      <c r="T962" s="173" t="s">
        <v>149</v>
      </c>
      <c r="U962" s="157">
        <v>0</v>
      </c>
      <c r="V962" s="157">
        <f>ROUND(E962*U962,2)</f>
        <v>0</v>
      </c>
      <c r="W962" s="157"/>
      <c r="X962" s="157" t="s">
        <v>639</v>
      </c>
      <c r="Y962" s="148"/>
      <c r="Z962" s="148"/>
      <c r="AA962" s="148"/>
      <c r="AB962" s="148"/>
      <c r="AC962" s="148"/>
      <c r="AD962" s="148"/>
      <c r="AE962" s="148"/>
      <c r="AF962" s="148"/>
      <c r="AG962" s="148" t="s">
        <v>640</v>
      </c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</row>
    <row r="963" spans="1:60" outlineLevel="1" x14ac:dyDescent="0.2">
      <c r="A963" s="155"/>
      <c r="B963" s="156"/>
      <c r="C963" s="186" t="s">
        <v>939</v>
      </c>
      <c r="D963" s="158"/>
      <c r="E963" s="159">
        <v>1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8"/>
      <c r="Z963" s="148"/>
      <c r="AA963" s="148"/>
      <c r="AB963" s="148"/>
      <c r="AC963" s="148"/>
      <c r="AD963" s="148"/>
      <c r="AE963" s="148"/>
      <c r="AF963" s="148"/>
      <c r="AG963" s="148" t="s">
        <v>197</v>
      </c>
      <c r="AH963" s="148">
        <v>0</v>
      </c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</row>
    <row r="964" spans="1:60" ht="22.5" outlineLevel="1" x14ac:dyDescent="0.2">
      <c r="A964" s="167">
        <v>143</v>
      </c>
      <c r="B964" s="168" t="s">
        <v>940</v>
      </c>
      <c r="C964" s="184" t="s">
        <v>941</v>
      </c>
      <c r="D964" s="169" t="s">
        <v>495</v>
      </c>
      <c r="E964" s="170">
        <v>2</v>
      </c>
      <c r="F964" s="171"/>
      <c r="G964" s="172">
        <f>ROUND(E964*F964,2)</f>
        <v>0</v>
      </c>
      <c r="H964" s="171"/>
      <c r="I964" s="172">
        <f>ROUND(E964*H964,2)</f>
        <v>0</v>
      </c>
      <c r="J964" s="171"/>
      <c r="K964" s="172">
        <f>ROUND(E964*J964,2)</f>
        <v>0</v>
      </c>
      <c r="L964" s="172">
        <v>21</v>
      </c>
      <c r="M964" s="172">
        <f>G964*(1+L964/100)</f>
        <v>0</v>
      </c>
      <c r="N964" s="172">
        <v>0</v>
      </c>
      <c r="O964" s="172">
        <f>ROUND(E964*N964,2)</f>
        <v>0</v>
      </c>
      <c r="P964" s="172">
        <v>0</v>
      </c>
      <c r="Q964" s="172">
        <f>ROUND(E964*P964,2)</f>
        <v>0</v>
      </c>
      <c r="R964" s="172"/>
      <c r="S964" s="172" t="s">
        <v>180</v>
      </c>
      <c r="T964" s="173" t="s">
        <v>149</v>
      </c>
      <c r="U964" s="157">
        <v>0</v>
      </c>
      <c r="V964" s="157">
        <f>ROUND(E964*U964,2)</f>
        <v>0</v>
      </c>
      <c r="W964" s="157"/>
      <c r="X964" s="157" t="s">
        <v>639</v>
      </c>
      <c r="Y964" s="148"/>
      <c r="Z964" s="148"/>
      <c r="AA964" s="148"/>
      <c r="AB964" s="148"/>
      <c r="AC964" s="148"/>
      <c r="AD964" s="148"/>
      <c r="AE964" s="148"/>
      <c r="AF964" s="148"/>
      <c r="AG964" s="148" t="s">
        <v>640</v>
      </c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</row>
    <row r="965" spans="1:60" outlineLevel="1" x14ac:dyDescent="0.2">
      <c r="A965" s="155"/>
      <c r="B965" s="156"/>
      <c r="C965" s="186" t="s">
        <v>942</v>
      </c>
      <c r="D965" s="158"/>
      <c r="E965" s="159">
        <v>2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8"/>
      <c r="Z965" s="148"/>
      <c r="AA965" s="148"/>
      <c r="AB965" s="148"/>
      <c r="AC965" s="148"/>
      <c r="AD965" s="148"/>
      <c r="AE965" s="148"/>
      <c r="AF965" s="148"/>
      <c r="AG965" s="148" t="s">
        <v>197</v>
      </c>
      <c r="AH965" s="148">
        <v>0</v>
      </c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</row>
    <row r="966" spans="1:60" ht="22.5" outlineLevel="1" x14ac:dyDescent="0.2">
      <c r="A966" s="167">
        <v>144</v>
      </c>
      <c r="B966" s="168" t="s">
        <v>943</v>
      </c>
      <c r="C966" s="184" t="s">
        <v>944</v>
      </c>
      <c r="D966" s="169" t="s">
        <v>495</v>
      </c>
      <c r="E966" s="170">
        <v>2</v>
      </c>
      <c r="F966" s="171"/>
      <c r="G966" s="172">
        <f>ROUND(E966*F966,2)</f>
        <v>0</v>
      </c>
      <c r="H966" s="171"/>
      <c r="I966" s="172">
        <f>ROUND(E966*H966,2)</f>
        <v>0</v>
      </c>
      <c r="J966" s="171"/>
      <c r="K966" s="172">
        <f>ROUND(E966*J966,2)</f>
        <v>0</v>
      </c>
      <c r="L966" s="172">
        <v>21</v>
      </c>
      <c r="M966" s="172">
        <f>G966*(1+L966/100)</f>
        <v>0</v>
      </c>
      <c r="N966" s="172">
        <v>0</v>
      </c>
      <c r="O966" s="172">
        <f>ROUND(E966*N966,2)</f>
        <v>0</v>
      </c>
      <c r="P966" s="172">
        <v>0</v>
      </c>
      <c r="Q966" s="172">
        <f>ROUND(E966*P966,2)</f>
        <v>0</v>
      </c>
      <c r="R966" s="172"/>
      <c r="S966" s="172" t="s">
        <v>180</v>
      </c>
      <c r="T966" s="173" t="s">
        <v>149</v>
      </c>
      <c r="U966" s="157">
        <v>0</v>
      </c>
      <c r="V966" s="157">
        <f>ROUND(E966*U966,2)</f>
        <v>0</v>
      </c>
      <c r="W966" s="157"/>
      <c r="X966" s="157" t="s">
        <v>639</v>
      </c>
      <c r="Y966" s="148"/>
      <c r="Z966" s="148"/>
      <c r="AA966" s="148"/>
      <c r="AB966" s="148"/>
      <c r="AC966" s="148"/>
      <c r="AD966" s="148"/>
      <c r="AE966" s="148"/>
      <c r="AF966" s="148"/>
      <c r="AG966" s="148" t="s">
        <v>640</v>
      </c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</row>
    <row r="967" spans="1:60" outlineLevel="1" x14ac:dyDescent="0.2">
      <c r="A967" s="155"/>
      <c r="B967" s="156"/>
      <c r="C967" s="186" t="s">
        <v>945</v>
      </c>
      <c r="D967" s="158"/>
      <c r="E967" s="159">
        <v>2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8"/>
      <c r="Z967" s="148"/>
      <c r="AA967" s="148"/>
      <c r="AB967" s="148"/>
      <c r="AC967" s="148"/>
      <c r="AD967" s="148"/>
      <c r="AE967" s="148"/>
      <c r="AF967" s="148"/>
      <c r="AG967" s="148" t="s">
        <v>197</v>
      </c>
      <c r="AH967" s="148">
        <v>0</v>
      </c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</row>
    <row r="968" spans="1:60" ht="22.5" outlineLevel="1" x14ac:dyDescent="0.2">
      <c r="A968" s="167">
        <v>145</v>
      </c>
      <c r="B968" s="168" t="s">
        <v>946</v>
      </c>
      <c r="C968" s="184" t="s">
        <v>947</v>
      </c>
      <c r="D968" s="169" t="s">
        <v>495</v>
      </c>
      <c r="E968" s="170">
        <v>2</v>
      </c>
      <c r="F968" s="171"/>
      <c r="G968" s="172">
        <f>ROUND(E968*F968,2)</f>
        <v>0</v>
      </c>
      <c r="H968" s="171"/>
      <c r="I968" s="172">
        <f>ROUND(E968*H968,2)</f>
        <v>0</v>
      </c>
      <c r="J968" s="171"/>
      <c r="K968" s="172">
        <f>ROUND(E968*J968,2)</f>
        <v>0</v>
      </c>
      <c r="L968" s="172">
        <v>21</v>
      </c>
      <c r="M968" s="172">
        <f>G968*(1+L968/100)</f>
        <v>0</v>
      </c>
      <c r="N968" s="172">
        <v>0</v>
      </c>
      <c r="O968" s="172">
        <f>ROUND(E968*N968,2)</f>
        <v>0</v>
      </c>
      <c r="P968" s="172">
        <v>0</v>
      </c>
      <c r="Q968" s="172">
        <f>ROUND(E968*P968,2)</f>
        <v>0</v>
      </c>
      <c r="R968" s="172"/>
      <c r="S968" s="172" t="s">
        <v>180</v>
      </c>
      <c r="T968" s="173" t="s">
        <v>149</v>
      </c>
      <c r="U968" s="157">
        <v>0</v>
      </c>
      <c r="V968" s="157">
        <f>ROUND(E968*U968,2)</f>
        <v>0</v>
      </c>
      <c r="W968" s="157"/>
      <c r="X968" s="157" t="s">
        <v>639</v>
      </c>
      <c r="Y968" s="148"/>
      <c r="Z968" s="148"/>
      <c r="AA968" s="148"/>
      <c r="AB968" s="148"/>
      <c r="AC968" s="148"/>
      <c r="AD968" s="148"/>
      <c r="AE968" s="148"/>
      <c r="AF968" s="148"/>
      <c r="AG968" s="148" t="s">
        <v>640</v>
      </c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</row>
    <row r="969" spans="1:60" outlineLevel="1" x14ac:dyDescent="0.2">
      <c r="A969" s="155"/>
      <c r="B969" s="156"/>
      <c r="C969" s="186" t="s">
        <v>948</v>
      </c>
      <c r="D969" s="158"/>
      <c r="E969" s="159">
        <v>2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8"/>
      <c r="Z969" s="148"/>
      <c r="AA969" s="148"/>
      <c r="AB969" s="148"/>
      <c r="AC969" s="148"/>
      <c r="AD969" s="148"/>
      <c r="AE969" s="148"/>
      <c r="AF969" s="148"/>
      <c r="AG969" s="148" t="s">
        <v>197</v>
      </c>
      <c r="AH969" s="148">
        <v>0</v>
      </c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</row>
    <row r="970" spans="1:60" ht="22.5" outlineLevel="1" x14ac:dyDescent="0.2">
      <c r="A970" s="167">
        <v>146</v>
      </c>
      <c r="B970" s="168" t="s">
        <v>949</v>
      </c>
      <c r="C970" s="184" t="s">
        <v>950</v>
      </c>
      <c r="D970" s="169" t="s">
        <v>495</v>
      </c>
      <c r="E970" s="170">
        <v>1</v>
      </c>
      <c r="F970" s="171"/>
      <c r="G970" s="172">
        <f>ROUND(E970*F970,2)</f>
        <v>0</v>
      </c>
      <c r="H970" s="171"/>
      <c r="I970" s="172">
        <f>ROUND(E970*H970,2)</f>
        <v>0</v>
      </c>
      <c r="J970" s="171"/>
      <c r="K970" s="172">
        <f>ROUND(E970*J970,2)</f>
        <v>0</v>
      </c>
      <c r="L970" s="172">
        <v>21</v>
      </c>
      <c r="M970" s="172">
        <f>G970*(1+L970/100)</f>
        <v>0</v>
      </c>
      <c r="N970" s="172">
        <v>0</v>
      </c>
      <c r="O970" s="172">
        <f>ROUND(E970*N970,2)</f>
        <v>0</v>
      </c>
      <c r="P970" s="172">
        <v>0</v>
      </c>
      <c r="Q970" s="172">
        <f>ROUND(E970*P970,2)</f>
        <v>0</v>
      </c>
      <c r="R970" s="172"/>
      <c r="S970" s="172" t="s">
        <v>180</v>
      </c>
      <c r="T970" s="173" t="s">
        <v>149</v>
      </c>
      <c r="U970" s="157">
        <v>0</v>
      </c>
      <c r="V970" s="157">
        <f>ROUND(E970*U970,2)</f>
        <v>0</v>
      </c>
      <c r="W970" s="157"/>
      <c r="X970" s="157" t="s">
        <v>639</v>
      </c>
      <c r="Y970" s="148"/>
      <c r="Z970" s="148"/>
      <c r="AA970" s="148"/>
      <c r="AB970" s="148"/>
      <c r="AC970" s="148"/>
      <c r="AD970" s="148"/>
      <c r="AE970" s="148"/>
      <c r="AF970" s="148"/>
      <c r="AG970" s="148" t="s">
        <v>640</v>
      </c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</row>
    <row r="971" spans="1:60" outlineLevel="1" x14ac:dyDescent="0.2">
      <c r="A971" s="155"/>
      <c r="B971" s="156"/>
      <c r="C971" s="186" t="s">
        <v>951</v>
      </c>
      <c r="D971" s="158"/>
      <c r="E971" s="159">
        <v>1</v>
      </c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48"/>
      <c r="Z971" s="148"/>
      <c r="AA971" s="148"/>
      <c r="AB971" s="148"/>
      <c r="AC971" s="148"/>
      <c r="AD971" s="148"/>
      <c r="AE971" s="148"/>
      <c r="AF971" s="148"/>
      <c r="AG971" s="148" t="s">
        <v>197</v>
      </c>
      <c r="AH971" s="148">
        <v>0</v>
      </c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</row>
    <row r="972" spans="1:60" outlineLevel="1" x14ac:dyDescent="0.2">
      <c r="A972" s="167">
        <v>147</v>
      </c>
      <c r="B972" s="168" t="s">
        <v>952</v>
      </c>
      <c r="C972" s="184" t="s">
        <v>953</v>
      </c>
      <c r="D972" s="169" t="s">
        <v>194</v>
      </c>
      <c r="E972" s="170">
        <v>1.8526</v>
      </c>
      <c r="F972" s="171"/>
      <c r="G972" s="172">
        <f>ROUND(E972*F972,2)</f>
        <v>0</v>
      </c>
      <c r="H972" s="171"/>
      <c r="I972" s="172">
        <f>ROUND(E972*H972,2)</f>
        <v>0</v>
      </c>
      <c r="J972" s="171"/>
      <c r="K972" s="172">
        <f>ROUND(E972*J972,2)</f>
        <v>0</v>
      </c>
      <c r="L972" s="172">
        <v>21</v>
      </c>
      <c r="M972" s="172">
        <f>G972*(1+L972/100)</f>
        <v>0</v>
      </c>
      <c r="N972" s="172">
        <v>0</v>
      </c>
      <c r="O972" s="172">
        <f>ROUND(E972*N972,2)</f>
        <v>0</v>
      </c>
      <c r="P972" s="172">
        <v>0</v>
      </c>
      <c r="Q972" s="172">
        <f>ROUND(E972*P972,2)</f>
        <v>0</v>
      </c>
      <c r="R972" s="172"/>
      <c r="S972" s="172" t="s">
        <v>180</v>
      </c>
      <c r="T972" s="173" t="s">
        <v>149</v>
      </c>
      <c r="U972" s="157">
        <v>0</v>
      </c>
      <c r="V972" s="157">
        <f>ROUND(E972*U972,2)</f>
        <v>0</v>
      </c>
      <c r="W972" s="157"/>
      <c r="X972" s="157" t="s">
        <v>639</v>
      </c>
      <c r="Y972" s="148"/>
      <c r="Z972" s="148"/>
      <c r="AA972" s="148"/>
      <c r="AB972" s="148"/>
      <c r="AC972" s="148"/>
      <c r="AD972" s="148"/>
      <c r="AE972" s="148"/>
      <c r="AF972" s="148"/>
      <c r="AG972" s="148" t="s">
        <v>640</v>
      </c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</row>
    <row r="973" spans="1:60" outlineLevel="1" x14ac:dyDescent="0.2">
      <c r="A973" s="155"/>
      <c r="B973" s="156"/>
      <c r="C973" s="186" t="s">
        <v>954</v>
      </c>
      <c r="D973" s="158"/>
      <c r="E973" s="159">
        <v>1.8526</v>
      </c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8"/>
      <c r="Z973" s="148"/>
      <c r="AA973" s="148"/>
      <c r="AB973" s="148"/>
      <c r="AC973" s="148"/>
      <c r="AD973" s="148"/>
      <c r="AE973" s="148"/>
      <c r="AF973" s="148"/>
      <c r="AG973" s="148" t="s">
        <v>197</v>
      </c>
      <c r="AH973" s="148">
        <v>0</v>
      </c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</row>
    <row r="974" spans="1:60" outlineLevel="1" x14ac:dyDescent="0.2">
      <c r="A974" s="167">
        <v>148</v>
      </c>
      <c r="B974" s="168" t="s">
        <v>955</v>
      </c>
      <c r="C974" s="184" t="s">
        <v>956</v>
      </c>
      <c r="D974" s="169" t="s">
        <v>495</v>
      </c>
      <c r="E974" s="170">
        <v>3</v>
      </c>
      <c r="F974" s="171"/>
      <c r="G974" s="172">
        <f>ROUND(E974*F974,2)</f>
        <v>0</v>
      </c>
      <c r="H974" s="171"/>
      <c r="I974" s="172">
        <f>ROUND(E974*H974,2)</f>
        <v>0</v>
      </c>
      <c r="J974" s="171"/>
      <c r="K974" s="172">
        <f>ROUND(E974*J974,2)</f>
        <v>0</v>
      </c>
      <c r="L974" s="172">
        <v>21</v>
      </c>
      <c r="M974" s="172">
        <f>G974*(1+L974/100)</f>
        <v>0</v>
      </c>
      <c r="N974" s="172">
        <v>0</v>
      </c>
      <c r="O974" s="172">
        <f>ROUND(E974*N974,2)</f>
        <v>0</v>
      </c>
      <c r="P974" s="172">
        <v>0</v>
      </c>
      <c r="Q974" s="172">
        <f>ROUND(E974*P974,2)</f>
        <v>0</v>
      </c>
      <c r="R974" s="172"/>
      <c r="S974" s="172" t="s">
        <v>180</v>
      </c>
      <c r="T974" s="173" t="s">
        <v>149</v>
      </c>
      <c r="U974" s="157">
        <v>0</v>
      </c>
      <c r="V974" s="157">
        <f>ROUND(E974*U974,2)</f>
        <v>0</v>
      </c>
      <c r="W974" s="157"/>
      <c r="X974" s="157" t="s">
        <v>639</v>
      </c>
      <c r="Y974" s="148"/>
      <c r="Z974" s="148"/>
      <c r="AA974" s="148"/>
      <c r="AB974" s="148"/>
      <c r="AC974" s="148"/>
      <c r="AD974" s="148"/>
      <c r="AE974" s="148"/>
      <c r="AF974" s="148"/>
      <c r="AG974" s="148" t="s">
        <v>640</v>
      </c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</row>
    <row r="975" spans="1:60" outlineLevel="1" x14ac:dyDescent="0.2">
      <c r="A975" s="155"/>
      <c r="B975" s="156"/>
      <c r="C975" s="186" t="s">
        <v>957</v>
      </c>
      <c r="D975" s="158"/>
      <c r="E975" s="159">
        <v>3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8"/>
      <c r="Z975" s="148"/>
      <c r="AA975" s="148"/>
      <c r="AB975" s="148"/>
      <c r="AC975" s="148"/>
      <c r="AD975" s="148"/>
      <c r="AE975" s="148"/>
      <c r="AF975" s="148"/>
      <c r="AG975" s="148" t="s">
        <v>197</v>
      </c>
      <c r="AH975" s="148">
        <v>0</v>
      </c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</row>
    <row r="976" spans="1:60" outlineLevel="1" x14ac:dyDescent="0.2">
      <c r="A976" s="167">
        <v>149</v>
      </c>
      <c r="B976" s="168" t="s">
        <v>958</v>
      </c>
      <c r="C976" s="184" t="s">
        <v>959</v>
      </c>
      <c r="D976" s="169" t="s">
        <v>495</v>
      </c>
      <c r="E976" s="170">
        <v>1</v>
      </c>
      <c r="F976" s="171"/>
      <c r="G976" s="172">
        <f>ROUND(E976*F976,2)</f>
        <v>0</v>
      </c>
      <c r="H976" s="171"/>
      <c r="I976" s="172">
        <f>ROUND(E976*H976,2)</f>
        <v>0</v>
      </c>
      <c r="J976" s="171"/>
      <c r="K976" s="172">
        <f>ROUND(E976*J976,2)</f>
        <v>0</v>
      </c>
      <c r="L976" s="172">
        <v>21</v>
      </c>
      <c r="M976" s="172">
        <f>G976*(1+L976/100)</f>
        <v>0</v>
      </c>
      <c r="N976" s="172">
        <v>0</v>
      </c>
      <c r="O976" s="172">
        <f>ROUND(E976*N976,2)</f>
        <v>0</v>
      </c>
      <c r="P976" s="172">
        <v>0</v>
      </c>
      <c r="Q976" s="172">
        <f>ROUND(E976*P976,2)</f>
        <v>0</v>
      </c>
      <c r="R976" s="172"/>
      <c r="S976" s="172" t="s">
        <v>180</v>
      </c>
      <c r="T976" s="173" t="s">
        <v>149</v>
      </c>
      <c r="U976" s="157">
        <v>0</v>
      </c>
      <c r="V976" s="157">
        <f>ROUND(E976*U976,2)</f>
        <v>0</v>
      </c>
      <c r="W976" s="157"/>
      <c r="X976" s="157" t="s">
        <v>639</v>
      </c>
      <c r="Y976" s="148"/>
      <c r="Z976" s="148"/>
      <c r="AA976" s="148"/>
      <c r="AB976" s="148"/>
      <c r="AC976" s="148"/>
      <c r="AD976" s="148"/>
      <c r="AE976" s="148"/>
      <c r="AF976" s="148"/>
      <c r="AG976" s="148" t="s">
        <v>640</v>
      </c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</row>
    <row r="977" spans="1:60" outlineLevel="1" x14ac:dyDescent="0.2">
      <c r="A977" s="155"/>
      <c r="B977" s="156"/>
      <c r="C977" s="186" t="s">
        <v>960</v>
      </c>
      <c r="D977" s="158"/>
      <c r="E977" s="159">
        <v>1</v>
      </c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8"/>
      <c r="Z977" s="148"/>
      <c r="AA977" s="148"/>
      <c r="AB977" s="148"/>
      <c r="AC977" s="148"/>
      <c r="AD977" s="148"/>
      <c r="AE977" s="148"/>
      <c r="AF977" s="148"/>
      <c r="AG977" s="148" t="s">
        <v>197</v>
      </c>
      <c r="AH977" s="148">
        <v>0</v>
      </c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</row>
    <row r="978" spans="1:60" outlineLevel="1" x14ac:dyDescent="0.2">
      <c r="A978" s="167">
        <v>150</v>
      </c>
      <c r="B978" s="168" t="s">
        <v>961</v>
      </c>
      <c r="C978" s="184" t="s">
        <v>962</v>
      </c>
      <c r="D978" s="169" t="s">
        <v>495</v>
      </c>
      <c r="E978" s="170">
        <v>1</v>
      </c>
      <c r="F978" s="171"/>
      <c r="G978" s="172">
        <f>ROUND(E978*F978,2)</f>
        <v>0</v>
      </c>
      <c r="H978" s="171"/>
      <c r="I978" s="172">
        <f>ROUND(E978*H978,2)</f>
        <v>0</v>
      </c>
      <c r="J978" s="171"/>
      <c r="K978" s="172">
        <f>ROUND(E978*J978,2)</f>
        <v>0</v>
      </c>
      <c r="L978" s="172">
        <v>21</v>
      </c>
      <c r="M978" s="172">
        <f>G978*(1+L978/100)</f>
        <v>0</v>
      </c>
      <c r="N978" s="172">
        <v>0</v>
      </c>
      <c r="O978" s="172">
        <f>ROUND(E978*N978,2)</f>
        <v>0</v>
      </c>
      <c r="P978" s="172">
        <v>0</v>
      </c>
      <c r="Q978" s="172">
        <f>ROUND(E978*P978,2)</f>
        <v>0</v>
      </c>
      <c r="R978" s="172"/>
      <c r="S978" s="172" t="s">
        <v>180</v>
      </c>
      <c r="T978" s="173" t="s">
        <v>149</v>
      </c>
      <c r="U978" s="157">
        <v>0</v>
      </c>
      <c r="V978" s="157">
        <f>ROUND(E978*U978,2)</f>
        <v>0</v>
      </c>
      <c r="W978" s="157"/>
      <c r="X978" s="157" t="s">
        <v>639</v>
      </c>
      <c r="Y978" s="148"/>
      <c r="Z978" s="148"/>
      <c r="AA978" s="148"/>
      <c r="AB978" s="148"/>
      <c r="AC978" s="148"/>
      <c r="AD978" s="148"/>
      <c r="AE978" s="148"/>
      <c r="AF978" s="148"/>
      <c r="AG978" s="148" t="s">
        <v>640</v>
      </c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</row>
    <row r="979" spans="1:60" outlineLevel="1" x14ac:dyDescent="0.2">
      <c r="A979" s="155"/>
      <c r="B979" s="156"/>
      <c r="C979" s="186" t="s">
        <v>963</v>
      </c>
      <c r="D979" s="158"/>
      <c r="E979" s="159">
        <v>1</v>
      </c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48"/>
      <c r="Z979" s="148"/>
      <c r="AA979" s="148"/>
      <c r="AB979" s="148"/>
      <c r="AC979" s="148"/>
      <c r="AD979" s="148"/>
      <c r="AE979" s="148"/>
      <c r="AF979" s="148"/>
      <c r="AG979" s="148" t="s">
        <v>197</v>
      </c>
      <c r="AH979" s="148">
        <v>0</v>
      </c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</row>
    <row r="980" spans="1:60" outlineLevel="1" x14ac:dyDescent="0.2">
      <c r="A980" s="167">
        <v>151</v>
      </c>
      <c r="B980" s="168" t="s">
        <v>964</v>
      </c>
      <c r="C980" s="184" t="s">
        <v>965</v>
      </c>
      <c r="D980" s="169" t="s">
        <v>194</v>
      </c>
      <c r="E980" s="170">
        <v>2.2000000000000002</v>
      </c>
      <c r="F980" s="171"/>
      <c r="G980" s="172">
        <f>ROUND(E980*F980,2)</f>
        <v>0</v>
      </c>
      <c r="H980" s="171"/>
      <c r="I980" s="172">
        <f>ROUND(E980*H980,2)</f>
        <v>0</v>
      </c>
      <c r="J980" s="171"/>
      <c r="K980" s="172">
        <f>ROUND(E980*J980,2)</f>
        <v>0</v>
      </c>
      <c r="L980" s="172">
        <v>21</v>
      </c>
      <c r="M980" s="172">
        <f>G980*(1+L980/100)</f>
        <v>0</v>
      </c>
      <c r="N980" s="172">
        <v>0</v>
      </c>
      <c r="O980" s="172">
        <f>ROUND(E980*N980,2)</f>
        <v>0</v>
      </c>
      <c r="P980" s="172">
        <v>0</v>
      </c>
      <c r="Q980" s="172">
        <f>ROUND(E980*P980,2)</f>
        <v>0</v>
      </c>
      <c r="R980" s="172"/>
      <c r="S980" s="172" t="s">
        <v>180</v>
      </c>
      <c r="T980" s="173" t="s">
        <v>149</v>
      </c>
      <c r="U980" s="157">
        <v>0</v>
      </c>
      <c r="V980" s="157">
        <f>ROUND(E980*U980,2)</f>
        <v>0</v>
      </c>
      <c r="W980" s="157"/>
      <c r="X980" s="157" t="s">
        <v>639</v>
      </c>
      <c r="Y980" s="148"/>
      <c r="Z980" s="148"/>
      <c r="AA980" s="148"/>
      <c r="AB980" s="148"/>
      <c r="AC980" s="148"/>
      <c r="AD980" s="148"/>
      <c r="AE980" s="148"/>
      <c r="AF980" s="148"/>
      <c r="AG980" s="148" t="s">
        <v>640</v>
      </c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</row>
    <row r="981" spans="1:60" outlineLevel="1" x14ac:dyDescent="0.2">
      <c r="A981" s="155"/>
      <c r="B981" s="156"/>
      <c r="C981" s="186" t="s">
        <v>966</v>
      </c>
      <c r="D981" s="158"/>
      <c r="E981" s="159">
        <v>2.2000000000000002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8"/>
      <c r="Z981" s="148"/>
      <c r="AA981" s="148"/>
      <c r="AB981" s="148"/>
      <c r="AC981" s="148"/>
      <c r="AD981" s="148"/>
      <c r="AE981" s="148"/>
      <c r="AF981" s="148"/>
      <c r="AG981" s="148" t="s">
        <v>197</v>
      </c>
      <c r="AH981" s="148">
        <v>0</v>
      </c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</row>
    <row r="982" spans="1:60" outlineLevel="1" x14ac:dyDescent="0.2">
      <c r="A982" s="167">
        <v>152</v>
      </c>
      <c r="B982" s="168" t="s">
        <v>967</v>
      </c>
      <c r="C982" s="184" t="s">
        <v>968</v>
      </c>
      <c r="D982" s="169" t="s">
        <v>194</v>
      </c>
      <c r="E982" s="170">
        <v>1.786</v>
      </c>
      <c r="F982" s="171"/>
      <c r="G982" s="172">
        <f>ROUND(E982*F982,2)</f>
        <v>0</v>
      </c>
      <c r="H982" s="171"/>
      <c r="I982" s="172">
        <f>ROUND(E982*H982,2)</f>
        <v>0</v>
      </c>
      <c r="J982" s="171"/>
      <c r="K982" s="172">
        <f>ROUND(E982*J982,2)</f>
        <v>0</v>
      </c>
      <c r="L982" s="172">
        <v>21</v>
      </c>
      <c r="M982" s="172">
        <f>G982*(1+L982/100)</f>
        <v>0</v>
      </c>
      <c r="N982" s="172">
        <v>0</v>
      </c>
      <c r="O982" s="172">
        <f>ROUND(E982*N982,2)</f>
        <v>0</v>
      </c>
      <c r="P982" s="172">
        <v>0</v>
      </c>
      <c r="Q982" s="172">
        <f>ROUND(E982*P982,2)</f>
        <v>0</v>
      </c>
      <c r="R982" s="172"/>
      <c r="S982" s="172" t="s">
        <v>180</v>
      </c>
      <c r="T982" s="173" t="s">
        <v>149</v>
      </c>
      <c r="U982" s="157">
        <v>0</v>
      </c>
      <c r="V982" s="157">
        <f>ROUND(E982*U982,2)</f>
        <v>0</v>
      </c>
      <c r="W982" s="157"/>
      <c r="X982" s="157" t="s">
        <v>639</v>
      </c>
      <c r="Y982" s="148"/>
      <c r="Z982" s="148"/>
      <c r="AA982" s="148"/>
      <c r="AB982" s="148"/>
      <c r="AC982" s="148"/>
      <c r="AD982" s="148"/>
      <c r="AE982" s="148"/>
      <c r="AF982" s="148"/>
      <c r="AG982" s="148" t="s">
        <v>640</v>
      </c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</row>
    <row r="983" spans="1:60" outlineLevel="1" x14ac:dyDescent="0.2">
      <c r="A983" s="155"/>
      <c r="B983" s="156"/>
      <c r="C983" s="186" t="s">
        <v>969</v>
      </c>
      <c r="D983" s="158"/>
      <c r="E983" s="159">
        <v>1.786</v>
      </c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48"/>
      <c r="Z983" s="148"/>
      <c r="AA983" s="148"/>
      <c r="AB983" s="148"/>
      <c r="AC983" s="148"/>
      <c r="AD983" s="148"/>
      <c r="AE983" s="148"/>
      <c r="AF983" s="148"/>
      <c r="AG983" s="148" t="s">
        <v>197</v>
      </c>
      <c r="AH983" s="148">
        <v>0</v>
      </c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</row>
    <row r="984" spans="1:60" outlineLevel="1" x14ac:dyDescent="0.2">
      <c r="A984" s="167">
        <v>153</v>
      </c>
      <c r="B984" s="168" t="s">
        <v>970</v>
      </c>
      <c r="C984" s="184" t="s">
        <v>971</v>
      </c>
      <c r="D984" s="169" t="s">
        <v>495</v>
      </c>
      <c r="E984" s="170">
        <v>9</v>
      </c>
      <c r="F984" s="171"/>
      <c r="G984" s="172">
        <f>ROUND(E984*F984,2)</f>
        <v>0</v>
      </c>
      <c r="H984" s="171"/>
      <c r="I984" s="172">
        <f>ROUND(E984*H984,2)</f>
        <v>0</v>
      </c>
      <c r="J984" s="171"/>
      <c r="K984" s="172">
        <f>ROUND(E984*J984,2)</f>
        <v>0</v>
      </c>
      <c r="L984" s="172">
        <v>21</v>
      </c>
      <c r="M984" s="172">
        <f>G984*(1+L984/100)</f>
        <v>0</v>
      </c>
      <c r="N984" s="172">
        <v>0</v>
      </c>
      <c r="O984" s="172">
        <f>ROUND(E984*N984,2)</f>
        <v>0</v>
      </c>
      <c r="P984" s="172">
        <v>0</v>
      </c>
      <c r="Q984" s="172">
        <f>ROUND(E984*P984,2)</f>
        <v>0</v>
      </c>
      <c r="R984" s="172"/>
      <c r="S984" s="172" t="s">
        <v>180</v>
      </c>
      <c r="T984" s="173" t="s">
        <v>149</v>
      </c>
      <c r="U984" s="157">
        <v>0</v>
      </c>
      <c r="V984" s="157">
        <f>ROUND(E984*U984,2)</f>
        <v>0</v>
      </c>
      <c r="W984" s="157"/>
      <c r="X984" s="157" t="s">
        <v>639</v>
      </c>
      <c r="Y984" s="148"/>
      <c r="Z984" s="148"/>
      <c r="AA984" s="148"/>
      <c r="AB984" s="148"/>
      <c r="AC984" s="148"/>
      <c r="AD984" s="148"/>
      <c r="AE984" s="148"/>
      <c r="AF984" s="148"/>
      <c r="AG984" s="148" t="s">
        <v>640</v>
      </c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</row>
    <row r="985" spans="1:60" outlineLevel="1" x14ac:dyDescent="0.2">
      <c r="A985" s="155"/>
      <c r="B985" s="156"/>
      <c r="C985" s="186" t="s">
        <v>972</v>
      </c>
      <c r="D985" s="158"/>
      <c r="E985" s="159">
        <v>9</v>
      </c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48"/>
      <c r="Z985" s="148"/>
      <c r="AA985" s="148"/>
      <c r="AB985" s="148"/>
      <c r="AC985" s="148"/>
      <c r="AD985" s="148"/>
      <c r="AE985" s="148"/>
      <c r="AF985" s="148"/>
      <c r="AG985" s="148" t="s">
        <v>197</v>
      </c>
      <c r="AH985" s="148">
        <v>0</v>
      </c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</row>
    <row r="986" spans="1:60" outlineLevel="1" x14ac:dyDescent="0.2">
      <c r="A986" s="167">
        <v>154</v>
      </c>
      <c r="B986" s="168" t="s">
        <v>973</v>
      </c>
      <c r="C986" s="184" t="s">
        <v>974</v>
      </c>
      <c r="D986" s="169" t="s">
        <v>495</v>
      </c>
      <c r="E986" s="170">
        <v>1</v>
      </c>
      <c r="F986" s="171"/>
      <c r="G986" s="172">
        <f>ROUND(E986*F986,2)</f>
        <v>0</v>
      </c>
      <c r="H986" s="171"/>
      <c r="I986" s="172">
        <f>ROUND(E986*H986,2)</f>
        <v>0</v>
      </c>
      <c r="J986" s="171"/>
      <c r="K986" s="172">
        <f>ROUND(E986*J986,2)</f>
        <v>0</v>
      </c>
      <c r="L986" s="172">
        <v>21</v>
      </c>
      <c r="M986" s="172">
        <f>G986*(1+L986/100)</f>
        <v>0</v>
      </c>
      <c r="N986" s="172">
        <v>0</v>
      </c>
      <c r="O986" s="172">
        <f>ROUND(E986*N986,2)</f>
        <v>0</v>
      </c>
      <c r="P986" s="172">
        <v>0</v>
      </c>
      <c r="Q986" s="172">
        <f>ROUND(E986*P986,2)</f>
        <v>0</v>
      </c>
      <c r="R986" s="172"/>
      <c r="S986" s="172" t="s">
        <v>180</v>
      </c>
      <c r="T986" s="173" t="s">
        <v>149</v>
      </c>
      <c r="U986" s="157">
        <v>0</v>
      </c>
      <c r="V986" s="157">
        <f>ROUND(E986*U986,2)</f>
        <v>0</v>
      </c>
      <c r="W986" s="157"/>
      <c r="X986" s="157" t="s">
        <v>639</v>
      </c>
      <c r="Y986" s="148"/>
      <c r="Z986" s="148"/>
      <c r="AA986" s="148"/>
      <c r="AB986" s="148"/>
      <c r="AC986" s="148"/>
      <c r="AD986" s="148"/>
      <c r="AE986" s="148"/>
      <c r="AF986" s="148"/>
      <c r="AG986" s="148" t="s">
        <v>640</v>
      </c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</row>
    <row r="987" spans="1:60" outlineLevel="1" x14ac:dyDescent="0.2">
      <c r="A987" s="155"/>
      <c r="B987" s="156"/>
      <c r="C987" s="186" t="s">
        <v>975</v>
      </c>
      <c r="D987" s="158"/>
      <c r="E987" s="159">
        <v>1</v>
      </c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48"/>
      <c r="Z987" s="148"/>
      <c r="AA987" s="148"/>
      <c r="AB987" s="148"/>
      <c r="AC987" s="148"/>
      <c r="AD987" s="148"/>
      <c r="AE987" s="148"/>
      <c r="AF987" s="148"/>
      <c r="AG987" s="148" t="s">
        <v>197</v>
      </c>
      <c r="AH987" s="148">
        <v>0</v>
      </c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</row>
    <row r="988" spans="1:60" ht="22.5" outlineLevel="1" x14ac:dyDescent="0.2">
      <c r="A988" s="167">
        <v>155</v>
      </c>
      <c r="B988" s="168" t="s">
        <v>976</v>
      </c>
      <c r="C988" s="184" t="s">
        <v>977</v>
      </c>
      <c r="D988" s="169" t="s">
        <v>495</v>
      </c>
      <c r="E988" s="170">
        <v>1</v>
      </c>
      <c r="F988" s="171"/>
      <c r="G988" s="172">
        <f>ROUND(E988*F988,2)</f>
        <v>0</v>
      </c>
      <c r="H988" s="171"/>
      <c r="I988" s="172">
        <f>ROUND(E988*H988,2)</f>
        <v>0</v>
      </c>
      <c r="J988" s="171"/>
      <c r="K988" s="172">
        <f>ROUND(E988*J988,2)</f>
        <v>0</v>
      </c>
      <c r="L988" s="172">
        <v>21</v>
      </c>
      <c r="M988" s="172">
        <f>G988*(1+L988/100)</f>
        <v>0</v>
      </c>
      <c r="N988" s="172">
        <v>0</v>
      </c>
      <c r="O988" s="172">
        <f>ROUND(E988*N988,2)</f>
        <v>0</v>
      </c>
      <c r="P988" s="172">
        <v>0</v>
      </c>
      <c r="Q988" s="172">
        <f>ROUND(E988*P988,2)</f>
        <v>0</v>
      </c>
      <c r="R988" s="172"/>
      <c r="S988" s="172" t="s">
        <v>180</v>
      </c>
      <c r="T988" s="173" t="s">
        <v>149</v>
      </c>
      <c r="U988" s="157">
        <v>0</v>
      </c>
      <c r="V988" s="157">
        <f>ROUND(E988*U988,2)</f>
        <v>0</v>
      </c>
      <c r="W988" s="157"/>
      <c r="X988" s="157" t="s">
        <v>639</v>
      </c>
      <c r="Y988" s="148"/>
      <c r="Z988" s="148"/>
      <c r="AA988" s="148"/>
      <c r="AB988" s="148"/>
      <c r="AC988" s="148"/>
      <c r="AD988" s="148"/>
      <c r="AE988" s="148"/>
      <c r="AF988" s="148"/>
      <c r="AG988" s="148" t="s">
        <v>640</v>
      </c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</row>
    <row r="989" spans="1:60" outlineLevel="1" x14ac:dyDescent="0.2">
      <c r="A989" s="155"/>
      <c r="B989" s="156"/>
      <c r="C989" s="186" t="s">
        <v>978</v>
      </c>
      <c r="D989" s="158"/>
      <c r="E989" s="159">
        <v>1</v>
      </c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48"/>
      <c r="Z989" s="148"/>
      <c r="AA989" s="148"/>
      <c r="AB989" s="148"/>
      <c r="AC989" s="148"/>
      <c r="AD989" s="148"/>
      <c r="AE989" s="148"/>
      <c r="AF989" s="148"/>
      <c r="AG989" s="148" t="s">
        <v>197</v>
      </c>
      <c r="AH989" s="148">
        <v>0</v>
      </c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</row>
    <row r="990" spans="1:60" outlineLevel="1" x14ac:dyDescent="0.2">
      <c r="A990" s="167">
        <v>156</v>
      </c>
      <c r="B990" s="168" t="s">
        <v>979</v>
      </c>
      <c r="C990" s="184" t="s">
        <v>980</v>
      </c>
      <c r="D990" s="169" t="s">
        <v>495</v>
      </c>
      <c r="E990" s="170">
        <v>2</v>
      </c>
      <c r="F990" s="171"/>
      <c r="G990" s="172">
        <f>ROUND(E990*F990,2)</f>
        <v>0</v>
      </c>
      <c r="H990" s="171"/>
      <c r="I990" s="172">
        <f>ROUND(E990*H990,2)</f>
        <v>0</v>
      </c>
      <c r="J990" s="171"/>
      <c r="K990" s="172">
        <f>ROUND(E990*J990,2)</f>
        <v>0</v>
      </c>
      <c r="L990" s="172">
        <v>21</v>
      </c>
      <c r="M990" s="172">
        <f>G990*(1+L990/100)</f>
        <v>0</v>
      </c>
      <c r="N990" s="172">
        <v>0</v>
      </c>
      <c r="O990" s="172">
        <f>ROUND(E990*N990,2)</f>
        <v>0</v>
      </c>
      <c r="P990" s="172">
        <v>0</v>
      </c>
      <c r="Q990" s="172">
        <f>ROUND(E990*P990,2)</f>
        <v>0</v>
      </c>
      <c r="R990" s="172"/>
      <c r="S990" s="172" t="s">
        <v>180</v>
      </c>
      <c r="T990" s="173" t="s">
        <v>149</v>
      </c>
      <c r="U990" s="157">
        <v>0</v>
      </c>
      <c r="V990" s="157">
        <f>ROUND(E990*U990,2)</f>
        <v>0</v>
      </c>
      <c r="W990" s="157"/>
      <c r="X990" s="157" t="s">
        <v>639</v>
      </c>
      <c r="Y990" s="148"/>
      <c r="Z990" s="148"/>
      <c r="AA990" s="148"/>
      <c r="AB990" s="148"/>
      <c r="AC990" s="148"/>
      <c r="AD990" s="148"/>
      <c r="AE990" s="148"/>
      <c r="AF990" s="148"/>
      <c r="AG990" s="148" t="s">
        <v>640</v>
      </c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</row>
    <row r="991" spans="1:60" outlineLevel="1" x14ac:dyDescent="0.2">
      <c r="A991" s="155"/>
      <c r="B991" s="156"/>
      <c r="C991" s="186" t="s">
        <v>981</v>
      </c>
      <c r="D991" s="158"/>
      <c r="E991" s="159">
        <v>2</v>
      </c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48"/>
      <c r="Z991" s="148"/>
      <c r="AA991" s="148"/>
      <c r="AB991" s="148"/>
      <c r="AC991" s="148"/>
      <c r="AD991" s="148"/>
      <c r="AE991" s="148"/>
      <c r="AF991" s="148"/>
      <c r="AG991" s="148" t="s">
        <v>197</v>
      </c>
      <c r="AH991" s="148">
        <v>0</v>
      </c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</row>
    <row r="992" spans="1:60" outlineLevel="1" x14ac:dyDescent="0.2">
      <c r="A992" s="167">
        <v>157</v>
      </c>
      <c r="B992" s="168" t="s">
        <v>982</v>
      </c>
      <c r="C992" s="184" t="s">
        <v>983</v>
      </c>
      <c r="D992" s="169" t="s">
        <v>495</v>
      </c>
      <c r="E992" s="170">
        <v>1</v>
      </c>
      <c r="F992" s="171"/>
      <c r="G992" s="172">
        <f>ROUND(E992*F992,2)</f>
        <v>0</v>
      </c>
      <c r="H992" s="171"/>
      <c r="I992" s="172">
        <f>ROUND(E992*H992,2)</f>
        <v>0</v>
      </c>
      <c r="J992" s="171"/>
      <c r="K992" s="172">
        <f>ROUND(E992*J992,2)</f>
        <v>0</v>
      </c>
      <c r="L992" s="172">
        <v>21</v>
      </c>
      <c r="M992" s="172">
        <f>G992*(1+L992/100)</f>
        <v>0</v>
      </c>
      <c r="N992" s="172">
        <v>0</v>
      </c>
      <c r="O992" s="172">
        <f>ROUND(E992*N992,2)</f>
        <v>0</v>
      </c>
      <c r="P992" s="172">
        <v>0</v>
      </c>
      <c r="Q992" s="172">
        <f>ROUND(E992*P992,2)</f>
        <v>0</v>
      </c>
      <c r="R992" s="172"/>
      <c r="S992" s="172" t="s">
        <v>180</v>
      </c>
      <c r="T992" s="173" t="s">
        <v>149</v>
      </c>
      <c r="U992" s="157">
        <v>0</v>
      </c>
      <c r="V992" s="157">
        <f>ROUND(E992*U992,2)</f>
        <v>0</v>
      </c>
      <c r="W992" s="157"/>
      <c r="X992" s="157" t="s">
        <v>639</v>
      </c>
      <c r="Y992" s="148"/>
      <c r="Z992" s="148"/>
      <c r="AA992" s="148"/>
      <c r="AB992" s="148"/>
      <c r="AC992" s="148"/>
      <c r="AD992" s="148"/>
      <c r="AE992" s="148"/>
      <c r="AF992" s="148"/>
      <c r="AG992" s="148" t="s">
        <v>640</v>
      </c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</row>
    <row r="993" spans="1:60" outlineLevel="1" x14ac:dyDescent="0.2">
      <c r="A993" s="155"/>
      <c r="B993" s="156"/>
      <c r="C993" s="186" t="s">
        <v>984</v>
      </c>
      <c r="D993" s="158"/>
      <c r="E993" s="159">
        <v>1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8"/>
      <c r="Z993" s="148"/>
      <c r="AA993" s="148"/>
      <c r="AB993" s="148"/>
      <c r="AC993" s="148"/>
      <c r="AD993" s="148"/>
      <c r="AE993" s="148"/>
      <c r="AF993" s="148"/>
      <c r="AG993" s="148" t="s">
        <v>197</v>
      </c>
      <c r="AH993" s="148">
        <v>0</v>
      </c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</row>
    <row r="994" spans="1:60" ht="22.5" outlineLevel="1" x14ac:dyDescent="0.2">
      <c r="A994" s="167">
        <v>158</v>
      </c>
      <c r="B994" s="168" t="s">
        <v>985</v>
      </c>
      <c r="C994" s="184" t="s">
        <v>908</v>
      </c>
      <c r="D994" s="169" t="s">
        <v>495</v>
      </c>
      <c r="E994" s="170">
        <v>1</v>
      </c>
      <c r="F994" s="171"/>
      <c r="G994" s="172">
        <f>ROUND(E994*F994,2)</f>
        <v>0</v>
      </c>
      <c r="H994" s="171"/>
      <c r="I994" s="172">
        <f>ROUND(E994*H994,2)</f>
        <v>0</v>
      </c>
      <c r="J994" s="171"/>
      <c r="K994" s="172">
        <f>ROUND(E994*J994,2)</f>
        <v>0</v>
      </c>
      <c r="L994" s="172">
        <v>21</v>
      </c>
      <c r="M994" s="172">
        <f>G994*(1+L994/100)</f>
        <v>0</v>
      </c>
      <c r="N994" s="172">
        <v>0</v>
      </c>
      <c r="O994" s="172">
        <f>ROUND(E994*N994,2)</f>
        <v>0</v>
      </c>
      <c r="P994" s="172">
        <v>0</v>
      </c>
      <c r="Q994" s="172">
        <f>ROUND(E994*P994,2)</f>
        <v>0</v>
      </c>
      <c r="R994" s="172"/>
      <c r="S994" s="172" t="s">
        <v>180</v>
      </c>
      <c r="T994" s="173" t="s">
        <v>149</v>
      </c>
      <c r="U994" s="157">
        <v>0</v>
      </c>
      <c r="V994" s="157">
        <f>ROUND(E994*U994,2)</f>
        <v>0</v>
      </c>
      <c r="W994" s="157"/>
      <c r="X994" s="157" t="s">
        <v>639</v>
      </c>
      <c r="Y994" s="148"/>
      <c r="Z994" s="148"/>
      <c r="AA994" s="148"/>
      <c r="AB994" s="148"/>
      <c r="AC994" s="148"/>
      <c r="AD994" s="148"/>
      <c r="AE994" s="148"/>
      <c r="AF994" s="148"/>
      <c r="AG994" s="148" t="s">
        <v>640</v>
      </c>
      <c r="AH994" s="148"/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</row>
    <row r="995" spans="1:60" outlineLevel="1" x14ac:dyDescent="0.2">
      <c r="A995" s="155"/>
      <c r="B995" s="156"/>
      <c r="C995" s="186" t="s">
        <v>986</v>
      </c>
      <c r="D995" s="158"/>
      <c r="E995" s="159">
        <v>1</v>
      </c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48"/>
      <c r="Z995" s="148"/>
      <c r="AA995" s="148"/>
      <c r="AB995" s="148"/>
      <c r="AC995" s="148"/>
      <c r="AD995" s="148"/>
      <c r="AE995" s="148"/>
      <c r="AF995" s="148"/>
      <c r="AG995" s="148" t="s">
        <v>197</v>
      </c>
      <c r="AH995" s="148">
        <v>0</v>
      </c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</row>
    <row r="996" spans="1:60" outlineLevel="1" x14ac:dyDescent="0.2">
      <c r="A996" s="167">
        <v>159</v>
      </c>
      <c r="B996" s="168" t="s">
        <v>987</v>
      </c>
      <c r="C996" s="184" t="s">
        <v>988</v>
      </c>
      <c r="D996" s="169" t="s">
        <v>511</v>
      </c>
      <c r="E996" s="170">
        <v>13.478</v>
      </c>
      <c r="F996" s="171"/>
      <c r="G996" s="172">
        <f>ROUND(E996*F996,2)</f>
        <v>0</v>
      </c>
      <c r="H996" s="171"/>
      <c r="I996" s="172">
        <f>ROUND(E996*H996,2)</f>
        <v>0</v>
      </c>
      <c r="J996" s="171"/>
      <c r="K996" s="172">
        <f>ROUND(E996*J996,2)</f>
        <v>0</v>
      </c>
      <c r="L996" s="172">
        <v>21</v>
      </c>
      <c r="M996" s="172">
        <f>G996*(1+L996/100)</f>
        <v>0</v>
      </c>
      <c r="N996" s="172">
        <v>0</v>
      </c>
      <c r="O996" s="172">
        <f>ROUND(E996*N996,2)</f>
        <v>0</v>
      </c>
      <c r="P996" s="172">
        <v>0</v>
      </c>
      <c r="Q996" s="172">
        <f>ROUND(E996*P996,2)</f>
        <v>0</v>
      </c>
      <c r="R996" s="172" t="s">
        <v>811</v>
      </c>
      <c r="S996" s="172" t="s">
        <v>148</v>
      </c>
      <c r="T996" s="173" t="s">
        <v>227</v>
      </c>
      <c r="U996" s="157">
        <v>0</v>
      </c>
      <c r="V996" s="157">
        <f>ROUND(E996*U996,2)</f>
        <v>0</v>
      </c>
      <c r="W996" s="157"/>
      <c r="X996" s="157" t="s">
        <v>181</v>
      </c>
      <c r="Y996" s="148"/>
      <c r="Z996" s="148"/>
      <c r="AA996" s="148"/>
      <c r="AB996" s="148"/>
      <c r="AC996" s="148"/>
      <c r="AD996" s="148"/>
      <c r="AE996" s="148"/>
      <c r="AF996" s="148"/>
      <c r="AG996" s="148" t="s">
        <v>608</v>
      </c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</row>
    <row r="997" spans="1:60" outlineLevel="1" x14ac:dyDescent="0.2">
      <c r="A997" s="155"/>
      <c r="B997" s="156"/>
      <c r="C997" s="270" t="s">
        <v>651</v>
      </c>
      <c r="D997" s="271"/>
      <c r="E997" s="271"/>
      <c r="F997" s="271"/>
      <c r="G997" s="271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8"/>
      <c r="Z997" s="148"/>
      <c r="AA997" s="148"/>
      <c r="AB997" s="148"/>
      <c r="AC997" s="148"/>
      <c r="AD997" s="148"/>
      <c r="AE997" s="148"/>
      <c r="AF997" s="148"/>
      <c r="AG997" s="148" t="s">
        <v>234</v>
      </c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</row>
    <row r="998" spans="1:60" x14ac:dyDescent="0.2">
      <c r="A998" s="161" t="s">
        <v>143</v>
      </c>
      <c r="B998" s="162" t="s">
        <v>109</v>
      </c>
      <c r="C998" s="183" t="s">
        <v>110</v>
      </c>
      <c r="D998" s="163"/>
      <c r="E998" s="164"/>
      <c r="F998" s="165"/>
      <c r="G998" s="165">
        <f>SUMIF(AG999:AG1012,"&lt;&gt;NOR",G999:G1012)</f>
        <v>0</v>
      </c>
      <c r="H998" s="165"/>
      <c r="I998" s="165">
        <f>SUM(I999:I1012)</f>
        <v>0</v>
      </c>
      <c r="J998" s="165"/>
      <c r="K998" s="165">
        <f>SUM(K999:K1012)</f>
        <v>0</v>
      </c>
      <c r="L998" s="165"/>
      <c r="M998" s="165">
        <f>SUM(M999:M1012)</f>
        <v>0</v>
      </c>
      <c r="N998" s="165"/>
      <c r="O998" s="165">
        <f>SUM(O999:O1012)</f>
        <v>7.0000000000000007E-2</v>
      </c>
      <c r="P998" s="165"/>
      <c r="Q998" s="165">
        <f>SUM(Q999:Q1012)</f>
        <v>0</v>
      </c>
      <c r="R998" s="165"/>
      <c r="S998" s="165"/>
      <c r="T998" s="166"/>
      <c r="U998" s="160"/>
      <c r="V998" s="160">
        <f>SUM(V999:V1012)</f>
        <v>4.4499999999999993</v>
      </c>
      <c r="W998" s="160"/>
      <c r="X998" s="160"/>
      <c r="AG998" t="s">
        <v>144</v>
      </c>
    </row>
    <row r="999" spans="1:60" ht="22.5" outlineLevel="1" x14ac:dyDescent="0.2">
      <c r="A999" s="167">
        <v>160</v>
      </c>
      <c r="B999" s="168" t="s">
        <v>989</v>
      </c>
      <c r="C999" s="184" t="s">
        <v>990</v>
      </c>
      <c r="D999" s="169" t="s">
        <v>238</v>
      </c>
      <c r="E999" s="170">
        <v>2.6909999999999998</v>
      </c>
      <c r="F999" s="171"/>
      <c r="G999" s="172">
        <f>ROUND(E999*F999,2)</f>
        <v>0</v>
      </c>
      <c r="H999" s="171"/>
      <c r="I999" s="172">
        <f>ROUND(E999*H999,2)</f>
        <v>0</v>
      </c>
      <c r="J999" s="171"/>
      <c r="K999" s="172">
        <f>ROUND(E999*J999,2)</f>
        <v>0</v>
      </c>
      <c r="L999" s="172">
        <v>21</v>
      </c>
      <c r="M999" s="172">
        <f>G999*(1+L999/100)</f>
        <v>0</v>
      </c>
      <c r="N999" s="172">
        <v>0</v>
      </c>
      <c r="O999" s="172">
        <f>ROUND(E999*N999,2)</f>
        <v>0</v>
      </c>
      <c r="P999" s="172">
        <v>0</v>
      </c>
      <c r="Q999" s="172">
        <f>ROUND(E999*P999,2)</f>
        <v>0</v>
      </c>
      <c r="R999" s="172" t="s">
        <v>991</v>
      </c>
      <c r="S999" s="172" t="s">
        <v>148</v>
      </c>
      <c r="T999" s="173" t="s">
        <v>227</v>
      </c>
      <c r="U999" s="157">
        <v>0.33</v>
      </c>
      <c r="V999" s="157">
        <f>ROUND(E999*U999,2)</f>
        <v>0.89</v>
      </c>
      <c r="W999" s="157"/>
      <c r="X999" s="157" t="s">
        <v>181</v>
      </c>
      <c r="Y999" s="148"/>
      <c r="Z999" s="148"/>
      <c r="AA999" s="148"/>
      <c r="AB999" s="148"/>
      <c r="AC999" s="148"/>
      <c r="AD999" s="148"/>
      <c r="AE999" s="148"/>
      <c r="AF999" s="148"/>
      <c r="AG999" s="148" t="s">
        <v>608</v>
      </c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</row>
    <row r="1000" spans="1:60" outlineLevel="1" x14ac:dyDescent="0.2">
      <c r="A1000" s="155"/>
      <c r="B1000" s="156"/>
      <c r="C1000" s="186" t="s">
        <v>535</v>
      </c>
      <c r="D1000" s="158"/>
      <c r="E1000" s="159">
        <v>2.6909999999999998</v>
      </c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8"/>
      <c r="Z1000" s="148"/>
      <c r="AA1000" s="148"/>
      <c r="AB1000" s="148"/>
      <c r="AC1000" s="148"/>
      <c r="AD1000" s="148"/>
      <c r="AE1000" s="148"/>
      <c r="AF1000" s="148"/>
      <c r="AG1000" s="148" t="s">
        <v>197</v>
      </c>
      <c r="AH1000" s="148">
        <v>0</v>
      </c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</row>
    <row r="1001" spans="1:60" outlineLevel="1" x14ac:dyDescent="0.2">
      <c r="A1001" s="167">
        <v>161</v>
      </c>
      <c r="B1001" s="168" t="s">
        <v>992</v>
      </c>
      <c r="C1001" s="184" t="s">
        <v>993</v>
      </c>
      <c r="D1001" s="169" t="s">
        <v>238</v>
      </c>
      <c r="E1001" s="170">
        <v>2.6909999999999998</v>
      </c>
      <c r="F1001" s="171"/>
      <c r="G1001" s="172">
        <f>ROUND(E1001*F1001,2)</f>
        <v>0</v>
      </c>
      <c r="H1001" s="171"/>
      <c r="I1001" s="172">
        <f>ROUND(E1001*H1001,2)</f>
        <v>0</v>
      </c>
      <c r="J1001" s="171"/>
      <c r="K1001" s="172">
        <f>ROUND(E1001*J1001,2)</f>
        <v>0</v>
      </c>
      <c r="L1001" s="172">
        <v>21</v>
      </c>
      <c r="M1001" s="172">
        <f>G1001*(1+L1001/100)</f>
        <v>0</v>
      </c>
      <c r="N1001" s="172">
        <v>1.6000000000000001E-4</v>
      </c>
      <c r="O1001" s="172">
        <f>ROUND(E1001*N1001,2)</f>
        <v>0</v>
      </c>
      <c r="P1001" s="172">
        <v>0</v>
      </c>
      <c r="Q1001" s="172">
        <f>ROUND(E1001*P1001,2)</f>
        <v>0</v>
      </c>
      <c r="R1001" s="172" t="s">
        <v>991</v>
      </c>
      <c r="S1001" s="172" t="s">
        <v>148</v>
      </c>
      <c r="T1001" s="173" t="s">
        <v>227</v>
      </c>
      <c r="U1001" s="157">
        <v>0.05</v>
      </c>
      <c r="V1001" s="157">
        <f>ROUND(E1001*U1001,2)</f>
        <v>0.13</v>
      </c>
      <c r="W1001" s="157"/>
      <c r="X1001" s="157" t="s">
        <v>181</v>
      </c>
      <c r="Y1001" s="148"/>
      <c r="Z1001" s="148"/>
      <c r="AA1001" s="148"/>
      <c r="AB1001" s="148"/>
      <c r="AC1001" s="148"/>
      <c r="AD1001" s="148"/>
      <c r="AE1001" s="148"/>
      <c r="AF1001" s="148"/>
      <c r="AG1001" s="148" t="s">
        <v>608</v>
      </c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</row>
    <row r="1002" spans="1:60" outlineLevel="1" x14ac:dyDescent="0.2">
      <c r="A1002" s="155"/>
      <c r="B1002" s="156"/>
      <c r="C1002" s="186" t="s">
        <v>535</v>
      </c>
      <c r="D1002" s="158"/>
      <c r="E1002" s="159">
        <v>2.6909999999999998</v>
      </c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48"/>
      <c r="Z1002" s="148"/>
      <c r="AA1002" s="148"/>
      <c r="AB1002" s="148"/>
      <c r="AC1002" s="148"/>
      <c r="AD1002" s="148"/>
      <c r="AE1002" s="148"/>
      <c r="AF1002" s="148"/>
      <c r="AG1002" s="148" t="s">
        <v>197</v>
      </c>
      <c r="AH1002" s="148">
        <v>0</v>
      </c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</row>
    <row r="1003" spans="1:60" ht="22.5" outlineLevel="1" x14ac:dyDescent="0.2">
      <c r="A1003" s="167">
        <v>162</v>
      </c>
      <c r="B1003" s="168" t="s">
        <v>994</v>
      </c>
      <c r="C1003" s="184" t="s">
        <v>995</v>
      </c>
      <c r="D1003" s="169" t="s">
        <v>238</v>
      </c>
      <c r="E1003" s="170">
        <v>2.6909999999999998</v>
      </c>
      <c r="F1003" s="171"/>
      <c r="G1003" s="172">
        <f>ROUND(E1003*F1003,2)</f>
        <v>0</v>
      </c>
      <c r="H1003" s="171"/>
      <c r="I1003" s="172">
        <f>ROUND(E1003*H1003,2)</f>
        <v>0</v>
      </c>
      <c r="J1003" s="171"/>
      <c r="K1003" s="172">
        <f>ROUND(E1003*J1003,2)</f>
        <v>0</v>
      </c>
      <c r="L1003" s="172">
        <v>21</v>
      </c>
      <c r="M1003" s="172">
        <f>G1003*(1+L1003/100)</f>
        <v>0</v>
      </c>
      <c r="N1003" s="172">
        <v>0</v>
      </c>
      <c r="O1003" s="172">
        <f>ROUND(E1003*N1003,2)</f>
        <v>0</v>
      </c>
      <c r="P1003" s="172">
        <v>0</v>
      </c>
      <c r="Q1003" s="172">
        <f>ROUND(E1003*P1003,2)</f>
        <v>0</v>
      </c>
      <c r="R1003" s="172" t="s">
        <v>991</v>
      </c>
      <c r="S1003" s="172" t="s">
        <v>148</v>
      </c>
      <c r="T1003" s="173" t="s">
        <v>227</v>
      </c>
      <c r="U1003" s="157">
        <v>1.1399999999999999</v>
      </c>
      <c r="V1003" s="157">
        <f>ROUND(E1003*U1003,2)</f>
        <v>3.07</v>
      </c>
      <c r="W1003" s="157"/>
      <c r="X1003" s="157" t="s">
        <v>181</v>
      </c>
      <c r="Y1003" s="148"/>
      <c r="Z1003" s="148"/>
      <c r="AA1003" s="148"/>
      <c r="AB1003" s="148"/>
      <c r="AC1003" s="148"/>
      <c r="AD1003" s="148"/>
      <c r="AE1003" s="148"/>
      <c r="AF1003" s="148"/>
      <c r="AG1003" s="148" t="s">
        <v>608</v>
      </c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</row>
    <row r="1004" spans="1:60" outlineLevel="1" x14ac:dyDescent="0.2">
      <c r="A1004" s="155"/>
      <c r="B1004" s="156"/>
      <c r="C1004" s="270" t="s">
        <v>996</v>
      </c>
      <c r="D1004" s="271"/>
      <c r="E1004" s="271"/>
      <c r="F1004" s="271"/>
      <c r="G1004" s="271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48"/>
      <c r="Z1004" s="148"/>
      <c r="AA1004" s="148"/>
      <c r="AB1004" s="148"/>
      <c r="AC1004" s="148"/>
      <c r="AD1004" s="148"/>
      <c r="AE1004" s="148"/>
      <c r="AF1004" s="148"/>
      <c r="AG1004" s="148" t="s">
        <v>234</v>
      </c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</row>
    <row r="1005" spans="1:60" outlineLevel="1" x14ac:dyDescent="0.2">
      <c r="A1005" s="155"/>
      <c r="B1005" s="156"/>
      <c r="C1005" s="186" t="s">
        <v>535</v>
      </c>
      <c r="D1005" s="158"/>
      <c r="E1005" s="159">
        <v>2.6909999999999998</v>
      </c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48"/>
      <c r="Z1005" s="148"/>
      <c r="AA1005" s="148"/>
      <c r="AB1005" s="148"/>
      <c r="AC1005" s="148"/>
      <c r="AD1005" s="148"/>
      <c r="AE1005" s="148"/>
      <c r="AF1005" s="148"/>
      <c r="AG1005" s="148" t="s">
        <v>197</v>
      </c>
      <c r="AH1005" s="148">
        <v>0</v>
      </c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</row>
    <row r="1006" spans="1:60" ht="22.5" outlineLevel="1" x14ac:dyDescent="0.2">
      <c r="A1006" s="175">
        <v>163</v>
      </c>
      <c r="B1006" s="176" t="s">
        <v>997</v>
      </c>
      <c r="C1006" s="185" t="s">
        <v>998</v>
      </c>
      <c r="D1006" s="177" t="s">
        <v>238</v>
      </c>
      <c r="E1006" s="178">
        <v>2.6909999999999998</v>
      </c>
      <c r="F1006" s="179"/>
      <c r="G1006" s="180">
        <f>ROUND(E1006*F1006,2)</f>
        <v>0</v>
      </c>
      <c r="H1006" s="179"/>
      <c r="I1006" s="180">
        <f>ROUND(E1006*H1006,2)</f>
        <v>0</v>
      </c>
      <c r="J1006" s="179"/>
      <c r="K1006" s="180">
        <f>ROUND(E1006*J1006,2)</f>
        <v>0</v>
      </c>
      <c r="L1006" s="180">
        <v>21</v>
      </c>
      <c r="M1006" s="180">
        <f>G1006*(1+L1006/100)</f>
        <v>0</v>
      </c>
      <c r="N1006" s="180">
        <v>4.0000000000000002E-4</v>
      </c>
      <c r="O1006" s="180">
        <f>ROUND(E1006*N1006,2)</f>
        <v>0</v>
      </c>
      <c r="P1006" s="180">
        <v>0</v>
      </c>
      <c r="Q1006" s="180">
        <f>ROUND(E1006*P1006,2)</f>
        <v>0</v>
      </c>
      <c r="R1006" s="180" t="s">
        <v>991</v>
      </c>
      <c r="S1006" s="180" t="s">
        <v>148</v>
      </c>
      <c r="T1006" s="181" t="s">
        <v>227</v>
      </c>
      <c r="U1006" s="157">
        <v>0</v>
      </c>
      <c r="V1006" s="157">
        <f>ROUND(E1006*U1006,2)</f>
        <v>0</v>
      </c>
      <c r="W1006" s="157"/>
      <c r="X1006" s="157" t="s">
        <v>181</v>
      </c>
      <c r="Y1006" s="148"/>
      <c r="Z1006" s="148"/>
      <c r="AA1006" s="148"/>
      <c r="AB1006" s="148"/>
      <c r="AC1006" s="148"/>
      <c r="AD1006" s="148"/>
      <c r="AE1006" s="148"/>
      <c r="AF1006" s="148"/>
      <c r="AG1006" s="148" t="s">
        <v>608</v>
      </c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</row>
    <row r="1007" spans="1:60" ht="33.75" outlineLevel="1" x14ac:dyDescent="0.2">
      <c r="A1007" s="175">
        <v>164</v>
      </c>
      <c r="B1007" s="176" t="s">
        <v>999</v>
      </c>
      <c r="C1007" s="185" t="s">
        <v>1000</v>
      </c>
      <c r="D1007" s="177" t="s">
        <v>238</v>
      </c>
      <c r="E1007" s="178">
        <v>2.6909999999999998</v>
      </c>
      <c r="F1007" s="179"/>
      <c r="G1007" s="180">
        <f>ROUND(E1007*F1007,2)</f>
        <v>0</v>
      </c>
      <c r="H1007" s="179"/>
      <c r="I1007" s="180">
        <f>ROUND(E1007*H1007,2)</f>
        <v>0</v>
      </c>
      <c r="J1007" s="179"/>
      <c r="K1007" s="180">
        <f>ROUND(E1007*J1007,2)</f>
        <v>0</v>
      </c>
      <c r="L1007" s="180">
        <v>21</v>
      </c>
      <c r="M1007" s="180">
        <f>G1007*(1+L1007/100)</f>
        <v>0</v>
      </c>
      <c r="N1007" s="180">
        <v>0</v>
      </c>
      <c r="O1007" s="180">
        <f>ROUND(E1007*N1007,2)</f>
        <v>0</v>
      </c>
      <c r="P1007" s="180">
        <v>0</v>
      </c>
      <c r="Q1007" s="180">
        <f>ROUND(E1007*P1007,2)</f>
        <v>0</v>
      </c>
      <c r="R1007" s="180" t="s">
        <v>991</v>
      </c>
      <c r="S1007" s="180" t="s">
        <v>148</v>
      </c>
      <c r="T1007" s="181" t="s">
        <v>227</v>
      </c>
      <c r="U1007" s="157">
        <v>0.1</v>
      </c>
      <c r="V1007" s="157">
        <f>ROUND(E1007*U1007,2)</f>
        <v>0.27</v>
      </c>
      <c r="W1007" s="157"/>
      <c r="X1007" s="157" t="s">
        <v>181</v>
      </c>
      <c r="Y1007" s="148"/>
      <c r="Z1007" s="148"/>
      <c r="AA1007" s="148"/>
      <c r="AB1007" s="148"/>
      <c r="AC1007" s="148"/>
      <c r="AD1007" s="148"/>
      <c r="AE1007" s="148"/>
      <c r="AF1007" s="148"/>
      <c r="AG1007" s="148" t="s">
        <v>608</v>
      </c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</row>
    <row r="1008" spans="1:60" ht="22.5" outlineLevel="1" x14ac:dyDescent="0.2">
      <c r="A1008" s="167">
        <v>165</v>
      </c>
      <c r="B1008" s="168" t="s">
        <v>1001</v>
      </c>
      <c r="C1008" s="184" t="s">
        <v>1002</v>
      </c>
      <c r="D1008" s="169" t="s">
        <v>715</v>
      </c>
      <c r="E1008" s="170">
        <v>28.255500000000001</v>
      </c>
      <c r="F1008" s="171"/>
      <c r="G1008" s="172">
        <f>ROUND(E1008*F1008,2)</f>
        <v>0</v>
      </c>
      <c r="H1008" s="171"/>
      <c r="I1008" s="172">
        <f>ROUND(E1008*H1008,2)</f>
        <v>0</v>
      </c>
      <c r="J1008" s="171"/>
      <c r="K1008" s="172">
        <f>ROUND(E1008*J1008,2)</f>
        <v>0</v>
      </c>
      <c r="L1008" s="172">
        <v>21</v>
      </c>
      <c r="M1008" s="172">
        <f>G1008*(1+L1008/100)</f>
        <v>0</v>
      </c>
      <c r="N1008" s="172">
        <v>1E-3</v>
      </c>
      <c r="O1008" s="172">
        <f>ROUND(E1008*N1008,2)</f>
        <v>0.03</v>
      </c>
      <c r="P1008" s="172">
        <v>0</v>
      </c>
      <c r="Q1008" s="172">
        <f>ROUND(E1008*P1008,2)</f>
        <v>0</v>
      </c>
      <c r="R1008" s="172" t="s">
        <v>638</v>
      </c>
      <c r="S1008" s="172" t="s">
        <v>148</v>
      </c>
      <c r="T1008" s="173" t="s">
        <v>227</v>
      </c>
      <c r="U1008" s="157">
        <v>0</v>
      </c>
      <c r="V1008" s="157">
        <f>ROUND(E1008*U1008,2)</f>
        <v>0</v>
      </c>
      <c r="W1008" s="157"/>
      <c r="X1008" s="157" t="s">
        <v>639</v>
      </c>
      <c r="Y1008" s="148"/>
      <c r="Z1008" s="148"/>
      <c r="AA1008" s="148"/>
      <c r="AB1008" s="148"/>
      <c r="AC1008" s="148"/>
      <c r="AD1008" s="148"/>
      <c r="AE1008" s="148"/>
      <c r="AF1008" s="148"/>
      <c r="AG1008" s="148" t="s">
        <v>640</v>
      </c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</row>
    <row r="1009" spans="1:60" outlineLevel="1" x14ac:dyDescent="0.2">
      <c r="A1009" s="155"/>
      <c r="B1009" s="156"/>
      <c r="C1009" s="186" t="s">
        <v>1003</v>
      </c>
      <c r="D1009" s="158"/>
      <c r="E1009" s="159">
        <v>28.255500000000001</v>
      </c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48"/>
      <c r="Z1009" s="148"/>
      <c r="AA1009" s="148"/>
      <c r="AB1009" s="148"/>
      <c r="AC1009" s="148"/>
      <c r="AD1009" s="148"/>
      <c r="AE1009" s="148"/>
      <c r="AF1009" s="148"/>
      <c r="AG1009" s="148" t="s">
        <v>197</v>
      </c>
      <c r="AH1009" s="148">
        <v>0</v>
      </c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</row>
    <row r="1010" spans="1:60" outlineLevel="1" x14ac:dyDescent="0.2">
      <c r="A1010" s="167">
        <v>166</v>
      </c>
      <c r="B1010" s="168" t="s">
        <v>1004</v>
      </c>
      <c r="C1010" s="184" t="s">
        <v>1005</v>
      </c>
      <c r="D1010" s="169" t="s">
        <v>238</v>
      </c>
      <c r="E1010" s="170">
        <v>3.2292000000000001</v>
      </c>
      <c r="F1010" s="171"/>
      <c r="G1010" s="172">
        <f>ROUND(E1010*F1010,2)</f>
        <v>0</v>
      </c>
      <c r="H1010" s="171"/>
      <c r="I1010" s="172">
        <f>ROUND(E1010*H1010,2)</f>
        <v>0</v>
      </c>
      <c r="J1010" s="171"/>
      <c r="K1010" s="172">
        <f>ROUND(E1010*J1010,2)</f>
        <v>0</v>
      </c>
      <c r="L1010" s="172">
        <v>21</v>
      </c>
      <c r="M1010" s="172">
        <f>G1010*(1+L1010/100)</f>
        <v>0</v>
      </c>
      <c r="N1010" s="172">
        <v>1.26E-2</v>
      </c>
      <c r="O1010" s="172">
        <f>ROUND(E1010*N1010,2)</f>
        <v>0.04</v>
      </c>
      <c r="P1010" s="172">
        <v>0</v>
      </c>
      <c r="Q1010" s="172">
        <f>ROUND(E1010*P1010,2)</f>
        <v>0</v>
      </c>
      <c r="R1010" s="172"/>
      <c r="S1010" s="172" t="s">
        <v>180</v>
      </c>
      <c r="T1010" s="173" t="s">
        <v>149</v>
      </c>
      <c r="U1010" s="157">
        <v>0</v>
      </c>
      <c r="V1010" s="157">
        <f>ROUND(E1010*U1010,2)</f>
        <v>0</v>
      </c>
      <c r="W1010" s="157"/>
      <c r="X1010" s="157" t="s">
        <v>639</v>
      </c>
      <c r="Y1010" s="148"/>
      <c r="Z1010" s="148"/>
      <c r="AA1010" s="148"/>
      <c r="AB1010" s="148"/>
      <c r="AC1010" s="148"/>
      <c r="AD1010" s="148"/>
      <c r="AE1010" s="148"/>
      <c r="AF1010" s="148"/>
      <c r="AG1010" s="148" t="s">
        <v>640</v>
      </c>
      <c r="AH1010" s="148"/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</row>
    <row r="1011" spans="1:60" outlineLevel="1" x14ac:dyDescent="0.2">
      <c r="A1011" s="155"/>
      <c r="B1011" s="156"/>
      <c r="C1011" s="186" t="s">
        <v>1006</v>
      </c>
      <c r="D1011" s="158"/>
      <c r="E1011" s="159">
        <v>3.2292000000000001</v>
      </c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48"/>
      <c r="Z1011" s="148"/>
      <c r="AA1011" s="148"/>
      <c r="AB1011" s="148"/>
      <c r="AC1011" s="148"/>
      <c r="AD1011" s="148"/>
      <c r="AE1011" s="148"/>
      <c r="AF1011" s="148"/>
      <c r="AG1011" s="148" t="s">
        <v>197</v>
      </c>
      <c r="AH1011" s="148">
        <v>0</v>
      </c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</row>
    <row r="1012" spans="1:60" outlineLevel="1" x14ac:dyDescent="0.2">
      <c r="A1012" s="175">
        <v>167</v>
      </c>
      <c r="B1012" s="176" t="s">
        <v>1007</v>
      </c>
      <c r="C1012" s="185" t="s">
        <v>1008</v>
      </c>
      <c r="D1012" s="177" t="s">
        <v>511</v>
      </c>
      <c r="E1012" s="178">
        <v>7.0449999999999999E-2</v>
      </c>
      <c r="F1012" s="179"/>
      <c r="G1012" s="180">
        <f>ROUND(E1012*F1012,2)</f>
        <v>0</v>
      </c>
      <c r="H1012" s="179"/>
      <c r="I1012" s="180">
        <f>ROUND(E1012*H1012,2)</f>
        <v>0</v>
      </c>
      <c r="J1012" s="179"/>
      <c r="K1012" s="180">
        <f>ROUND(E1012*J1012,2)</f>
        <v>0</v>
      </c>
      <c r="L1012" s="180">
        <v>21</v>
      </c>
      <c r="M1012" s="180">
        <f>G1012*(1+L1012/100)</f>
        <v>0</v>
      </c>
      <c r="N1012" s="180">
        <v>0</v>
      </c>
      <c r="O1012" s="180">
        <f>ROUND(E1012*N1012,2)</f>
        <v>0</v>
      </c>
      <c r="P1012" s="180">
        <v>0</v>
      </c>
      <c r="Q1012" s="180">
        <f>ROUND(E1012*P1012,2)</f>
        <v>0</v>
      </c>
      <c r="R1012" s="180" t="s">
        <v>991</v>
      </c>
      <c r="S1012" s="180" t="s">
        <v>148</v>
      </c>
      <c r="T1012" s="181" t="s">
        <v>227</v>
      </c>
      <c r="U1012" s="157">
        <v>1.3049999999999999</v>
      </c>
      <c r="V1012" s="157">
        <f>ROUND(E1012*U1012,2)</f>
        <v>0.09</v>
      </c>
      <c r="W1012" s="157"/>
      <c r="X1012" s="157" t="s">
        <v>181</v>
      </c>
      <c r="Y1012" s="148"/>
      <c r="Z1012" s="148"/>
      <c r="AA1012" s="148"/>
      <c r="AB1012" s="148"/>
      <c r="AC1012" s="148"/>
      <c r="AD1012" s="148"/>
      <c r="AE1012" s="148"/>
      <c r="AF1012" s="148"/>
      <c r="AG1012" s="148" t="s">
        <v>608</v>
      </c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</row>
    <row r="1013" spans="1:60" x14ac:dyDescent="0.2">
      <c r="A1013" s="161" t="s">
        <v>143</v>
      </c>
      <c r="B1013" s="162" t="s">
        <v>111</v>
      </c>
      <c r="C1013" s="183" t="s">
        <v>112</v>
      </c>
      <c r="D1013" s="163"/>
      <c r="E1013" s="164"/>
      <c r="F1013" s="165"/>
      <c r="G1013" s="165">
        <f>SUMIF(AG1014:AG1045,"&lt;&gt;NOR",G1014:G1045)</f>
        <v>0</v>
      </c>
      <c r="H1013" s="165"/>
      <c r="I1013" s="165">
        <f>SUM(I1014:I1045)</f>
        <v>0</v>
      </c>
      <c r="J1013" s="165"/>
      <c r="K1013" s="165">
        <f>SUM(K1014:K1045)</f>
        <v>0</v>
      </c>
      <c r="L1013" s="165"/>
      <c r="M1013" s="165">
        <f>SUM(M1014:M1045)</f>
        <v>0</v>
      </c>
      <c r="N1013" s="165"/>
      <c r="O1013" s="165">
        <f>SUM(O1014:O1045)</f>
        <v>0.81</v>
      </c>
      <c r="P1013" s="165"/>
      <c r="Q1013" s="165">
        <f>SUM(Q1014:Q1045)</f>
        <v>0</v>
      </c>
      <c r="R1013" s="165"/>
      <c r="S1013" s="165"/>
      <c r="T1013" s="166"/>
      <c r="U1013" s="160"/>
      <c r="V1013" s="160">
        <f>SUM(V1014:V1045)</f>
        <v>255.95999999999998</v>
      </c>
      <c r="W1013" s="160"/>
      <c r="X1013" s="160"/>
      <c r="AG1013" t="s">
        <v>144</v>
      </c>
    </row>
    <row r="1014" spans="1:60" ht="22.5" outlineLevel="1" x14ac:dyDescent="0.2">
      <c r="A1014" s="167">
        <v>168</v>
      </c>
      <c r="B1014" s="168" t="s">
        <v>1009</v>
      </c>
      <c r="C1014" s="184" t="s">
        <v>1010</v>
      </c>
      <c r="D1014" s="169" t="s">
        <v>238</v>
      </c>
      <c r="E1014" s="170">
        <v>58.332000000000001</v>
      </c>
      <c r="F1014" s="171"/>
      <c r="G1014" s="172">
        <f>ROUND(E1014*F1014,2)</f>
        <v>0</v>
      </c>
      <c r="H1014" s="171"/>
      <c r="I1014" s="172">
        <f>ROUND(E1014*H1014,2)</f>
        <v>0</v>
      </c>
      <c r="J1014" s="171"/>
      <c r="K1014" s="172">
        <f>ROUND(E1014*J1014,2)</f>
        <v>0</v>
      </c>
      <c r="L1014" s="172">
        <v>21</v>
      </c>
      <c r="M1014" s="172">
        <f>G1014*(1+L1014/100)</f>
        <v>0</v>
      </c>
      <c r="N1014" s="172">
        <v>3.7699999999999999E-3</v>
      </c>
      <c r="O1014" s="172">
        <f>ROUND(E1014*N1014,2)</f>
        <v>0.22</v>
      </c>
      <c r="P1014" s="172">
        <v>0</v>
      </c>
      <c r="Q1014" s="172">
        <f>ROUND(E1014*P1014,2)</f>
        <v>0</v>
      </c>
      <c r="R1014" s="172" t="s">
        <v>1011</v>
      </c>
      <c r="S1014" s="172" t="s">
        <v>148</v>
      </c>
      <c r="T1014" s="173" t="s">
        <v>227</v>
      </c>
      <c r="U1014" s="157">
        <v>0.31619999999999998</v>
      </c>
      <c r="V1014" s="157">
        <f>ROUND(E1014*U1014,2)</f>
        <v>18.440000000000001</v>
      </c>
      <c r="W1014" s="157"/>
      <c r="X1014" s="157" t="s">
        <v>181</v>
      </c>
      <c r="Y1014" s="148"/>
      <c r="Z1014" s="148"/>
      <c r="AA1014" s="148"/>
      <c r="AB1014" s="148"/>
      <c r="AC1014" s="148"/>
      <c r="AD1014" s="148"/>
      <c r="AE1014" s="148"/>
      <c r="AF1014" s="148"/>
      <c r="AG1014" s="148" t="s">
        <v>608</v>
      </c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</row>
    <row r="1015" spans="1:60" outlineLevel="1" x14ac:dyDescent="0.2">
      <c r="A1015" s="155"/>
      <c r="B1015" s="156"/>
      <c r="C1015" s="186" t="s">
        <v>1012</v>
      </c>
      <c r="D1015" s="158"/>
      <c r="E1015" s="159">
        <v>45.9</v>
      </c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48"/>
      <c r="Z1015" s="148"/>
      <c r="AA1015" s="148"/>
      <c r="AB1015" s="148"/>
      <c r="AC1015" s="148"/>
      <c r="AD1015" s="148"/>
      <c r="AE1015" s="148"/>
      <c r="AF1015" s="148"/>
      <c r="AG1015" s="148" t="s">
        <v>197</v>
      </c>
      <c r="AH1015" s="148">
        <v>0</v>
      </c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</row>
    <row r="1016" spans="1:60" outlineLevel="1" x14ac:dyDescent="0.2">
      <c r="A1016" s="155"/>
      <c r="B1016" s="156"/>
      <c r="C1016" s="186" t="s">
        <v>1013</v>
      </c>
      <c r="D1016" s="158"/>
      <c r="E1016" s="159">
        <v>4.25</v>
      </c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48"/>
      <c r="Z1016" s="148"/>
      <c r="AA1016" s="148"/>
      <c r="AB1016" s="148"/>
      <c r="AC1016" s="148"/>
      <c r="AD1016" s="148"/>
      <c r="AE1016" s="148"/>
      <c r="AF1016" s="148"/>
      <c r="AG1016" s="148" t="s">
        <v>197</v>
      </c>
      <c r="AH1016" s="148">
        <v>0</v>
      </c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</row>
    <row r="1017" spans="1:60" outlineLevel="1" x14ac:dyDescent="0.2">
      <c r="A1017" s="155"/>
      <c r="B1017" s="156"/>
      <c r="C1017" s="186" t="s">
        <v>1014</v>
      </c>
      <c r="D1017" s="158"/>
      <c r="E1017" s="159">
        <v>6.6420000000000003</v>
      </c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48"/>
      <c r="Z1017" s="148"/>
      <c r="AA1017" s="148"/>
      <c r="AB1017" s="148"/>
      <c r="AC1017" s="148"/>
      <c r="AD1017" s="148"/>
      <c r="AE1017" s="148"/>
      <c r="AF1017" s="148"/>
      <c r="AG1017" s="148" t="s">
        <v>197</v>
      </c>
      <c r="AH1017" s="148">
        <v>0</v>
      </c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</row>
    <row r="1018" spans="1:60" outlineLevel="1" x14ac:dyDescent="0.2">
      <c r="A1018" s="155"/>
      <c r="B1018" s="156"/>
      <c r="C1018" s="186" t="s">
        <v>1015</v>
      </c>
      <c r="D1018" s="158"/>
      <c r="E1018" s="159">
        <v>1.54</v>
      </c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48"/>
      <c r="Z1018" s="148"/>
      <c r="AA1018" s="148"/>
      <c r="AB1018" s="148"/>
      <c r="AC1018" s="148"/>
      <c r="AD1018" s="148"/>
      <c r="AE1018" s="148"/>
      <c r="AF1018" s="148"/>
      <c r="AG1018" s="148" t="s">
        <v>197</v>
      </c>
      <c r="AH1018" s="148">
        <v>0</v>
      </c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</row>
    <row r="1019" spans="1:60" outlineLevel="1" x14ac:dyDescent="0.2">
      <c r="A1019" s="167">
        <v>169</v>
      </c>
      <c r="B1019" s="168" t="s">
        <v>1016</v>
      </c>
      <c r="C1019" s="184" t="s">
        <v>1017</v>
      </c>
      <c r="D1019" s="169" t="s">
        <v>238</v>
      </c>
      <c r="E1019" s="170">
        <v>58.332000000000001</v>
      </c>
      <c r="F1019" s="171"/>
      <c r="G1019" s="172">
        <f>ROUND(E1019*F1019,2)</f>
        <v>0</v>
      </c>
      <c r="H1019" s="171"/>
      <c r="I1019" s="172">
        <f>ROUND(E1019*H1019,2)</f>
        <v>0</v>
      </c>
      <c r="J1019" s="171"/>
      <c r="K1019" s="172">
        <f>ROUND(E1019*J1019,2)</f>
        <v>0</v>
      </c>
      <c r="L1019" s="172">
        <v>21</v>
      </c>
      <c r="M1019" s="172">
        <f>G1019*(1+L1019/100)</f>
        <v>0</v>
      </c>
      <c r="N1019" s="172">
        <v>4.0000000000000002E-4</v>
      </c>
      <c r="O1019" s="172">
        <f>ROUND(E1019*N1019,2)</f>
        <v>0.02</v>
      </c>
      <c r="P1019" s="172">
        <v>0</v>
      </c>
      <c r="Q1019" s="172">
        <f>ROUND(E1019*P1019,2)</f>
        <v>0</v>
      </c>
      <c r="R1019" s="172" t="s">
        <v>1011</v>
      </c>
      <c r="S1019" s="172" t="s">
        <v>148</v>
      </c>
      <c r="T1019" s="173" t="s">
        <v>227</v>
      </c>
      <c r="U1019" s="157">
        <v>0.30599999999999999</v>
      </c>
      <c r="V1019" s="157">
        <f>ROUND(E1019*U1019,2)</f>
        <v>17.850000000000001</v>
      </c>
      <c r="W1019" s="157"/>
      <c r="X1019" s="157" t="s">
        <v>181</v>
      </c>
      <c r="Y1019" s="148"/>
      <c r="Z1019" s="148"/>
      <c r="AA1019" s="148"/>
      <c r="AB1019" s="148"/>
      <c r="AC1019" s="148"/>
      <c r="AD1019" s="148"/>
      <c r="AE1019" s="148"/>
      <c r="AF1019" s="148"/>
      <c r="AG1019" s="148" t="s">
        <v>608</v>
      </c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</row>
    <row r="1020" spans="1:60" outlineLevel="1" x14ac:dyDescent="0.2">
      <c r="A1020" s="155"/>
      <c r="B1020" s="156"/>
      <c r="C1020" s="270" t="s">
        <v>1018</v>
      </c>
      <c r="D1020" s="271"/>
      <c r="E1020" s="271"/>
      <c r="F1020" s="271"/>
      <c r="G1020" s="271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48"/>
      <c r="Z1020" s="148"/>
      <c r="AA1020" s="148"/>
      <c r="AB1020" s="148"/>
      <c r="AC1020" s="148"/>
      <c r="AD1020" s="148"/>
      <c r="AE1020" s="148"/>
      <c r="AF1020" s="148"/>
      <c r="AG1020" s="148" t="s">
        <v>234</v>
      </c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</row>
    <row r="1021" spans="1:60" outlineLevel="1" x14ac:dyDescent="0.2">
      <c r="A1021" s="155"/>
      <c r="B1021" s="156"/>
      <c r="C1021" s="261" t="s">
        <v>1019</v>
      </c>
      <c r="D1021" s="262"/>
      <c r="E1021" s="262"/>
      <c r="F1021" s="262"/>
      <c r="G1021" s="262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8"/>
      <c r="Z1021" s="148"/>
      <c r="AA1021" s="148"/>
      <c r="AB1021" s="148"/>
      <c r="AC1021" s="148"/>
      <c r="AD1021" s="148"/>
      <c r="AE1021" s="148"/>
      <c r="AF1021" s="148"/>
      <c r="AG1021" s="148" t="s">
        <v>153</v>
      </c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</row>
    <row r="1022" spans="1:60" outlineLevel="1" x14ac:dyDescent="0.2">
      <c r="A1022" s="167">
        <v>170</v>
      </c>
      <c r="B1022" s="168" t="s">
        <v>1020</v>
      </c>
      <c r="C1022" s="184" t="s">
        <v>1021</v>
      </c>
      <c r="D1022" s="169" t="s">
        <v>238</v>
      </c>
      <c r="E1022" s="170">
        <v>58.332000000000001</v>
      </c>
      <c r="F1022" s="171"/>
      <c r="G1022" s="172">
        <f>ROUND(E1022*F1022,2)</f>
        <v>0</v>
      </c>
      <c r="H1022" s="171"/>
      <c r="I1022" s="172">
        <f>ROUND(E1022*H1022,2)</f>
        <v>0</v>
      </c>
      <c r="J1022" s="171"/>
      <c r="K1022" s="172">
        <f>ROUND(E1022*J1022,2)</f>
        <v>0</v>
      </c>
      <c r="L1022" s="172">
        <v>21</v>
      </c>
      <c r="M1022" s="172">
        <f>G1022*(1+L1022/100)</f>
        <v>0</v>
      </c>
      <c r="N1022" s="172">
        <v>5.0000000000000001E-4</v>
      </c>
      <c r="O1022" s="172">
        <f>ROUND(E1022*N1022,2)</f>
        <v>0.03</v>
      </c>
      <c r="P1022" s="172">
        <v>0</v>
      </c>
      <c r="Q1022" s="172">
        <f>ROUND(E1022*P1022,2)</f>
        <v>0</v>
      </c>
      <c r="R1022" s="172" t="s">
        <v>1011</v>
      </c>
      <c r="S1022" s="172" t="s">
        <v>148</v>
      </c>
      <c r="T1022" s="173" t="s">
        <v>227</v>
      </c>
      <c r="U1022" s="157">
        <v>0.30599999999999999</v>
      </c>
      <c r="V1022" s="157">
        <f>ROUND(E1022*U1022,2)</f>
        <v>17.850000000000001</v>
      </c>
      <c r="W1022" s="157"/>
      <c r="X1022" s="157" t="s">
        <v>181</v>
      </c>
      <c r="Y1022" s="148"/>
      <c r="Z1022" s="148"/>
      <c r="AA1022" s="148"/>
      <c r="AB1022" s="148"/>
      <c r="AC1022" s="148"/>
      <c r="AD1022" s="148"/>
      <c r="AE1022" s="148"/>
      <c r="AF1022" s="148"/>
      <c r="AG1022" s="148" t="s">
        <v>608</v>
      </c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</row>
    <row r="1023" spans="1:60" outlineLevel="1" x14ac:dyDescent="0.2">
      <c r="A1023" s="155"/>
      <c r="B1023" s="156"/>
      <c r="C1023" s="270" t="s">
        <v>1018</v>
      </c>
      <c r="D1023" s="271"/>
      <c r="E1023" s="271"/>
      <c r="F1023" s="271"/>
      <c r="G1023" s="271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48"/>
      <c r="Z1023" s="148"/>
      <c r="AA1023" s="148"/>
      <c r="AB1023" s="148"/>
      <c r="AC1023" s="148"/>
      <c r="AD1023" s="148"/>
      <c r="AE1023" s="148"/>
      <c r="AF1023" s="148"/>
      <c r="AG1023" s="148" t="s">
        <v>234</v>
      </c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</row>
    <row r="1024" spans="1:60" ht="22.5" outlineLevel="1" x14ac:dyDescent="0.2">
      <c r="A1024" s="167">
        <v>171</v>
      </c>
      <c r="B1024" s="168" t="s">
        <v>1022</v>
      </c>
      <c r="C1024" s="184" t="s">
        <v>1023</v>
      </c>
      <c r="D1024" s="169" t="s">
        <v>238</v>
      </c>
      <c r="E1024" s="170">
        <v>58.332000000000001</v>
      </c>
      <c r="F1024" s="171"/>
      <c r="G1024" s="172">
        <f>ROUND(E1024*F1024,2)</f>
        <v>0</v>
      </c>
      <c r="H1024" s="171"/>
      <c r="I1024" s="172">
        <f>ROUND(E1024*H1024,2)</f>
        <v>0</v>
      </c>
      <c r="J1024" s="171"/>
      <c r="K1024" s="172">
        <f>ROUND(E1024*J1024,2)</f>
        <v>0</v>
      </c>
      <c r="L1024" s="172">
        <v>21</v>
      </c>
      <c r="M1024" s="172">
        <f>G1024*(1+L1024/100)</f>
        <v>0</v>
      </c>
      <c r="N1024" s="172">
        <v>0</v>
      </c>
      <c r="O1024" s="172">
        <f>ROUND(E1024*N1024,2)</f>
        <v>0</v>
      </c>
      <c r="P1024" s="172">
        <v>0</v>
      </c>
      <c r="Q1024" s="172">
        <f>ROUND(E1024*P1024,2)</f>
        <v>0</v>
      </c>
      <c r="R1024" s="172" t="s">
        <v>1011</v>
      </c>
      <c r="S1024" s="172" t="s">
        <v>148</v>
      </c>
      <c r="T1024" s="173" t="s">
        <v>227</v>
      </c>
      <c r="U1024" s="157">
        <v>6.2E-2</v>
      </c>
      <c r="V1024" s="157">
        <f>ROUND(E1024*U1024,2)</f>
        <v>3.62</v>
      </c>
      <c r="W1024" s="157"/>
      <c r="X1024" s="157" t="s">
        <v>181</v>
      </c>
      <c r="Y1024" s="148"/>
      <c r="Z1024" s="148"/>
      <c r="AA1024" s="148"/>
      <c r="AB1024" s="148"/>
      <c r="AC1024" s="148"/>
      <c r="AD1024" s="148"/>
      <c r="AE1024" s="148"/>
      <c r="AF1024" s="148"/>
      <c r="AG1024" s="148" t="s">
        <v>608</v>
      </c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</row>
    <row r="1025" spans="1:60" outlineLevel="1" x14ac:dyDescent="0.2">
      <c r="A1025" s="155"/>
      <c r="B1025" s="156"/>
      <c r="C1025" s="270" t="s">
        <v>1018</v>
      </c>
      <c r="D1025" s="271"/>
      <c r="E1025" s="271"/>
      <c r="F1025" s="271"/>
      <c r="G1025" s="271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8"/>
      <c r="Z1025" s="148"/>
      <c r="AA1025" s="148"/>
      <c r="AB1025" s="148"/>
      <c r="AC1025" s="148"/>
      <c r="AD1025" s="148"/>
      <c r="AE1025" s="148"/>
      <c r="AF1025" s="148"/>
      <c r="AG1025" s="148" t="s">
        <v>234</v>
      </c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</row>
    <row r="1026" spans="1:60" outlineLevel="1" x14ac:dyDescent="0.2">
      <c r="A1026" s="167">
        <v>172</v>
      </c>
      <c r="B1026" s="168" t="s">
        <v>1024</v>
      </c>
      <c r="C1026" s="184" t="s">
        <v>1025</v>
      </c>
      <c r="D1026" s="169" t="s">
        <v>238</v>
      </c>
      <c r="E1026" s="170">
        <v>981.178</v>
      </c>
      <c r="F1026" s="171"/>
      <c r="G1026" s="172">
        <f>ROUND(E1026*F1026,2)</f>
        <v>0</v>
      </c>
      <c r="H1026" s="171"/>
      <c r="I1026" s="172">
        <f>ROUND(E1026*H1026,2)</f>
        <v>0</v>
      </c>
      <c r="J1026" s="171"/>
      <c r="K1026" s="172">
        <f>ROUND(E1026*J1026,2)</f>
        <v>0</v>
      </c>
      <c r="L1026" s="172">
        <v>21</v>
      </c>
      <c r="M1026" s="172">
        <f>G1026*(1+L1026/100)</f>
        <v>0</v>
      </c>
      <c r="N1026" s="172">
        <v>5.5000000000000003E-4</v>
      </c>
      <c r="O1026" s="172">
        <f>ROUND(E1026*N1026,2)</f>
        <v>0.54</v>
      </c>
      <c r="P1026" s="172">
        <v>0</v>
      </c>
      <c r="Q1026" s="172">
        <f>ROUND(E1026*P1026,2)</f>
        <v>0</v>
      </c>
      <c r="R1026" s="172" t="s">
        <v>1011</v>
      </c>
      <c r="S1026" s="172" t="s">
        <v>148</v>
      </c>
      <c r="T1026" s="173" t="s">
        <v>227</v>
      </c>
      <c r="U1026" s="157">
        <v>0.20200000000000001</v>
      </c>
      <c r="V1026" s="157">
        <f>ROUND(E1026*U1026,2)</f>
        <v>198.2</v>
      </c>
      <c r="W1026" s="157"/>
      <c r="X1026" s="157" t="s">
        <v>181</v>
      </c>
      <c r="Y1026" s="148"/>
      <c r="Z1026" s="148"/>
      <c r="AA1026" s="148"/>
      <c r="AB1026" s="148"/>
      <c r="AC1026" s="148"/>
      <c r="AD1026" s="148"/>
      <c r="AE1026" s="148"/>
      <c r="AF1026" s="148"/>
      <c r="AG1026" s="148" t="s">
        <v>608</v>
      </c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</row>
    <row r="1027" spans="1:60" outlineLevel="1" x14ac:dyDescent="0.2">
      <c r="A1027" s="155"/>
      <c r="B1027" s="156"/>
      <c r="C1027" s="270" t="s">
        <v>1026</v>
      </c>
      <c r="D1027" s="271"/>
      <c r="E1027" s="271"/>
      <c r="F1027" s="271"/>
      <c r="G1027" s="271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48"/>
      <c r="Z1027" s="148"/>
      <c r="AA1027" s="148"/>
      <c r="AB1027" s="148"/>
      <c r="AC1027" s="148"/>
      <c r="AD1027" s="148"/>
      <c r="AE1027" s="148"/>
      <c r="AF1027" s="148"/>
      <c r="AG1027" s="148" t="s">
        <v>234</v>
      </c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</row>
    <row r="1028" spans="1:60" outlineLevel="1" x14ac:dyDescent="0.2">
      <c r="A1028" s="155"/>
      <c r="B1028" s="156"/>
      <c r="C1028" s="186" t="s">
        <v>1027</v>
      </c>
      <c r="D1028" s="158"/>
      <c r="E1028" s="159">
        <v>217.44800000000001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8"/>
      <c r="Z1028" s="148"/>
      <c r="AA1028" s="148"/>
      <c r="AB1028" s="148"/>
      <c r="AC1028" s="148"/>
      <c r="AD1028" s="148"/>
      <c r="AE1028" s="148"/>
      <c r="AF1028" s="148"/>
      <c r="AG1028" s="148" t="s">
        <v>197</v>
      </c>
      <c r="AH1028" s="148">
        <v>0</v>
      </c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</row>
    <row r="1029" spans="1:60" outlineLevel="1" x14ac:dyDescent="0.2">
      <c r="A1029" s="155"/>
      <c r="B1029" s="156"/>
      <c r="C1029" s="198" t="s">
        <v>249</v>
      </c>
      <c r="D1029" s="190"/>
      <c r="E1029" s="191"/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8"/>
      <c r="Z1029" s="148"/>
      <c r="AA1029" s="148"/>
      <c r="AB1029" s="148"/>
      <c r="AC1029" s="148"/>
      <c r="AD1029" s="148"/>
      <c r="AE1029" s="148"/>
      <c r="AF1029" s="148"/>
      <c r="AG1029" s="148" t="s">
        <v>197</v>
      </c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</row>
    <row r="1030" spans="1:60" outlineLevel="1" x14ac:dyDescent="0.2">
      <c r="A1030" s="155"/>
      <c r="B1030" s="156"/>
      <c r="C1030" s="199" t="s">
        <v>1028</v>
      </c>
      <c r="D1030" s="190"/>
      <c r="E1030" s="191">
        <v>246.9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8"/>
      <c r="Z1030" s="148"/>
      <c r="AA1030" s="148"/>
      <c r="AB1030" s="148"/>
      <c r="AC1030" s="148"/>
      <c r="AD1030" s="148"/>
      <c r="AE1030" s="148"/>
      <c r="AF1030" s="148"/>
      <c r="AG1030" s="148" t="s">
        <v>197</v>
      </c>
      <c r="AH1030" s="148">
        <v>2</v>
      </c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</row>
    <row r="1031" spans="1:60" outlineLevel="1" x14ac:dyDescent="0.2">
      <c r="A1031" s="155"/>
      <c r="B1031" s="156"/>
      <c r="C1031" s="199" t="s">
        <v>702</v>
      </c>
      <c r="D1031" s="190"/>
      <c r="E1031" s="191">
        <v>152</v>
      </c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48"/>
      <c r="Z1031" s="148"/>
      <c r="AA1031" s="148"/>
      <c r="AB1031" s="148"/>
      <c r="AC1031" s="148"/>
      <c r="AD1031" s="148"/>
      <c r="AE1031" s="148"/>
      <c r="AF1031" s="148"/>
      <c r="AG1031" s="148" t="s">
        <v>197</v>
      </c>
      <c r="AH1031" s="148">
        <v>2</v>
      </c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</row>
    <row r="1032" spans="1:60" outlineLevel="1" x14ac:dyDescent="0.2">
      <c r="A1032" s="155"/>
      <c r="B1032" s="156"/>
      <c r="C1032" s="200" t="s">
        <v>252</v>
      </c>
      <c r="D1032" s="192"/>
      <c r="E1032" s="193">
        <v>398.9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48"/>
      <c r="Z1032" s="148"/>
      <c r="AA1032" s="148"/>
      <c r="AB1032" s="148"/>
      <c r="AC1032" s="148"/>
      <c r="AD1032" s="148"/>
      <c r="AE1032" s="148"/>
      <c r="AF1032" s="148"/>
      <c r="AG1032" s="148" t="s">
        <v>197</v>
      </c>
      <c r="AH1032" s="148">
        <v>3</v>
      </c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</row>
    <row r="1033" spans="1:60" outlineLevel="1" x14ac:dyDescent="0.2">
      <c r="A1033" s="155"/>
      <c r="B1033" s="156"/>
      <c r="C1033" s="198" t="s">
        <v>253</v>
      </c>
      <c r="D1033" s="190"/>
      <c r="E1033" s="191"/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48"/>
      <c r="Z1033" s="148"/>
      <c r="AA1033" s="148"/>
      <c r="AB1033" s="148"/>
      <c r="AC1033" s="148"/>
      <c r="AD1033" s="148"/>
      <c r="AE1033" s="148"/>
      <c r="AF1033" s="148"/>
      <c r="AG1033" s="148" t="s">
        <v>197</v>
      </c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</row>
    <row r="1034" spans="1:60" outlineLevel="1" x14ac:dyDescent="0.2">
      <c r="A1034" s="155"/>
      <c r="B1034" s="156"/>
      <c r="C1034" s="186" t="s">
        <v>1029</v>
      </c>
      <c r="D1034" s="158"/>
      <c r="E1034" s="159">
        <v>159.56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48"/>
      <c r="Z1034" s="148"/>
      <c r="AA1034" s="148"/>
      <c r="AB1034" s="148"/>
      <c r="AC1034" s="148"/>
      <c r="AD1034" s="148"/>
      <c r="AE1034" s="148"/>
      <c r="AF1034" s="148"/>
      <c r="AG1034" s="148" t="s">
        <v>197</v>
      </c>
      <c r="AH1034" s="148">
        <v>0</v>
      </c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</row>
    <row r="1035" spans="1:60" outlineLevel="1" x14ac:dyDescent="0.2">
      <c r="A1035" s="155"/>
      <c r="B1035" s="156"/>
      <c r="C1035" s="186" t="s">
        <v>1030</v>
      </c>
      <c r="D1035" s="158"/>
      <c r="E1035" s="159">
        <v>3.12</v>
      </c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48"/>
      <c r="Z1035" s="148"/>
      <c r="AA1035" s="148"/>
      <c r="AB1035" s="148"/>
      <c r="AC1035" s="148"/>
      <c r="AD1035" s="148"/>
      <c r="AE1035" s="148"/>
      <c r="AF1035" s="148"/>
      <c r="AG1035" s="148" t="s">
        <v>197</v>
      </c>
      <c r="AH1035" s="148">
        <v>0</v>
      </c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</row>
    <row r="1036" spans="1:60" outlineLevel="1" x14ac:dyDescent="0.2">
      <c r="A1036" s="155"/>
      <c r="B1036" s="156"/>
      <c r="C1036" s="186" t="s">
        <v>1031</v>
      </c>
      <c r="D1036" s="158"/>
      <c r="E1036" s="159">
        <v>586.79999999999995</v>
      </c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48"/>
      <c r="Z1036" s="148"/>
      <c r="AA1036" s="148"/>
      <c r="AB1036" s="148"/>
      <c r="AC1036" s="148"/>
      <c r="AD1036" s="148"/>
      <c r="AE1036" s="148"/>
      <c r="AF1036" s="148"/>
      <c r="AG1036" s="148" t="s">
        <v>197</v>
      </c>
      <c r="AH1036" s="148">
        <v>0</v>
      </c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</row>
    <row r="1037" spans="1:60" outlineLevel="1" x14ac:dyDescent="0.2">
      <c r="A1037" s="155"/>
      <c r="B1037" s="156"/>
      <c r="C1037" s="186" t="s">
        <v>1032</v>
      </c>
      <c r="D1037" s="158"/>
      <c r="E1037" s="159">
        <v>1.17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8"/>
      <c r="Z1037" s="148"/>
      <c r="AA1037" s="148"/>
      <c r="AB1037" s="148"/>
      <c r="AC1037" s="148"/>
      <c r="AD1037" s="148"/>
      <c r="AE1037" s="148"/>
      <c r="AF1037" s="148"/>
      <c r="AG1037" s="148" t="s">
        <v>197</v>
      </c>
      <c r="AH1037" s="148">
        <v>0</v>
      </c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</row>
    <row r="1038" spans="1:60" outlineLevel="1" x14ac:dyDescent="0.2">
      <c r="A1038" s="155"/>
      <c r="B1038" s="156"/>
      <c r="C1038" s="186" t="s">
        <v>1033</v>
      </c>
      <c r="D1038" s="158"/>
      <c r="E1038" s="159">
        <v>4.16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48"/>
      <c r="Z1038" s="148"/>
      <c r="AA1038" s="148"/>
      <c r="AB1038" s="148"/>
      <c r="AC1038" s="148"/>
      <c r="AD1038" s="148"/>
      <c r="AE1038" s="148"/>
      <c r="AF1038" s="148"/>
      <c r="AG1038" s="148" t="s">
        <v>197</v>
      </c>
      <c r="AH1038" s="148">
        <v>0</v>
      </c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</row>
    <row r="1039" spans="1:60" outlineLevel="1" x14ac:dyDescent="0.2">
      <c r="A1039" s="155"/>
      <c r="B1039" s="156"/>
      <c r="C1039" s="198" t="s">
        <v>249</v>
      </c>
      <c r="D1039" s="190"/>
      <c r="E1039" s="191"/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48"/>
      <c r="Z1039" s="148"/>
      <c r="AA1039" s="148"/>
      <c r="AB1039" s="148"/>
      <c r="AC1039" s="148"/>
      <c r="AD1039" s="148"/>
      <c r="AE1039" s="148"/>
      <c r="AF1039" s="148"/>
      <c r="AG1039" s="148" t="s">
        <v>197</v>
      </c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</row>
    <row r="1040" spans="1:60" outlineLevel="1" x14ac:dyDescent="0.2">
      <c r="A1040" s="155"/>
      <c r="B1040" s="156"/>
      <c r="C1040" s="199" t="s">
        <v>676</v>
      </c>
      <c r="D1040" s="190"/>
      <c r="E1040" s="191">
        <v>5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48"/>
      <c r="Z1040" s="148"/>
      <c r="AA1040" s="148"/>
      <c r="AB1040" s="148"/>
      <c r="AC1040" s="148"/>
      <c r="AD1040" s="148"/>
      <c r="AE1040" s="148"/>
      <c r="AF1040" s="148"/>
      <c r="AG1040" s="148" t="s">
        <v>197</v>
      </c>
      <c r="AH1040" s="148">
        <v>2</v>
      </c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</row>
    <row r="1041" spans="1:60" outlineLevel="1" x14ac:dyDescent="0.2">
      <c r="A1041" s="155"/>
      <c r="B1041" s="156"/>
      <c r="C1041" s="199" t="s">
        <v>677</v>
      </c>
      <c r="D1041" s="190"/>
      <c r="E1041" s="191">
        <v>2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48"/>
      <c r="Z1041" s="148"/>
      <c r="AA1041" s="148"/>
      <c r="AB1041" s="148"/>
      <c r="AC1041" s="148"/>
      <c r="AD1041" s="148"/>
      <c r="AE1041" s="148"/>
      <c r="AF1041" s="148"/>
      <c r="AG1041" s="148" t="s">
        <v>197</v>
      </c>
      <c r="AH1041" s="148">
        <v>2</v>
      </c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</row>
    <row r="1042" spans="1:60" outlineLevel="1" x14ac:dyDescent="0.2">
      <c r="A1042" s="155"/>
      <c r="B1042" s="156"/>
      <c r="C1042" s="200" t="s">
        <v>252</v>
      </c>
      <c r="D1042" s="192"/>
      <c r="E1042" s="193">
        <v>7</v>
      </c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8"/>
      <c r="Z1042" s="148"/>
      <c r="AA1042" s="148"/>
      <c r="AB1042" s="148"/>
      <c r="AC1042" s="148"/>
      <c r="AD1042" s="148"/>
      <c r="AE1042" s="148"/>
      <c r="AF1042" s="148"/>
      <c r="AG1042" s="148" t="s">
        <v>197</v>
      </c>
      <c r="AH1042" s="148">
        <v>3</v>
      </c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</row>
    <row r="1043" spans="1:60" outlineLevel="1" x14ac:dyDescent="0.2">
      <c r="A1043" s="155"/>
      <c r="B1043" s="156"/>
      <c r="C1043" s="198" t="s">
        <v>253</v>
      </c>
      <c r="D1043" s="190"/>
      <c r="E1043" s="191"/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48"/>
      <c r="Z1043" s="148"/>
      <c r="AA1043" s="148"/>
      <c r="AB1043" s="148"/>
      <c r="AC1043" s="148"/>
      <c r="AD1043" s="148"/>
      <c r="AE1043" s="148"/>
      <c r="AF1043" s="148"/>
      <c r="AG1043" s="148" t="s">
        <v>197</v>
      </c>
      <c r="AH1043" s="148"/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</row>
    <row r="1044" spans="1:60" outlineLevel="1" x14ac:dyDescent="0.2">
      <c r="A1044" s="155"/>
      <c r="B1044" s="156"/>
      <c r="C1044" s="186" t="s">
        <v>1034</v>
      </c>
      <c r="D1044" s="158"/>
      <c r="E1044" s="159">
        <v>6.72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8"/>
      <c r="Z1044" s="148"/>
      <c r="AA1044" s="148"/>
      <c r="AB1044" s="148"/>
      <c r="AC1044" s="148"/>
      <c r="AD1044" s="148"/>
      <c r="AE1044" s="148"/>
      <c r="AF1044" s="148"/>
      <c r="AG1044" s="148" t="s">
        <v>197</v>
      </c>
      <c r="AH1044" s="148">
        <v>0</v>
      </c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</row>
    <row r="1045" spans="1:60" outlineLevel="1" x14ac:dyDescent="0.2">
      <c r="A1045" s="155"/>
      <c r="B1045" s="156"/>
      <c r="C1045" s="186" t="s">
        <v>1035</v>
      </c>
      <c r="D1045" s="158"/>
      <c r="E1045" s="159">
        <v>2.2000000000000002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48"/>
      <c r="Z1045" s="148"/>
      <c r="AA1045" s="148"/>
      <c r="AB1045" s="148"/>
      <c r="AC1045" s="148"/>
      <c r="AD1045" s="148"/>
      <c r="AE1045" s="148"/>
      <c r="AF1045" s="148"/>
      <c r="AG1045" s="148" t="s">
        <v>197</v>
      </c>
      <c r="AH1045" s="148">
        <v>0</v>
      </c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</row>
    <row r="1046" spans="1:60" x14ac:dyDescent="0.2">
      <c r="A1046" s="161" t="s">
        <v>143</v>
      </c>
      <c r="B1046" s="162" t="s">
        <v>113</v>
      </c>
      <c r="C1046" s="183" t="s">
        <v>114</v>
      </c>
      <c r="D1046" s="163"/>
      <c r="E1046" s="164"/>
      <c r="F1046" s="165"/>
      <c r="G1046" s="165">
        <f>SUMIF(AG1047:AG1076,"&lt;&gt;NOR",G1047:G1076)</f>
        <v>0</v>
      </c>
      <c r="H1046" s="165"/>
      <c r="I1046" s="165">
        <f>SUM(I1047:I1076)</f>
        <v>0</v>
      </c>
      <c r="J1046" s="165"/>
      <c r="K1046" s="165">
        <f>SUM(K1047:K1076)</f>
        <v>0</v>
      </c>
      <c r="L1046" s="165"/>
      <c r="M1046" s="165">
        <f>SUM(M1047:M1076)</f>
        <v>0</v>
      </c>
      <c r="N1046" s="165"/>
      <c r="O1046" s="165">
        <f>SUM(O1047:O1076)</f>
        <v>1.29</v>
      </c>
      <c r="P1046" s="165"/>
      <c r="Q1046" s="165">
        <f>SUM(Q1047:Q1076)</f>
        <v>0</v>
      </c>
      <c r="R1046" s="165"/>
      <c r="S1046" s="165"/>
      <c r="T1046" s="166"/>
      <c r="U1046" s="160"/>
      <c r="V1046" s="160">
        <f>SUM(V1047:V1076)</f>
        <v>482.76</v>
      </c>
      <c r="W1046" s="160"/>
      <c r="X1046" s="160"/>
      <c r="AG1046" t="s">
        <v>144</v>
      </c>
    </row>
    <row r="1047" spans="1:60" outlineLevel="1" x14ac:dyDescent="0.2">
      <c r="A1047" s="167">
        <v>173</v>
      </c>
      <c r="B1047" s="168" t="s">
        <v>1036</v>
      </c>
      <c r="C1047" s="184" t="s">
        <v>1037</v>
      </c>
      <c r="D1047" s="169" t="s">
        <v>238</v>
      </c>
      <c r="E1047" s="170">
        <v>3061.6224000000002</v>
      </c>
      <c r="F1047" s="171"/>
      <c r="G1047" s="172">
        <f>ROUND(E1047*F1047,2)</f>
        <v>0</v>
      </c>
      <c r="H1047" s="171"/>
      <c r="I1047" s="172">
        <f>ROUND(E1047*H1047,2)</f>
        <v>0</v>
      </c>
      <c r="J1047" s="171"/>
      <c r="K1047" s="172">
        <f>ROUND(E1047*J1047,2)</f>
        <v>0</v>
      </c>
      <c r="L1047" s="172">
        <v>21</v>
      </c>
      <c r="M1047" s="172">
        <f>G1047*(1+L1047/100)</f>
        <v>0</v>
      </c>
      <c r="N1047" s="172">
        <v>1E-4</v>
      </c>
      <c r="O1047" s="172">
        <f>ROUND(E1047*N1047,2)</f>
        <v>0.31</v>
      </c>
      <c r="P1047" s="172">
        <v>0</v>
      </c>
      <c r="Q1047" s="172">
        <f>ROUND(E1047*P1047,2)</f>
        <v>0</v>
      </c>
      <c r="R1047" s="172" t="s">
        <v>1038</v>
      </c>
      <c r="S1047" s="172" t="s">
        <v>148</v>
      </c>
      <c r="T1047" s="173" t="s">
        <v>227</v>
      </c>
      <c r="U1047" s="157">
        <v>3.2480000000000002E-2</v>
      </c>
      <c r="V1047" s="157">
        <f>ROUND(E1047*U1047,2)</f>
        <v>99.44</v>
      </c>
      <c r="W1047" s="157"/>
      <c r="X1047" s="157" t="s">
        <v>181</v>
      </c>
      <c r="Y1047" s="148"/>
      <c r="Z1047" s="148"/>
      <c r="AA1047" s="148"/>
      <c r="AB1047" s="148"/>
      <c r="AC1047" s="148"/>
      <c r="AD1047" s="148"/>
      <c r="AE1047" s="148"/>
      <c r="AF1047" s="148"/>
      <c r="AG1047" s="148" t="s">
        <v>608</v>
      </c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</row>
    <row r="1048" spans="1:60" outlineLevel="1" x14ac:dyDescent="0.2">
      <c r="A1048" s="155"/>
      <c r="B1048" s="156"/>
      <c r="C1048" s="198" t="s">
        <v>249</v>
      </c>
      <c r="D1048" s="190"/>
      <c r="E1048" s="191"/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48"/>
      <c r="Z1048" s="148"/>
      <c r="AA1048" s="148"/>
      <c r="AB1048" s="148"/>
      <c r="AC1048" s="148"/>
      <c r="AD1048" s="148"/>
      <c r="AE1048" s="148"/>
      <c r="AF1048" s="148"/>
      <c r="AG1048" s="148" t="s">
        <v>197</v>
      </c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</row>
    <row r="1049" spans="1:60" ht="33.75" outlineLevel="1" x14ac:dyDescent="0.2">
      <c r="A1049" s="155"/>
      <c r="B1049" s="156"/>
      <c r="C1049" s="199" t="s">
        <v>307</v>
      </c>
      <c r="D1049" s="190"/>
      <c r="E1049" s="191">
        <v>677.37</v>
      </c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57"/>
      <c r="Y1049" s="148"/>
      <c r="Z1049" s="148"/>
      <c r="AA1049" s="148"/>
      <c r="AB1049" s="148"/>
      <c r="AC1049" s="148"/>
      <c r="AD1049" s="148"/>
      <c r="AE1049" s="148"/>
      <c r="AF1049" s="148"/>
      <c r="AG1049" s="148" t="s">
        <v>197</v>
      </c>
      <c r="AH1049" s="148">
        <v>2</v>
      </c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</row>
    <row r="1050" spans="1:60" ht="33.75" outlineLevel="1" x14ac:dyDescent="0.2">
      <c r="A1050" s="155"/>
      <c r="B1050" s="156"/>
      <c r="C1050" s="199" t="s">
        <v>308</v>
      </c>
      <c r="D1050" s="190"/>
      <c r="E1050" s="191">
        <v>138.35</v>
      </c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57"/>
      <c r="Y1050" s="148"/>
      <c r="Z1050" s="148"/>
      <c r="AA1050" s="148"/>
      <c r="AB1050" s="148"/>
      <c r="AC1050" s="148"/>
      <c r="AD1050" s="148"/>
      <c r="AE1050" s="148"/>
      <c r="AF1050" s="148"/>
      <c r="AG1050" s="148" t="s">
        <v>197</v>
      </c>
      <c r="AH1050" s="148">
        <v>2</v>
      </c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</row>
    <row r="1051" spans="1:60" ht="33.75" outlineLevel="1" x14ac:dyDescent="0.2">
      <c r="A1051" s="155"/>
      <c r="B1051" s="156"/>
      <c r="C1051" s="199" t="s">
        <v>309</v>
      </c>
      <c r="D1051" s="190"/>
      <c r="E1051" s="191">
        <v>325.74</v>
      </c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48"/>
      <c r="Z1051" s="148"/>
      <c r="AA1051" s="148"/>
      <c r="AB1051" s="148"/>
      <c r="AC1051" s="148"/>
      <c r="AD1051" s="148"/>
      <c r="AE1051" s="148"/>
      <c r="AF1051" s="148"/>
      <c r="AG1051" s="148" t="s">
        <v>197</v>
      </c>
      <c r="AH1051" s="148">
        <v>2</v>
      </c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</row>
    <row r="1052" spans="1:60" ht="33.75" outlineLevel="1" x14ac:dyDescent="0.2">
      <c r="A1052" s="155"/>
      <c r="B1052" s="156"/>
      <c r="C1052" s="199" t="s">
        <v>310</v>
      </c>
      <c r="D1052" s="190"/>
      <c r="E1052" s="191">
        <v>181.2</v>
      </c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48"/>
      <c r="Z1052" s="148"/>
      <c r="AA1052" s="148"/>
      <c r="AB1052" s="148"/>
      <c r="AC1052" s="148"/>
      <c r="AD1052" s="148"/>
      <c r="AE1052" s="148"/>
      <c r="AF1052" s="148"/>
      <c r="AG1052" s="148" t="s">
        <v>197</v>
      </c>
      <c r="AH1052" s="148">
        <v>2</v>
      </c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</row>
    <row r="1053" spans="1:60" ht="33.75" outlineLevel="1" x14ac:dyDescent="0.2">
      <c r="A1053" s="155"/>
      <c r="B1053" s="156"/>
      <c r="C1053" s="199" t="s">
        <v>311</v>
      </c>
      <c r="D1053" s="190"/>
      <c r="E1053" s="191">
        <v>96.07</v>
      </c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57"/>
      <c r="Y1053" s="148"/>
      <c r="Z1053" s="148"/>
      <c r="AA1053" s="148"/>
      <c r="AB1053" s="148"/>
      <c r="AC1053" s="148"/>
      <c r="AD1053" s="148"/>
      <c r="AE1053" s="148"/>
      <c r="AF1053" s="148"/>
      <c r="AG1053" s="148" t="s">
        <v>197</v>
      </c>
      <c r="AH1053" s="148">
        <v>2</v>
      </c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</row>
    <row r="1054" spans="1:60" ht="33.75" outlineLevel="1" x14ac:dyDescent="0.2">
      <c r="A1054" s="155"/>
      <c r="B1054" s="156"/>
      <c r="C1054" s="199" t="s">
        <v>354</v>
      </c>
      <c r="D1054" s="190"/>
      <c r="E1054" s="191">
        <v>44.9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48"/>
      <c r="Z1054" s="148"/>
      <c r="AA1054" s="148"/>
      <c r="AB1054" s="148"/>
      <c r="AC1054" s="148"/>
      <c r="AD1054" s="148"/>
      <c r="AE1054" s="148"/>
      <c r="AF1054" s="148"/>
      <c r="AG1054" s="148" t="s">
        <v>197</v>
      </c>
      <c r="AH1054" s="148">
        <v>2</v>
      </c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</row>
    <row r="1055" spans="1:60" outlineLevel="1" x14ac:dyDescent="0.2">
      <c r="A1055" s="155"/>
      <c r="B1055" s="156"/>
      <c r="C1055" s="200" t="s">
        <v>252</v>
      </c>
      <c r="D1055" s="192"/>
      <c r="E1055" s="193">
        <v>1463.63</v>
      </c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57"/>
      <c r="Y1055" s="148"/>
      <c r="Z1055" s="148"/>
      <c r="AA1055" s="148"/>
      <c r="AB1055" s="148"/>
      <c r="AC1055" s="148"/>
      <c r="AD1055" s="148"/>
      <c r="AE1055" s="148"/>
      <c r="AF1055" s="148"/>
      <c r="AG1055" s="148" t="s">
        <v>197</v>
      </c>
      <c r="AH1055" s="148">
        <v>3</v>
      </c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</row>
    <row r="1056" spans="1:60" outlineLevel="1" x14ac:dyDescent="0.2">
      <c r="A1056" s="155"/>
      <c r="B1056" s="156"/>
      <c r="C1056" s="198" t="s">
        <v>253</v>
      </c>
      <c r="D1056" s="190"/>
      <c r="E1056" s="191"/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48"/>
      <c r="Z1056" s="148"/>
      <c r="AA1056" s="148"/>
      <c r="AB1056" s="148"/>
      <c r="AC1056" s="148"/>
      <c r="AD1056" s="148"/>
      <c r="AE1056" s="148"/>
      <c r="AF1056" s="148"/>
      <c r="AG1056" s="148" t="s">
        <v>197</v>
      </c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</row>
    <row r="1057" spans="1:60" outlineLevel="1" x14ac:dyDescent="0.2">
      <c r="A1057" s="155"/>
      <c r="B1057" s="156"/>
      <c r="C1057" s="186" t="s">
        <v>1039</v>
      </c>
      <c r="D1057" s="158"/>
      <c r="E1057" s="159">
        <v>439.089</v>
      </c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48"/>
      <c r="Z1057" s="148"/>
      <c r="AA1057" s="148"/>
      <c r="AB1057" s="148"/>
      <c r="AC1057" s="148"/>
      <c r="AD1057" s="148"/>
      <c r="AE1057" s="148"/>
      <c r="AF1057" s="148"/>
      <c r="AG1057" s="148" t="s">
        <v>197</v>
      </c>
      <c r="AH1057" s="148">
        <v>0</v>
      </c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</row>
    <row r="1058" spans="1:60" outlineLevel="1" x14ac:dyDescent="0.2">
      <c r="A1058" s="155"/>
      <c r="B1058" s="156"/>
      <c r="C1058" s="202" t="s">
        <v>1040</v>
      </c>
      <c r="D1058" s="196"/>
      <c r="E1058" s="197">
        <v>439.089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48"/>
      <c r="Z1058" s="148"/>
      <c r="AA1058" s="148"/>
      <c r="AB1058" s="148"/>
      <c r="AC1058" s="148"/>
      <c r="AD1058" s="148"/>
      <c r="AE1058" s="148"/>
      <c r="AF1058" s="148"/>
      <c r="AG1058" s="148" t="s">
        <v>197</v>
      </c>
      <c r="AH1058" s="148">
        <v>1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</row>
    <row r="1059" spans="1:60" ht="33.75" outlineLevel="1" x14ac:dyDescent="0.2">
      <c r="A1059" s="155"/>
      <c r="B1059" s="156"/>
      <c r="C1059" s="186" t="s">
        <v>1041</v>
      </c>
      <c r="D1059" s="158"/>
      <c r="E1059" s="159">
        <v>2584.0450000000001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8"/>
      <c r="Z1059" s="148"/>
      <c r="AA1059" s="148"/>
      <c r="AB1059" s="148"/>
      <c r="AC1059" s="148"/>
      <c r="AD1059" s="148"/>
      <c r="AE1059" s="148"/>
      <c r="AF1059" s="148"/>
      <c r="AG1059" s="148" t="s">
        <v>197</v>
      </c>
      <c r="AH1059" s="148">
        <v>0</v>
      </c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</row>
    <row r="1060" spans="1:60" ht="22.5" outlineLevel="1" x14ac:dyDescent="0.2">
      <c r="A1060" s="155"/>
      <c r="B1060" s="156"/>
      <c r="C1060" s="186" t="s">
        <v>1042</v>
      </c>
      <c r="D1060" s="158"/>
      <c r="E1060" s="159">
        <v>-531.11699999999996</v>
      </c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48"/>
      <c r="Z1060" s="148"/>
      <c r="AA1060" s="148"/>
      <c r="AB1060" s="148"/>
      <c r="AC1060" s="148"/>
      <c r="AD1060" s="148"/>
      <c r="AE1060" s="148"/>
      <c r="AF1060" s="148"/>
      <c r="AG1060" s="148" t="s">
        <v>197</v>
      </c>
      <c r="AH1060" s="148">
        <v>0</v>
      </c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</row>
    <row r="1061" spans="1:60" ht="22.5" outlineLevel="1" x14ac:dyDescent="0.2">
      <c r="A1061" s="155"/>
      <c r="B1061" s="156"/>
      <c r="C1061" s="186" t="s">
        <v>1043</v>
      </c>
      <c r="D1061" s="158"/>
      <c r="E1061" s="159">
        <v>-259.74119999999999</v>
      </c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48"/>
      <c r="Z1061" s="148"/>
      <c r="AA1061" s="148"/>
      <c r="AB1061" s="148"/>
      <c r="AC1061" s="148"/>
      <c r="AD1061" s="148"/>
      <c r="AE1061" s="148"/>
      <c r="AF1061" s="148"/>
      <c r="AG1061" s="148" t="s">
        <v>197</v>
      </c>
      <c r="AH1061" s="148">
        <v>0</v>
      </c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</row>
    <row r="1062" spans="1:60" ht="22.5" outlineLevel="1" x14ac:dyDescent="0.2">
      <c r="A1062" s="155"/>
      <c r="B1062" s="156"/>
      <c r="C1062" s="186" t="s">
        <v>1044</v>
      </c>
      <c r="D1062" s="158"/>
      <c r="E1062" s="159">
        <v>-120.7205</v>
      </c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48"/>
      <c r="Z1062" s="148"/>
      <c r="AA1062" s="148"/>
      <c r="AB1062" s="148"/>
      <c r="AC1062" s="148"/>
      <c r="AD1062" s="148"/>
      <c r="AE1062" s="148"/>
      <c r="AF1062" s="148"/>
      <c r="AG1062" s="148" t="s">
        <v>197</v>
      </c>
      <c r="AH1062" s="148">
        <v>0</v>
      </c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</row>
    <row r="1063" spans="1:60" ht="22.5" outlineLevel="1" x14ac:dyDescent="0.2">
      <c r="A1063" s="155"/>
      <c r="B1063" s="156"/>
      <c r="C1063" s="186" t="s">
        <v>1045</v>
      </c>
      <c r="D1063" s="158"/>
      <c r="E1063" s="159">
        <v>-59.9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8"/>
      <c r="Z1063" s="148"/>
      <c r="AA1063" s="148"/>
      <c r="AB1063" s="148"/>
      <c r="AC1063" s="148"/>
      <c r="AD1063" s="148"/>
      <c r="AE1063" s="148"/>
      <c r="AF1063" s="148"/>
      <c r="AG1063" s="148" t="s">
        <v>197</v>
      </c>
      <c r="AH1063" s="148">
        <v>0</v>
      </c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</row>
    <row r="1064" spans="1:60" outlineLevel="1" x14ac:dyDescent="0.2">
      <c r="A1064" s="155"/>
      <c r="B1064" s="156"/>
      <c r="C1064" s="202" t="s">
        <v>1040</v>
      </c>
      <c r="D1064" s="196"/>
      <c r="E1064" s="197">
        <v>1612.5663</v>
      </c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48"/>
      <c r="Z1064" s="148"/>
      <c r="AA1064" s="148"/>
      <c r="AB1064" s="148"/>
      <c r="AC1064" s="148"/>
      <c r="AD1064" s="148"/>
      <c r="AE1064" s="148"/>
      <c r="AF1064" s="148"/>
      <c r="AG1064" s="148" t="s">
        <v>197</v>
      </c>
      <c r="AH1064" s="148">
        <v>1</v>
      </c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</row>
    <row r="1065" spans="1:60" ht="22.5" outlineLevel="1" x14ac:dyDescent="0.2">
      <c r="A1065" s="155"/>
      <c r="B1065" s="156"/>
      <c r="C1065" s="186" t="s">
        <v>1046</v>
      </c>
      <c r="D1065" s="158"/>
      <c r="E1065" s="159">
        <v>1009.9671</v>
      </c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8"/>
      <c r="Z1065" s="148"/>
      <c r="AA1065" s="148"/>
      <c r="AB1065" s="148"/>
      <c r="AC1065" s="148"/>
      <c r="AD1065" s="148"/>
      <c r="AE1065" s="148"/>
      <c r="AF1065" s="148"/>
      <c r="AG1065" s="148" t="s">
        <v>197</v>
      </c>
      <c r="AH1065" s="148">
        <v>0</v>
      </c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</row>
    <row r="1066" spans="1:60" outlineLevel="1" x14ac:dyDescent="0.2">
      <c r="A1066" s="155"/>
      <c r="B1066" s="156"/>
      <c r="C1066" s="202" t="s">
        <v>1040</v>
      </c>
      <c r="D1066" s="196"/>
      <c r="E1066" s="197">
        <v>1009.9671</v>
      </c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48"/>
      <c r="Z1066" s="148"/>
      <c r="AA1066" s="148"/>
      <c r="AB1066" s="148"/>
      <c r="AC1066" s="148"/>
      <c r="AD1066" s="148"/>
      <c r="AE1066" s="148"/>
      <c r="AF1066" s="148"/>
      <c r="AG1066" s="148" t="s">
        <v>197</v>
      </c>
      <c r="AH1066" s="148">
        <v>1</v>
      </c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</row>
    <row r="1067" spans="1:60" outlineLevel="1" x14ac:dyDescent="0.2">
      <c r="A1067" s="175">
        <v>174</v>
      </c>
      <c r="B1067" s="176" t="s">
        <v>1047</v>
      </c>
      <c r="C1067" s="185" t="s">
        <v>1048</v>
      </c>
      <c r="D1067" s="177" t="s">
        <v>238</v>
      </c>
      <c r="E1067" s="178">
        <v>3061.6224000000002</v>
      </c>
      <c r="F1067" s="179"/>
      <c r="G1067" s="180">
        <f>ROUND(E1067*F1067,2)</f>
        <v>0</v>
      </c>
      <c r="H1067" s="179"/>
      <c r="I1067" s="180">
        <f>ROUND(E1067*H1067,2)</f>
        <v>0</v>
      </c>
      <c r="J1067" s="179"/>
      <c r="K1067" s="180">
        <f>ROUND(E1067*J1067,2)</f>
        <v>0</v>
      </c>
      <c r="L1067" s="180">
        <v>21</v>
      </c>
      <c r="M1067" s="180">
        <f>G1067*(1+L1067/100)</f>
        <v>0</v>
      </c>
      <c r="N1067" s="180">
        <v>3.1E-4</v>
      </c>
      <c r="O1067" s="180">
        <f>ROUND(E1067*N1067,2)</f>
        <v>0.95</v>
      </c>
      <c r="P1067" s="180">
        <v>0</v>
      </c>
      <c r="Q1067" s="180">
        <f>ROUND(E1067*P1067,2)</f>
        <v>0</v>
      </c>
      <c r="R1067" s="180" t="s">
        <v>1038</v>
      </c>
      <c r="S1067" s="180" t="s">
        <v>148</v>
      </c>
      <c r="T1067" s="181" t="s">
        <v>227</v>
      </c>
      <c r="U1067" s="157">
        <v>0.10902000000000001</v>
      </c>
      <c r="V1067" s="157">
        <f>ROUND(E1067*U1067,2)</f>
        <v>333.78</v>
      </c>
      <c r="W1067" s="157"/>
      <c r="X1067" s="157" t="s">
        <v>181</v>
      </c>
      <c r="Y1067" s="148"/>
      <c r="Z1067" s="148"/>
      <c r="AA1067" s="148"/>
      <c r="AB1067" s="148"/>
      <c r="AC1067" s="148"/>
      <c r="AD1067" s="148"/>
      <c r="AE1067" s="148"/>
      <c r="AF1067" s="148"/>
      <c r="AG1067" s="148" t="s">
        <v>608</v>
      </c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</row>
    <row r="1068" spans="1:60" outlineLevel="1" x14ac:dyDescent="0.2">
      <c r="A1068" s="167">
        <v>175</v>
      </c>
      <c r="B1068" s="168" t="s">
        <v>1049</v>
      </c>
      <c r="C1068" s="184" t="s">
        <v>1050</v>
      </c>
      <c r="D1068" s="169" t="s">
        <v>238</v>
      </c>
      <c r="E1068" s="170">
        <v>1651.4580000000001</v>
      </c>
      <c r="F1068" s="171"/>
      <c r="G1068" s="172">
        <f>ROUND(E1068*F1068,2)</f>
        <v>0</v>
      </c>
      <c r="H1068" s="171"/>
      <c r="I1068" s="172">
        <f>ROUND(E1068*H1068,2)</f>
        <v>0</v>
      </c>
      <c r="J1068" s="171"/>
      <c r="K1068" s="172">
        <f>ROUND(E1068*J1068,2)</f>
        <v>0</v>
      </c>
      <c r="L1068" s="172">
        <v>21</v>
      </c>
      <c r="M1068" s="172">
        <f>G1068*(1+L1068/100)</f>
        <v>0</v>
      </c>
      <c r="N1068" s="172">
        <v>2.0000000000000002E-5</v>
      </c>
      <c r="O1068" s="172">
        <f>ROUND(E1068*N1068,2)</f>
        <v>0.03</v>
      </c>
      <c r="P1068" s="172">
        <v>0</v>
      </c>
      <c r="Q1068" s="172">
        <f>ROUND(E1068*P1068,2)</f>
        <v>0</v>
      </c>
      <c r="R1068" s="172" t="s">
        <v>1038</v>
      </c>
      <c r="S1068" s="172" t="s">
        <v>148</v>
      </c>
      <c r="T1068" s="173" t="s">
        <v>227</v>
      </c>
      <c r="U1068" s="157">
        <v>0.03</v>
      </c>
      <c r="V1068" s="157">
        <f>ROUND(E1068*U1068,2)</f>
        <v>49.54</v>
      </c>
      <c r="W1068" s="157"/>
      <c r="X1068" s="157" t="s">
        <v>181</v>
      </c>
      <c r="Y1068" s="148"/>
      <c r="Z1068" s="148"/>
      <c r="AA1068" s="148"/>
      <c r="AB1068" s="148"/>
      <c r="AC1068" s="148"/>
      <c r="AD1068" s="148"/>
      <c r="AE1068" s="148"/>
      <c r="AF1068" s="148"/>
      <c r="AG1068" s="148" t="s">
        <v>1051</v>
      </c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</row>
    <row r="1069" spans="1:60" outlineLevel="1" x14ac:dyDescent="0.2">
      <c r="A1069" s="155"/>
      <c r="B1069" s="156"/>
      <c r="C1069" s="198" t="s">
        <v>249</v>
      </c>
      <c r="D1069" s="190"/>
      <c r="E1069" s="191"/>
      <c r="F1069" s="157"/>
      <c r="G1069" s="15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57"/>
      <c r="Y1069" s="148"/>
      <c r="Z1069" s="148"/>
      <c r="AA1069" s="148"/>
      <c r="AB1069" s="148"/>
      <c r="AC1069" s="148"/>
      <c r="AD1069" s="148"/>
      <c r="AE1069" s="148"/>
      <c r="AF1069" s="148"/>
      <c r="AG1069" s="148" t="s">
        <v>197</v>
      </c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</row>
    <row r="1070" spans="1:60" ht="33.75" outlineLevel="1" x14ac:dyDescent="0.2">
      <c r="A1070" s="155"/>
      <c r="B1070" s="156"/>
      <c r="C1070" s="199" t="s">
        <v>1052</v>
      </c>
      <c r="D1070" s="190"/>
      <c r="E1070" s="191">
        <v>638.65</v>
      </c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57"/>
      <c r="Y1070" s="148"/>
      <c r="Z1070" s="148"/>
      <c r="AA1070" s="148"/>
      <c r="AB1070" s="148"/>
      <c r="AC1070" s="148"/>
      <c r="AD1070" s="148"/>
      <c r="AE1070" s="148"/>
      <c r="AF1070" s="148"/>
      <c r="AG1070" s="148" t="s">
        <v>197</v>
      </c>
      <c r="AH1070" s="148">
        <v>2</v>
      </c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</row>
    <row r="1071" spans="1:60" ht="33.75" outlineLevel="1" x14ac:dyDescent="0.2">
      <c r="A1071" s="155"/>
      <c r="B1071" s="156"/>
      <c r="C1071" s="199" t="s">
        <v>1053</v>
      </c>
      <c r="D1071" s="190"/>
      <c r="E1071" s="191">
        <v>722.74</v>
      </c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8"/>
      <c r="Z1071" s="148"/>
      <c r="AA1071" s="148"/>
      <c r="AB1071" s="148"/>
      <c r="AC1071" s="148"/>
      <c r="AD1071" s="148"/>
      <c r="AE1071" s="148"/>
      <c r="AF1071" s="148"/>
      <c r="AG1071" s="148" t="s">
        <v>197</v>
      </c>
      <c r="AH1071" s="148">
        <v>2</v>
      </c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</row>
    <row r="1072" spans="1:60" ht="33.75" outlineLevel="1" x14ac:dyDescent="0.2">
      <c r="A1072" s="155"/>
      <c r="B1072" s="156"/>
      <c r="C1072" s="199" t="s">
        <v>1054</v>
      </c>
      <c r="D1072" s="190"/>
      <c r="E1072" s="191">
        <v>714.11</v>
      </c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48"/>
      <c r="Z1072" s="148"/>
      <c r="AA1072" s="148"/>
      <c r="AB1072" s="148"/>
      <c r="AC1072" s="148"/>
      <c r="AD1072" s="148"/>
      <c r="AE1072" s="148"/>
      <c r="AF1072" s="148"/>
      <c r="AG1072" s="148" t="s">
        <v>197</v>
      </c>
      <c r="AH1072" s="148">
        <v>2</v>
      </c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</row>
    <row r="1073" spans="1:60" ht="33.75" outlineLevel="1" x14ac:dyDescent="0.2">
      <c r="A1073" s="155"/>
      <c r="B1073" s="156"/>
      <c r="C1073" s="199" t="s">
        <v>1055</v>
      </c>
      <c r="D1073" s="190"/>
      <c r="E1073" s="191">
        <v>676.93</v>
      </c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57"/>
      <c r="Y1073" s="148"/>
      <c r="Z1073" s="148"/>
      <c r="AA1073" s="148"/>
      <c r="AB1073" s="148"/>
      <c r="AC1073" s="148"/>
      <c r="AD1073" s="148"/>
      <c r="AE1073" s="148"/>
      <c r="AF1073" s="148"/>
      <c r="AG1073" s="148" t="s">
        <v>197</v>
      </c>
      <c r="AH1073" s="148">
        <v>2</v>
      </c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</row>
    <row r="1074" spans="1:60" outlineLevel="1" x14ac:dyDescent="0.2">
      <c r="A1074" s="155"/>
      <c r="B1074" s="156"/>
      <c r="C1074" s="200" t="s">
        <v>252</v>
      </c>
      <c r="D1074" s="192"/>
      <c r="E1074" s="193">
        <v>2752.43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48"/>
      <c r="Z1074" s="148"/>
      <c r="AA1074" s="148"/>
      <c r="AB1074" s="148"/>
      <c r="AC1074" s="148"/>
      <c r="AD1074" s="148"/>
      <c r="AE1074" s="148"/>
      <c r="AF1074" s="148"/>
      <c r="AG1074" s="148" t="s">
        <v>197</v>
      </c>
      <c r="AH1074" s="148">
        <v>3</v>
      </c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</row>
    <row r="1075" spans="1:60" outlineLevel="1" x14ac:dyDescent="0.2">
      <c r="A1075" s="155"/>
      <c r="B1075" s="156"/>
      <c r="C1075" s="198" t="s">
        <v>253</v>
      </c>
      <c r="D1075" s="190"/>
      <c r="E1075" s="191"/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48"/>
      <c r="Z1075" s="148"/>
      <c r="AA1075" s="148"/>
      <c r="AB1075" s="148"/>
      <c r="AC1075" s="148"/>
      <c r="AD1075" s="148"/>
      <c r="AE1075" s="148"/>
      <c r="AF1075" s="148"/>
      <c r="AG1075" s="148" t="s">
        <v>197</v>
      </c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</row>
    <row r="1076" spans="1:60" outlineLevel="1" x14ac:dyDescent="0.2">
      <c r="A1076" s="155"/>
      <c r="B1076" s="156"/>
      <c r="C1076" s="186" t="s">
        <v>1056</v>
      </c>
      <c r="D1076" s="158"/>
      <c r="E1076" s="159">
        <v>1651.4580000000001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8"/>
      <c r="Z1076" s="148"/>
      <c r="AA1076" s="148"/>
      <c r="AB1076" s="148"/>
      <c r="AC1076" s="148"/>
      <c r="AD1076" s="148"/>
      <c r="AE1076" s="148"/>
      <c r="AF1076" s="148"/>
      <c r="AG1076" s="148" t="s">
        <v>197</v>
      </c>
      <c r="AH1076" s="148">
        <v>0</v>
      </c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</row>
    <row r="1077" spans="1:60" x14ac:dyDescent="0.2">
      <c r="A1077" s="3"/>
      <c r="B1077" s="4"/>
      <c r="C1077" s="187"/>
      <c r="D1077" s="6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AE1077">
        <v>15</v>
      </c>
      <c r="AF1077">
        <v>21</v>
      </c>
      <c r="AG1077" t="s">
        <v>130</v>
      </c>
    </row>
    <row r="1078" spans="1:60" x14ac:dyDescent="0.2">
      <c r="A1078" s="151"/>
      <c r="B1078" s="152" t="s">
        <v>29</v>
      </c>
      <c r="C1078" s="188"/>
      <c r="D1078" s="153"/>
      <c r="E1078" s="154"/>
      <c r="F1078" s="154"/>
      <c r="G1078" s="182">
        <f>G8+G20+G142+G234+G307+G386+G418+G578+G581+G593+G627+G758+G783+G998+G1013+G1046</f>
        <v>0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AE1078">
        <f>SUMIF(L7:L1076,AE1077,G7:G1076)</f>
        <v>0</v>
      </c>
      <c r="AF1078">
        <f>SUMIF(L7:L1076,AF1077,G7:G1076)</f>
        <v>0</v>
      </c>
      <c r="AG1078" t="s">
        <v>221</v>
      </c>
    </row>
    <row r="1079" spans="1:60" x14ac:dyDescent="0.2">
      <c r="C1079" s="189"/>
      <c r="D1079" s="10"/>
      <c r="AG1079" t="s">
        <v>222</v>
      </c>
    </row>
    <row r="1080" spans="1:60" x14ac:dyDescent="0.2">
      <c r="D1080" s="10"/>
    </row>
    <row r="1081" spans="1:60" x14ac:dyDescent="0.2">
      <c r="D1081" s="10"/>
    </row>
    <row r="1082" spans="1:60" x14ac:dyDescent="0.2">
      <c r="D1082" s="10"/>
    </row>
    <row r="1083" spans="1:60" x14ac:dyDescent="0.2">
      <c r="D1083" s="10"/>
    </row>
    <row r="1084" spans="1:60" x14ac:dyDescent="0.2">
      <c r="D1084" s="10"/>
    </row>
    <row r="1085" spans="1:60" x14ac:dyDescent="0.2">
      <c r="D1085" s="10"/>
    </row>
    <row r="1086" spans="1:60" x14ac:dyDescent="0.2">
      <c r="D1086" s="10"/>
    </row>
    <row r="1087" spans="1:60" x14ac:dyDescent="0.2">
      <c r="D1087" s="10"/>
    </row>
    <row r="1088" spans="1:60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WINFpqC+TtqzBJDTdU7L0rjTTf4tLhcrkLQIpNnnvQBn7mbbZkE0ZtuqwW+xwjX0mmCd9LAxGrNn0du1XNCsw==" saltValue="kW+4WtduDS/4tfX4BdUQYw==" spinCount="100000" sheet="1"/>
  <mergeCells count="53">
    <mergeCell ref="C89:G89"/>
    <mergeCell ref="A1:G1"/>
    <mergeCell ref="C2:G2"/>
    <mergeCell ref="C3:G3"/>
    <mergeCell ref="C4:G4"/>
    <mergeCell ref="C12:G12"/>
    <mergeCell ref="C18:G18"/>
    <mergeCell ref="C22:G22"/>
    <mergeCell ref="C31:G31"/>
    <mergeCell ref="C34:G34"/>
    <mergeCell ref="C51:G51"/>
    <mergeCell ref="C54:G54"/>
    <mergeCell ref="C428:G428"/>
    <mergeCell ref="C144:G144"/>
    <mergeCell ref="C156:G156"/>
    <mergeCell ref="C309:G309"/>
    <mergeCell ref="C321:G321"/>
    <mergeCell ref="C385:G385"/>
    <mergeCell ref="C394:G394"/>
    <mergeCell ref="C396:G396"/>
    <mergeCell ref="C397:G397"/>
    <mergeCell ref="C408:G408"/>
    <mergeCell ref="C420:G420"/>
    <mergeCell ref="C423:G423"/>
    <mergeCell ref="C629:G629"/>
    <mergeCell ref="C463:G463"/>
    <mergeCell ref="C468:G468"/>
    <mergeCell ref="C480:G480"/>
    <mergeCell ref="C489:G489"/>
    <mergeCell ref="C571:G571"/>
    <mergeCell ref="C577:G577"/>
    <mergeCell ref="C580:G580"/>
    <mergeCell ref="C592:G592"/>
    <mergeCell ref="C604:G604"/>
    <mergeCell ref="C605:G605"/>
    <mergeCell ref="C626:G626"/>
    <mergeCell ref="C1004:G1004"/>
    <mergeCell ref="C632:G632"/>
    <mergeCell ref="C635:G635"/>
    <mergeCell ref="C679:G679"/>
    <mergeCell ref="C757:G757"/>
    <mergeCell ref="C760:G760"/>
    <mergeCell ref="C761:G761"/>
    <mergeCell ref="C762:G762"/>
    <mergeCell ref="C782:G782"/>
    <mergeCell ref="C836:G836"/>
    <mergeCell ref="C893:G893"/>
    <mergeCell ref="C997:G997"/>
    <mergeCell ref="C1020:G1020"/>
    <mergeCell ref="C1021:G1021"/>
    <mergeCell ref="C1023:G1023"/>
    <mergeCell ref="C1025:G1025"/>
    <mergeCell ref="C1027:G1027"/>
  </mergeCells>
  <pageMargins left="0.59055118110236204" right="0.196850393700787" top="0.78740157499999996" bottom="0.78740157499999996" header="0.3" footer="0.3"/>
  <pageSetup paperSize="9" scale="94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2" customWidth="1"/>
    <col min="3" max="3" width="63.28515625" style="122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11" width="0" hidden="1" customWidth="1"/>
    <col min="14" max="17" width="0" hidden="1" customWidth="1"/>
    <col min="18" max="18" width="6.71093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117</v>
      </c>
      <c r="B1" s="263"/>
      <c r="C1" s="263"/>
      <c r="D1" s="263"/>
      <c r="E1" s="263"/>
      <c r="F1" s="263"/>
      <c r="G1" s="263"/>
      <c r="AG1" t="s">
        <v>118</v>
      </c>
    </row>
    <row r="2" spans="1:60" ht="25.15" customHeight="1" x14ac:dyDescent="0.2">
      <c r="A2" s="140" t="s">
        <v>7</v>
      </c>
      <c r="B2" s="49" t="s">
        <v>44</v>
      </c>
      <c r="C2" s="264" t="s">
        <v>45</v>
      </c>
      <c r="D2" s="265"/>
      <c r="E2" s="265"/>
      <c r="F2" s="265"/>
      <c r="G2" s="266"/>
      <c r="AG2" t="s">
        <v>119</v>
      </c>
    </row>
    <row r="3" spans="1:60" ht="25.15" customHeight="1" x14ac:dyDescent="0.2">
      <c r="A3" s="140" t="s">
        <v>8</v>
      </c>
      <c r="B3" s="49" t="s">
        <v>64</v>
      </c>
      <c r="C3" s="264" t="s">
        <v>65</v>
      </c>
      <c r="D3" s="265"/>
      <c r="E3" s="265"/>
      <c r="F3" s="265"/>
      <c r="G3" s="266"/>
      <c r="AC3" s="122" t="s">
        <v>119</v>
      </c>
      <c r="AG3" t="s">
        <v>120</v>
      </c>
    </row>
    <row r="4" spans="1:60" ht="25.15" customHeight="1" x14ac:dyDescent="0.2">
      <c r="A4" s="141" t="s">
        <v>9</v>
      </c>
      <c r="B4" s="142" t="s">
        <v>60</v>
      </c>
      <c r="C4" s="267" t="s">
        <v>66</v>
      </c>
      <c r="D4" s="268"/>
      <c r="E4" s="268"/>
      <c r="F4" s="268"/>
      <c r="G4" s="269"/>
      <c r="AG4" t="s">
        <v>121</v>
      </c>
    </row>
    <row r="5" spans="1:60" x14ac:dyDescent="0.2">
      <c r="D5" s="10"/>
    </row>
    <row r="6" spans="1:60" ht="38.25" x14ac:dyDescent="0.2">
      <c r="A6" s="144" t="s">
        <v>122</v>
      </c>
      <c r="B6" s="146" t="s">
        <v>123</v>
      </c>
      <c r="C6" s="146" t="s">
        <v>124</v>
      </c>
      <c r="D6" s="145" t="s">
        <v>125</v>
      </c>
      <c r="E6" s="144" t="s">
        <v>126</v>
      </c>
      <c r="F6" s="143" t="s">
        <v>127</v>
      </c>
      <c r="G6" s="144" t="s">
        <v>29</v>
      </c>
      <c r="H6" s="147" t="s">
        <v>30</v>
      </c>
      <c r="I6" s="147" t="s">
        <v>128</v>
      </c>
      <c r="J6" s="147" t="s">
        <v>31</v>
      </c>
      <c r="K6" s="147" t="s">
        <v>129</v>
      </c>
      <c r="L6" s="147" t="s">
        <v>130</v>
      </c>
      <c r="M6" s="147" t="s">
        <v>131</v>
      </c>
      <c r="N6" s="147" t="s">
        <v>132</v>
      </c>
      <c r="O6" s="147" t="s">
        <v>133</v>
      </c>
      <c r="P6" s="147" t="s">
        <v>134</v>
      </c>
      <c r="Q6" s="147" t="s">
        <v>135</v>
      </c>
      <c r="R6" s="147" t="s">
        <v>136</v>
      </c>
      <c r="S6" s="147" t="s">
        <v>137</v>
      </c>
      <c r="T6" s="147" t="s">
        <v>138</v>
      </c>
      <c r="U6" s="147" t="s">
        <v>139</v>
      </c>
      <c r="V6" s="147" t="s">
        <v>140</v>
      </c>
      <c r="W6" s="147" t="s">
        <v>141</v>
      </c>
      <c r="X6" s="147" t="s">
        <v>142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143</v>
      </c>
      <c r="B8" s="162" t="s">
        <v>71</v>
      </c>
      <c r="C8" s="183" t="s">
        <v>72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AG8" t="s">
        <v>144</v>
      </c>
    </row>
    <row r="9" spans="1:60" outlineLevel="1" x14ac:dyDescent="0.2">
      <c r="A9" s="175">
        <v>1</v>
      </c>
      <c r="B9" s="176" t="s">
        <v>1057</v>
      </c>
      <c r="C9" s="185" t="s">
        <v>1058</v>
      </c>
      <c r="D9" s="177" t="s">
        <v>1059</v>
      </c>
      <c r="E9" s="178">
        <v>3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180</v>
      </c>
      <c r="T9" s="181" t="s">
        <v>149</v>
      </c>
      <c r="U9" s="157">
        <v>0</v>
      </c>
      <c r="V9" s="157">
        <f>ROUND(E9*U9,2)</f>
        <v>0</v>
      </c>
      <c r="W9" s="157"/>
      <c r="X9" s="157" t="s">
        <v>181</v>
      </c>
      <c r="Y9" s="148"/>
      <c r="Z9" s="148"/>
      <c r="AA9" s="148"/>
      <c r="AB9" s="148"/>
      <c r="AC9" s="148"/>
      <c r="AD9" s="148"/>
      <c r="AE9" s="148"/>
      <c r="AF9" s="148"/>
      <c r="AG9" s="148" t="s">
        <v>182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1060</v>
      </c>
      <c r="C10" s="185" t="s">
        <v>1061</v>
      </c>
      <c r="D10" s="177" t="s">
        <v>1059</v>
      </c>
      <c r="E10" s="178">
        <v>24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0"/>
      <c r="S10" s="180" t="s">
        <v>180</v>
      </c>
      <c r="T10" s="181" t="s">
        <v>149</v>
      </c>
      <c r="U10" s="157">
        <v>0</v>
      </c>
      <c r="V10" s="157">
        <f>ROUND(E10*U10,2)</f>
        <v>0</v>
      </c>
      <c r="W10" s="157"/>
      <c r="X10" s="157" t="s">
        <v>181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182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1" t="s">
        <v>143</v>
      </c>
      <c r="B11" s="162" t="s">
        <v>73</v>
      </c>
      <c r="C11" s="183" t="s">
        <v>74</v>
      </c>
      <c r="D11" s="163"/>
      <c r="E11" s="164"/>
      <c r="F11" s="165"/>
      <c r="G11" s="165">
        <f>SUMIF(AG12:AG15,"&lt;&gt;NOR",G12:G15)</f>
        <v>0</v>
      </c>
      <c r="H11" s="165"/>
      <c r="I11" s="165">
        <f>SUM(I12:I15)</f>
        <v>0</v>
      </c>
      <c r="J11" s="165"/>
      <c r="K11" s="165">
        <f>SUM(K12:K15)</f>
        <v>0</v>
      </c>
      <c r="L11" s="165"/>
      <c r="M11" s="165">
        <f>SUM(M12:M15)</f>
        <v>0</v>
      </c>
      <c r="N11" s="165"/>
      <c r="O11" s="165">
        <f>SUM(O12:O15)</f>
        <v>0</v>
      </c>
      <c r="P11" s="165"/>
      <c r="Q11" s="165">
        <f>SUM(Q12:Q15)</f>
        <v>0</v>
      </c>
      <c r="R11" s="165"/>
      <c r="S11" s="165"/>
      <c r="T11" s="166"/>
      <c r="U11" s="160"/>
      <c r="V11" s="160">
        <f>SUM(V12:V15)</f>
        <v>0</v>
      </c>
      <c r="W11" s="160"/>
      <c r="X11" s="160"/>
      <c r="AG11" t="s">
        <v>144</v>
      </c>
    </row>
    <row r="12" spans="1:60" outlineLevel="1" x14ac:dyDescent="0.2">
      <c r="A12" s="175">
        <v>3</v>
      </c>
      <c r="B12" s="176" t="s">
        <v>1062</v>
      </c>
      <c r="C12" s="185" t="s">
        <v>1063</v>
      </c>
      <c r="D12" s="177" t="s">
        <v>1059</v>
      </c>
      <c r="E12" s="178">
        <v>1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 t="s">
        <v>180</v>
      </c>
      <c r="T12" s="181" t="s">
        <v>149</v>
      </c>
      <c r="U12" s="157">
        <v>0</v>
      </c>
      <c r="V12" s="157">
        <f>ROUND(E12*U12,2)</f>
        <v>0</v>
      </c>
      <c r="W12" s="157"/>
      <c r="X12" s="157" t="s">
        <v>181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182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4</v>
      </c>
      <c r="B13" s="176" t="s">
        <v>1064</v>
      </c>
      <c r="C13" s="185" t="s">
        <v>1065</v>
      </c>
      <c r="D13" s="177" t="s">
        <v>1059</v>
      </c>
      <c r="E13" s="178">
        <v>1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180</v>
      </c>
      <c r="T13" s="181" t="s">
        <v>149</v>
      </c>
      <c r="U13" s="157">
        <v>0</v>
      </c>
      <c r="V13" s="157">
        <f>ROUND(E13*U13,2)</f>
        <v>0</v>
      </c>
      <c r="W13" s="157"/>
      <c r="X13" s="157" t="s">
        <v>181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182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5</v>
      </c>
      <c r="B14" s="176" t="s">
        <v>1066</v>
      </c>
      <c r="C14" s="185" t="s">
        <v>1067</v>
      </c>
      <c r="D14" s="177" t="s">
        <v>1059</v>
      </c>
      <c r="E14" s="178">
        <v>2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/>
      <c r="S14" s="180" t="s">
        <v>180</v>
      </c>
      <c r="T14" s="181" t="s">
        <v>149</v>
      </c>
      <c r="U14" s="157">
        <v>0</v>
      </c>
      <c r="V14" s="157">
        <f>ROUND(E14*U14,2)</f>
        <v>0</v>
      </c>
      <c r="W14" s="157"/>
      <c r="X14" s="157" t="s">
        <v>181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182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5">
        <v>6</v>
      </c>
      <c r="B15" s="176" t="s">
        <v>1068</v>
      </c>
      <c r="C15" s="185" t="s">
        <v>1069</v>
      </c>
      <c r="D15" s="177" t="s">
        <v>1070</v>
      </c>
      <c r="E15" s="178">
        <v>1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 t="s">
        <v>180</v>
      </c>
      <c r="T15" s="181" t="s">
        <v>149</v>
      </c>
      <c r="U15" s="157">
        <v>0</v>
      </c>
      <c r="V15" s="157">
        <f>ROUND(E15*U15,2)</f>
        <v>0</v>
      </c>
      <c r="W15" s="157"/>
      <c r="X15" s="157" t="s">
        <v>181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182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1" t="s">
        <v>143</v>
      </c>
      <c r="B16" s="162" t="s">
        <v>75</v>
      </c>
      <c r="C16" s="183" t="s">
        <v>76</v>
      </c>
      <c r="D16" s="163"/>
      <c r="E16" s="164"/>
      <c r="F16" s="165"/>
      <c r="G16" s="165">
        <f>SUMIF(AG17:AG20,"&lt;&gt;NOR",G17:G20)</f>
        <v>0</v>
      </c>
      <c r="H16" s="165"/>
      <c r="I16" s="165">
        <f>SUM(I17:I20)</f>
        <v>0</v>
      </c>
      <c r="J16" s="165"/>
      <c r="K16" s="165">
        <f>SUM(K17:K20)</f>
        <v>0</v>
      </c>
      <c r="L16" s="165"/>
      <c r="M16" s="165">
        <f>SUM(M17:M20)</f>
        <v>0</v>
      </c>
      <c r="N16" s="165"/>
      <c r="O16" s="165">
        <f>SUM(O17:O20)</f>
        <v>0</v>
      </c>
      <c r="P16" s="165"/>
      <c r="Q16" s="165">
        <f>SUM(Q17:Q20)</f>
        <v>0</v>
      </c>
      <c r="R16" s="165"/>
      <c r="S16" s="165"/>
      <c r="T16" s="166"/>
      <c r="U16" s="160"/>
      <c r="V16" s="160">
        <f>SUM(V17:V20)</f>
        <v>0</v>
      </c>
      <c r="W16" s="160"/>
      <c r="X16" s="160"/>
      <c r="AG16" t="s">
        <v>144</v>
      </c>
    </row>
    <row r="17" spans="1:60" outlineLevel="1" x14ac:dyDescent="0.2">
      <c r="A17" s="175">
        <v>7</v>
      </c>
      <c r="B17" s="176" t="s">
        <v>1071</v>
      </c>
      <c r="C17" s="185" t="s">
        <v>1063</v>
      </c>
      <c r="D17" s="177" t="s">
        <v>1059</v>
      </c>
      <c r="E17" s="178">
        <v>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/>
      <c r="S17" s="180" t="s">
        <v>180</v>
      </c>
      <c r="T17" s="181" t="s">
        <v>149</v>
      </c>
      <c r="U17" s="157">
        <v>0</v>
      </c>
      <c r="V17" s="157">
        <f>ROUND(E17*U17,2)</f>
        <v>0</v>
      </c>
      <c r="W17" s="157"/>
      <c r="X17" s="157" t="s">
        <v>181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182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8</v>
      </c>
      <c r="B18" s="176" t="s">
        <v>1072</v>
      </c>
      <c r="C18" s="185" t="s">
        <v>1065</v>
      </c>
      <c r="D18" s="177" t="s">
        <v>1059</v>
      </c>
      <c r="E18" s="178">
        <v>1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180</v>
      </c>
      <c r="T18" s="181" t="s">
        <v>149</v>
      </c>
      <c r="U18" s="157">
        <v>0</v>
      </c>
      <c r="V18" s="157">
        <f>ROUND(E18*U18,2)</f>
        <v>0</v>
      </c>
      <c r="W18" s="157"/>
      <c r="X18" s="157" t="s">
        <v>181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182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9</v>
      </c>
      <c r="B19" s="176" t="s">
        <v>1073</v>
      </c>
      <c r="C19" s="185" t="s">
        <v>1067</v>
      </c>
      <c r="D19" s="177" t="s">
        <v>1059</v>
      </c>
      <c r="E19" s="178">
        <v>2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80">
        <v>0</v>
      </c>
      <c r="O19" s="180">
        <f>ROUND(E19*N19,2)</f>
        <v>0</v>
      </c>
      <c r="P19" s="180">
        <v>0</v>
      </c>
      <c r="Q19" s="180">
        <f>ROUND(E19*P19,2)</f>
        <v>0</v>
      </c>
      <c r="R19" s="180"/>
      <c r="S19" s="180" t="s">
        <v>180</v>
      </c>
      <c r="T19" s="181" t="s">
        <v>149</v>
      </c>
      <c r="U19" s="157">
        <v>0</v>
      </c>
      <c r="V19" s="157">
        <f>ROUND(E19*U19,2)</f>
        <v>0</v>
      </c>
      <c r="W19" s="157"/>
      <c r="X19" s="157" t="s">
        <v>181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182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10</v>
      </c>
      <c r="B20" s="176" t="s">
        <v>1074</v>
      </c>
      <c r="C20" s="185" t="s">
        <v>1069</v>
      </c>
      <c r="D20" s="177" t="s">
        <v>1070</v>
      </c>
      <c r="E20" s="178">
        <v>1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80">
        <v>0</v>
      </c>
      <c r="O20" s="180">
        <f>ROUND(E20*N20,2)</f>
        <v>0</v>
      </c>
      <c r="P20" s="180">
        <v>0</v>
      </c>
      <c r="Q20" s="180">
        <f>ROUND(E20*P20,2)</f>
        <v>0</v>
      </c>
      <c r="R20" s="180"/>
      <c r="S20" s="180" t="s">
        <v>180</v>
      </c>
      <c r="T20" s="181" t="s">
        <v>149</v>
      </c>
      <c r="U20" s="157">
        <v>0</v>
      </c>
      <c r="V20" s="157">
        <f>ROUND(E20*U20,2)</f>
        <v>0</v>
      </c>
      <c r="W20" s="157"/>
      <c r="X20" s="157" t="s">
        <v>181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182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1" t="s">
        <v>143</v>
      </c>
      <c r="B21" s="162" t="s">
        <v>77</v>
      </c>
      <c r="C21" s="183" t="s">
        <v>78</v>
      </c>
      <c r="D21" s="163"/>
      <c r="E21" s="164"/>
      <c r="F21" s="165"/>
      <c r="G21" s="165">
        <f>SUMIF(AG22:AG25,"&lt;&gt;NOR",G22:G25)</f>
        <v>0</v>
      </c>
      <c r="H21" s="165"/>
      <c r="I21" s="165">
        <f>SUM(I22:I25)</f>
        <v>0</v>
      </c>
      <c r="J21" s="165"/>
      <c r="K21" s="165">
        <f>SUM(K22:K25)</f>
        <v>0</v>
      </c>
      <c r="L21" s="165"/>
      <c r="M21" s="165">
        <f>SUM(M22:M25)</f>
        <v>0</v>
      </c>
      <c r="N21" s="165"/>
      <c r="O21" s="165">
        <f>SUM(O22:O25)</f>
        <v>0</v>
      </c>
      <c r="P21" s="165"/>
      <c r="Q21" s="165">
        <f>SUM(Q22:Q25)</f>
        <v>0</v>
      </c>
      <c r="R21" s="165"/>
      <c r="S21" s="165"/>
      <c r="T21" s="166"/>
      <c r="U21" s="160"/>
      <c r="V21" s="160">
        <f>SUM(V22:V25)</f>
        <v>0</v>
      </c>
      <c r="W21" s="160"/>
      <c r="X21" s="160"/>
      <c r="AG21" t="s">
        <v>144</v>
      </c>
    </row>
    <row r="22" spans="1:60" outlineLevel="1" x14ac:dyDescent="0.2">
      <c r="A22" s="175">
        <v>11</v>
      </c>
      <c r="B22" s="176" t="s">
        <v>1075</v>
      </c>
      <c r="C22" s="185" t="s">
        <v>1063</v>
      </c>
      <c r="D22" s="177" t="s">
        <v>1059</v>
      </c>
      <c r="E22" s="178">
        <v>1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0"/>
      <c r="S22" s="180" t="s">
        <v>180</v>
      </c>
      <c r="T22" s="181" t="s">
        <v>149</v>
      </c>
      <c r="U22" s="157">
        <v>0</v>
      </c>
      <c r="V22" s="157">
        <f>ROUND(E22*U22,2)</f>
        <v>0</v>
      </c>
      <c r="W22" s="157"/>
      <c r="X22" s="157" t="s">
        <v>181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182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5">
        <v>12</v>
      </c>
      <c r="B23" s="176" t="s">
        <v>1076</v>
      </c>
      <c r="C23" s="185" t="s">
        <v>1065</v>
      </c>
      <c r="D23" s="177" t="s">
        <v>1059</v>
      </c>
      <c r="E23" s="178">
        <v>1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/>
      <c r="S23" s="180" t="s">
        <v>180</v>
      </c>
      <c r="T23" s="181" t="s">
        <v>149</v>
      </c>
      <c r="U23" s="157">
        <v>0</v>
      </c>
      <c r="V23" s="157">
        <f>ROUND(E23*U23,2)</f>
        <v>0</v>
      </c>
      <c r="W23" s="157"/>
      <c r="X23" s="157" t="s">
        <v>181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182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13</v>
      </c>
      <c r="B24" s="176" t="s">
        <v>1077</v>
      </c>
      <c r="C24" s="185" t="s">
        <v>1067</v>
      </c>
      <c r="D24" s="177" t="s">
        <v>1059</v>
      </c>
      <c r="E24" s="178">
        <v>2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0"/>
      <c r="S24" s="180" t="s">
        <v>180</v>
      </c>
      <c r="T24" s="181" t="s">
        <v>149</v>
      </c>
      <c r="U24" s="157">
        <v>0</v>
      </c>
      <c r="V24" s="157">
        <f>ROUND(E24*U24,2)</f>
        <v>0</v>
      </c>
      <c r="W24" s="157"/>
      <c r="X24" s="157" t="s">
        <v>181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182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5">
        <v>14</v>
      </c>
      <c r="B25" s="176" t="s">
        <v>1078</v>
      </c>
      <c r="C25" s="185" t="s">
        <v>1069</v>
      </c>
      <c r="D25" s="177" t="s">
        <v>1070</v>
      </c>
      <c r="E25" s="178">
        <v>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180</v>
      </c>
      <c r="T25" s="181" t="s">
        <v>149</v>
      </c>
      <c r="U25" s="157">
        <v>0</v>
      </c>
      <c r="V25" s="157">
        <f>ROUND(E25*U25,2)</f>
        <v>0</v>
      </c>
      <c r="W25" s="157"/>
      <c r="X25" s="157" t="s">
        <v>181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182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5.5" x14ac:dyDescent="0.2">
      <c r="A26" s="161" t="s">
        <v>143</v>
      </c>
      <c r="B26" s="162" t="s">
        <v>79</v>
      </c>
      <c r="C26" s="183" t="s">
        <v>80</v>
      </c>
      <c r="D26" s="163"/>
      <c r="E26" s="164"/>
      <c r="F26" s="165"/>
      <c r="G26" s="165">
        <f>SUMIF(AG27:AG33,"&lt;&gt;NOR",G27:G33)</f>
        <v>0</v>
      </c>
      <c r="H26" s="165"/>
      <c r="I26" s="165">
        <f>SUM(I27:I33)</f>
        <v>0</v>
      </c>
      <c r="J26" s="165"/>
      <c r="K26" s="165">
        <f>SUM(K27:K33)</f>
        <v>0</v>
      </c>
      <c r="L26" s="165"/>
      <c r="M26" s="165">
        <f>SUM(M27:M33)</f>
        <v>0</v>
      </c>
      <c r="N26" s="165"/>
      <c r="O26" s="165">
        <f>SUM(O27:O33)</f>
        <v>0</v>
      </c>
      <c r="P26" s="165"/>
      <c r="Q26" s="165">
        <f>SUM(Q27:Q33)</f>
        <v>0</v>
      </c>
      <c r="R26" s="165"/>
      <c r="S26" s="165"/>
      <c r="T26" s="166"/>
      <c r="U26" s="160"/>
      <c r="V26" s="160">
        <f>SUM(V27:V33)</f>
        <v>0</v>
      </c>
      <c r="W26" s="160"/>
      <c r="X26" s="160"/>
      <c r="AG26" t="s">
        <v>144</v>
      </c>
    </row>
    <row r="27" spans="1:60" outlineLevel="1" x14ac:dyDescent="0.2">
      <c r="A27" s="175">
        <v>15</v>
      </c>
      <c r="B27" s="176" t="s">
        <v>1079</v>
      </c>
      <c r="C27" s="185" t="s">
        <v>1080</v>
      </c>
      <c r="D27" s="177" t="s">
        <v>318</v>
      </c>
      <c r="E27" s="178">
        <v>420</v>
      </c>
      <c r="F27" s="179"/>
      <c r="G27" s="180">
        <f t="shared" ref="G27:G33" si="0">ROUND(E27*F27,2)</f>
        <v>0</v>
      </c>
      <c r="H27" s="179"/>
      <c r="I27" s="180">
        <f t="shared" ref="I27:I33" si="1">ROUND(E27*H27,2)</f>
        <v>0</v>
      </c>
      <c r="J27" s="179"/>
      <c r="K27" s="180">
        <f t="shared" ref="K27:K33" si="2">ROUND(E27*J27,2)</f>
        <v>0</v>
      </c>
      <c r="L27" s="180">
        <v>21</v>
      </c>
      <c r="M27" s="180">
        <f t="shared" ref="M27:M33" si="3">G27*(1+L27/100)</f>
        <v>0</v>
      </c>
      <c r="N27" s="180">
        <v>0</v>
      </c>
      <c r="O27" s="180">
        <f t="shared" ref="O27:O33" si="4">ROUND(E27*N27,2)</f>
        <v>0</v>
      </c>
      <c r="P27" s="180">
        <v>0</v>
      </c>
      <c r="Q27" s="180">
        <f t="shared" ref="Q27:Q33" si="5">ROUND(E27*P27,2)</f>
        <v>0</v>
      </c>
      <c r="R27" s="180"/>
      <c r="S27" s="180" t="s">
        <v>180</v>
      </c>
      <c r="T27" s="181" t="s">
        <v>149</v>
      </c>
      <c r="U27" s="157">
        <v>0</v>
      </c>
      <c r="V27" s="157">
        <f t="shared" ref="V27:V33" si="6">ROUND(E27*U27,2)</f>
        <v>0</v>
      </c>
      <c r="W27" s="157"/>
      <c r="X27" s="157" t="s">
        <v>181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182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5">
        <v>16</v>
      </c>
      <c r="B28" s="176" t="s">
        <v>1081</v>
      </c>
      <c r="C28" s="185" t="s">
        <v>1082</v>
      </c>
      <c r="D28" s="177" t="s">
        <v>318</v>
      </c>
      <c r="E28" s="178">
        <v>420</v>
      </c>
      <c r="F28" s="179"/>
      <c r="G28" s="180">
        <f t="shared" si="0"/>
        <v>0</v>
      </c>
      <c r="H28" s="179"/>
      <c r="I28" s="180">
        <f t="shared" si="1"/>
        <v>0</v>
      </c>
      <c r="J28" s="179"/>
      <c r="K28" s="180">
        <f t="shared" si="2"/>
        <v>0</v>
      </c>
      <c r="L28" s="180">
        <v>21</v>
      </c>
      <c r="M28" s="180">
        <f t="shared" si="3"/>
        <v>0</v>
      </c>
      <c r="N28" s="180">
        <v>0</v>
      </c>
      <c r="O28" s="180">
        <f t="shared" si="4"/>
        <v>0</v>
      </c>
      <c r="P28" s="180">
        <v>0</v>
      </c>
      <c r="Q28" s="180">
        <f t="shared" si="5"/>
        <v>0</v>
      </c>
      <c r="R28" s="180"/>
      <c r="S28" s="180" t="s">
        <v>180</v>
      </c>
      <c r="T28" s="181" t="s">
        <v>149</v>
      </c>
      <c r="U28" s="157">
        <v>0</v>
      </c>
      <c r="V28" s="157">
        <f t="shared" si="6"/>
        <v>0</v>
      </c>
      <c r="W28" s="157"/>
      <c r="X28" s="157" t="s">
        <v>181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182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5">
        <v>17</v>
      </c>
      <c r="B29" s="176" t="s">
        <v>1083</v>
      </c>
      <c r="C29" s="185" t="s">
        <v>1084</v>
      </c>
      <c r="D29" s="177" t="s">
        <v>318</v>
      </c>
      <c r="E29" s="178">
        <v>46</v>
      </c>
      <c r="F29" s="179"/>
      <c r="G29" s="180">
        <f t="shared" si="0"/>
        <v>0</v>
      </c>
      <c r="H29" s="179"/>
      <c r="I29" s="180">
        <f t="shared" si="1"/>
        <v>0</v>
      </c>
      <c r="J29" s="179"/>
      <c r="K29" s="180">
        <f t="shared" si="2"/>
        <v>0</v>
      </c>
      <c r="L29" s="180">
        <v>21</v>
      </c>
      <c r="M29" s="180">
        <f t="shared" si="3"/>
        <v>0</v>
      </c>
      <c r="N29" s="180">
        <v>0</v>
      </c>
      <c r="O29" s="180">
        <f t="shared" si="4"/>
        <v>0</v>
      </c>
      <c r="P29" s="180">
        <v>0</v>
      </c>
      <c r="Q29" s="180">
        <f t="shared" si="5"/>
        <v>0</v>
      </c>
      <c r="R29" s="180"/>
      <c r="S29" s="180" t="s">
        <v>180</v>
      </c>
      <c r="T29" s="181" t="s">
        <v>149</v>
      </c>
      <c r="U29" s="157">
        <v>0</v>
      </c>
      <c r="V29" s="157">
        <f t="shared" si="6"/>
        <v>0</v>
      </c>
      <c r="W29" s="157"/>
      <c r="X29" s="157" t="s">
        <v>181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182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5">
        <v>18</v>
      </c>
      <c r="B30" s="176" t="s">
        <v>1085</v>
      </c>
      <c r="C30" s="185" t="s">
        <v>1086</v>
      </c>
      <c r="D30" s="177" t="s">
        <v>318</v>
      </c>
      <c r="E30" s="178">
        <v>24</v>
      </c>
      <c r="F30" s="179"/>
      <c r="G30" s="180">
        <f t="shared" si="0"/>
        <v>0</v>
      </c>
      <c r="H30" s="179"/>
      <c r="I30" s="180">
        <f t="shared" si="1"/>
        <v>0</v>
      </c>
      <c r="J30" s="179"/>
      <c r="K30" s="180">
        <f t="shared" si="2"/>
        <v>0</v>
      </c>
      <c r="L30" s="180">
        <v>21</v>
      </c>
      <c r="M30" s="180">
        <f t="shared" si="3"/>
        <v>0</v>
      </c>
      <c r="N30" s="180">
        <v>0</v>
      </c>
      <c r="O30" s="180">
        <f t="shared" si="4"/>
        <v>0</v>
      </c>
      <c r="P30" s="180">
        <v>0</v>
      </c>
      <c r="Q30" s="180">
        <f t="shared" si="5"/>
        <v>0</v>
      </c>
      <c r="R30" s="180"/>
      <c r="S30" s="180" t="s">
        <v>180</v>
      </c>
      <c r="T30" s="181" t="s">
        <v>149</v>
      </c>
      <c r="U30" s="157">
        <v>0</v>
      </c>
      <c r="V30" s="157">
        <f t="shared" si="6"/>
        <v>0</v>
      </c>
      <c r="W30" s="157"/>
      <c r="X30" s="157" t="s">
        <v>181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182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5">
        <v>19</v>
      </c>
      <c r="B31" s="176" t="s">
        <v>1087</v>
      </c>
      <c r="C31" s="185" t="s">
        <v>1088</v>
      </c>
      <c r="D31" s="177" t="s">
        <v>318</v>
      </c>
      <c r="E31" s="178">
        <v>380</v>
      </c>
      <c r="F31" s="179"/>
      <c r="G31" s="180">
        <f t="shared" si="0"/>
        <v>0</v>
      </c>
      <c r="H31" s="179"/>
      <c r="I31" s="180">
        <f t="shared" si="1"/>
        <v>0</v>
      </c>
      <c r="J31" s="179"/>
      <c r="K31" s="180">
        <f t="shared" si="2"/>
        <v>0</v>
      </c>
      <c r="L31" s="180">
        <v>21</v>
      </c>
      <c r="M31" s="180">
        <f t="shared" si="3"/>
        <v>0</v>
      </c>
      <c r="N31" s="180">
        <v>0</v>
      </c>
      <c r="O31" s="180">
        <f t="shared" si="4"/>
        <v>0</v>
      </c>
      <c r="P31" s="180">
        <v>0</v>
      </c>
      <c r="Q31" s="180">
        <f t="shared" si="5"/>
        <v>0</v>
      </c>
      <c r="R31" s="180"/>
      <c r="S31" s="180" t="s">
        <v>180</v>
      </c>
      <c r="T31" s="181" t="s">
        <v>149</v>
      </c>
      <c r="U31" s="157">
        <v>0</v>
      </c>
      <c r="V31" s="157">
        <f t="shared" si="6"/>
        <v>0</v>
      </c>
      <c r="W31" s="157"/>
      <c r="X31" s="157" t="s">
        <v>181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182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5">
        <v>20</v>
      </c>
      <c r="B32" s="176" t="s">
        <v>1089</v>
      </c>
      <c r="C32" s="185" t="s">
        <v>1090</v>
      </c>
      <c r="D32" s="177" t="s">
        <v>1059</v>
      </c>
      <c r="E32" s="178">
        <v>38</v>
      </c>
      <c r="F32" s="179"/>
      <c r="G32" s="180">
        <f t="shared" si="0"/>
        <v>0</v>
      </c>
      <c r="H32" s="179"/>
      <c r="I32" s="180">
        <f t="shared" si="1"/>
        <v>0</v>
      </c>
      <c r="J32" s="179"/>
      <c r="K32" s="180">
        <f t="shared" si="2"/>
        <v>0</v>
      </c>
      <c r="L32" s="180">
        <v>21</v>
      </c>
      <c r="M32" s="180">
        <f t="shared" si="3"/>
        <v>0</v>
      </c>
      <c r="N32" s="180">
        <v>0</v>
      </c>
      <c r="O32" s="180">
        <f t="shared" si="4"/>
        <v>0</v>
      </c>
      <c r="P32" s="180">
        <v>0</v>
      </c>
      <c r="Q32" s="180">
        <f t="shared" si="5"/>
        <v>0</v>
      </c>
      <c r="R32" s="180"/>
      <c r="S32" s="180" t="s">
        <v>180</v>
      </c>
      <c r="T32" s="181" t="s">
        <v>149</v>
      </c>
      <c r="U32" s="157">
        <v>0</v>
      </c>
      <c r="V32" s="157">
        <f t="shared" si="6"/>
        <v>0</v>
      </c>
      <c r="W32" s="157"/>
      <c r="X32" s="157" t="s">
        <v>181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182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5">
        <v>21</v>
      </c>
      <c r="B33" s="176" t="s">
        <v>1091</v>
      </c>
      <c r="C33" s="185" t="s">
        <v>1092</v>
      </c>
      <c r="D33" s="177" t="s">
        <v>726</v>
      </c>
      <c r="E33" s="178">
        <v>380</v>
      </c>
      <c r="F33" s="179"/>
      <c r="G33" s="180">
        <f t="shared" si="0"/>
        <v>0</v>
      </c>
      <c r="H33" s="179"/>
      <c r="I33" s="180">
        <f t="shared" si="1"/>
        <v>0</v>
      </c>
      <c r="J33" s="179"/>
      <c r="K33" s="180">
        <f t="shared" si="2"/>
        <v>0</v>
      </c>
      <c r="L33" s="180">
        <v>21</v>
      </c>
      <c r="M33" s="180">
        <f t="shared" si="3"/>
        <v>0</v>
      </c>
      <c r="N33" s="180">
        <v>0</v>
      </c>
      <c r="O33" s="180">
        <f t="shared" si="4"/>
        <v>0</v>
      </c>
      <c r="P33" s="180">
        <v>0</v>
      </c>
      <c r="Q33" s="180">
        <f t="shared" si="5"/>
        <v>0</v>
      </c>
      <c r="R33" s="180"/>
      <c r="S33" s="180" t="s">
        <v>180</v>
      </c>
      <c r="T33" s="181" t="s">
        <v>149</v>
      </c>
      <c r="U33" s="157">
        <v>0</v>
      </c>
      <c r="V33" s="157">
        <f t="shared" si="6"/>
        <v>0</v>
      </c>
      <c r="W33" s="157"/>
      <c r="X33" s="157" t="s">
        <v>181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182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1" t="s">
        <v>143</v>
      </c>
      <c r="B34" s="162" t="s">
        <v>81</v>
      </c>
      <c r="C34" s="183" t="s">
        <v>82</v>
      </c>
      <c r="D34" s="163"/>
      <c r="E34" s="164"/>
      <c r="F34" s="165"/>
      <c r="G34" s="165">
        <f>SUMIF(AG35:AG41,"&lt;&gt;NOR",G35:G41)</f>
        <v>0</v>
      </c>
      <c r="H34" s="165"/>
      <c r="I34" s="165">
        <f>SUM(I35:I41)</f>
        <v>0</v>
      </c>
      <c r="J34" s="165"/>
      <c r="K34" s="165">
        <f>SUM(K35:K41)</f>
        <v>0</v>
      </c>
      <c r="L34" s="165"/>
      <c r="M34" s="165">
        <f>SUM(M35:M41)</f>
        <v>0</v>
      </c>
      <c r="N34" s="165"/>
      <c r="O34" s="165">
        <f>SUM(O35:O41)</f>
        <v>0</v>
      </c>
      <c r="P34" s="165"/>
      <c r="Q34" s="165">
        <f>SUM(Q35:Q41)</f>
        <v>0</v>
      </c>
      <c r="R34" s="165"/>
      <c r="S34" s="165"/>
      <c r="T34" s="166"/>
      <c r="U34" s="160"/>
      <c r="V34" s="160">
        <f>SUM(V35:V41)</f>
        <v>0</v>
      </c>
      <c r="W34" s="160"/>
      <c r="X34" s="160"/>
      <c r="AG34" t="s">
        <v>144</v>
      </c>
    </row>
    <row r="35" spans="1:60" outlineLevel="1" x14ac:dyDescent="0.2">
      <c r="A35" s="175">
        <v>22</v>
      </c>
      <c r="B35" s="176" t="s">
        <v>1093</v>
      </c>
      <c r="C35" s="185" t="s">
        <v>1094</v>
      </c>
      <c r="D35" s="177" t="s">
        <v>1095</v>
      </c>
      <c r="E35" s="178">
        <v>96</v>
      </c>
      <c r="F35" s="179"/>
      <c r="G35" s="180">
        <f t="shared" ref="G35:G41" si="7">ROUND(E35*F35,2)</f>
        <v>0</v>
      </c>
      <c r="H35" s="179"/>
      <c r="I35" s="180">
        <f t="shared" ref="I35:I41" si="8">ROUND(E35*H35,2)</f>
        <v>0</v>
      </c>
      <c r="J35" s="179"/>
      <c r="K35" s="180">
        <f t="shared" ref="K35:K41" si="9">ROUND(E35*J35,2)</f>
        <v>0</v>
      </c>
      <c r="L35" s="180">
        <v>21</v>
      </c>
      <c r="M35" s="180">
        <f t="shared" ref="M35:M41" si="10">G35*(1+L35/100)</f>
        <v>0</v>
      </c>
      <c r="N35" s="180">
        <v>0</v>
      </c>
      <c r="O35" s="180">
        <f t="shared" ref="O35:O41" si="11">ROUND(E35*N35,2)</f>
        <v>0</v>
      </c>
      <c r="P35" s="180">
        <v>0</v>
      </c>
      <c r="Q35" s="180">
        <f t="shared" ref="Q35:Q41" si="12">ROUND(E35*P35,2)</f>
        <v>0</v>
      </c>
      <c r="R35" s="180"/>
      <c r="S35" s="180" t="s">
        <v>180</v>
      </c>
      <c r="T35" s="181" t="s">
        <v>149</v>
      </c>
      <c r="U35" s="157">
        <v>0</v>
      </c>
      <c r="V35" s="157">
        <f t="shared" ref="V35:V41" si="13">ROUND(E35*U35,2)</f>
        <v>0</v>
      </c>
      <c r="W35" s="157"/>
      <c r="X35" s="157" t="s">
        <v>181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182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5">
        <v>23</v>
      </c>
      <c r="B36" s="176" t="s">
        <v>1096</v>
      </c>
      <c r="C36" s="185" t="s">
        <v>1097</v>
      </c>
      <c r="D36" s="177" t="s">
        <v>1095</v>
      </c>
      <c r="E36" s="178">
        <v>96</v>
      </c>
      <c r="F36" s="179"/>
      <c r="G36" s="180">
        <f t="shared" si="7"/>
        <v>0</v>
      </c>
      <c r="H36" s="179"/>
      <c r="I36" s="180">
        <f t="shared" si="8"/>
        <v>0</v>
      </c>
      <c r="J36" s="179"/>
      <c r="K36" s="180">
        <f t="shared" si="9"/>
        <v>0</v>
      </c>
      <c r="L36" s="180">
        <v>21</v>
      </c>
      <c r="M36" s="180">
        <f t="shared" si="10"/>
        <v>0</v>
      </c>
      <c r="N36" s="180">
        <v>0</v>
      </c>
      <c r="O36" s="180">
        <f t="shared" si="11"/>
        <v>0</v>
      </c>
      <c r="P36" s="180">
        <v>0</v>
      </c>
      <c r="Q36" s="180">
        <f t="shared" si="12"/>
        <v>0</v>
      </c>
      <c r="R36" s="180"/>
      <c r="S36" s="180" t="s">
        <v>180</v>
      </c>
      <c r="T36" s="181" t="s">
        <v>149</v>
      </c>
      <c r="U36" s="157">
        <v>0</v>
      </c>
      <c r="V36" s="157">
        <f t="shared" si="13"/>
        <v>0</v>
      </c>
      <c r="W36" s="157"/>
      <c r="X36" s="157" t="s">
        <v>181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182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5">
        <v>24</v>
      </c>
      <c r="B37" s="176" t="s">
        <v>1098</v>
      </c>
      <c r="C37" s="185" t="s">
        <v>1099</v>
      </c>
      <c r="D37" s="177" t="s">
        <v>1100</v>
      </c>
      <c r="E37" s="178">
        <v>48</v>
      </c>
      <c r="F37" s="179"/>
      <c r="G37" s="180">
        <f t="shared" si="7"/>
        <v>0</v>
      </c>
      <c r="H37" s="179"/>
      <c r="I37" s="180">
        <f t="shared" si="8"/>
        <v>0</v>
      </c>
      <c r="J37" s="179"/>
      <c r="K37" s="180">
        <f t="shared" si="9"/>
        <v>0</v>
      </c>
      <c r="L37" s="180">
        <v>21</v>
      </c>
      <c r="M37" s="180">
        <f t="shared" si="10"/>
        <v>0</v>
      </c>
      <c r="N37" s="180">
        <v>0</v>
      </c>
      <c r="O37" s="180">
        <f t="shared" si="11"/>
        <v>0</v>
      </c>
      <c r="P37" s="180">
        <v>0</v>
      </c>
      <c r="Q37" s="180">
        <f t="shared" si="12"/>
        <v>0</v>
      </c>
      <c r="R37" s="180"/>
      <c r="S37" s="180" t="s">
        <v>180</v>
      </c>
      <c r="T37" s="181" t="s">
        <v>149</v>
      </c>
      <c r="U37" s="157">
        <v>0</v>
      </c>
      <c r="V37" s="157">
        <f t="shared" si="13"/>
        <v>0</v>
      </c>
      <c r="W37" s="157"/>
      <c r="X37" s="157" t="s">
        <v>181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182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5">
        <v>25</v>
      </c>
      <c r="B38" s="176" t="s">
        <v>1101</v>
      </c>
      <c r="C38" s="185" t="s">
        <v>1102</v>
      </c>
      <c r="D38" s="177" t="s">
        <v>1100</v>
      </c>
      <c r="E38" s="178">
        <v>24</v>
      </c>
      <c r="F38" s="179"/>
      <c r="G38" s="180">
        <f t="shared" si="7"/>
        <v>0</v>
      </c>
      <c r="H38" s="179"/>
      <c r="I38" s="180">
        <f t="shared" si="8"/>
        <v>0</v>
      </c>
      <c r="J38" s="179"/>
      <c r="K38" s="180">
        <f t="shared" si="9"/>
        <v>0</v>
      </c>
      <c r="L38" s="180">
        <v>21</v>
      </c>
      <c r="M38" s="180">
        <f t="shared" si="10"/>
        <v>0</v>
      </c>
      <c r="N38" s="180">
        <v>0</v>
      </c>
      <c r="O38" s="180">
        <f t="shared" si="11"/>
        <v>0</v>
      </c>
      <c r="P38" s="180">
        <v>0</v>
      </c>
      <c r="Q38" s="180">
        <f t="shared" si="12"/>
        <v>0</v>
      </c>
      <c r="R38" s="180"/>
      <c r="S38" s="180" t="s">
        <v>180</v>
      </c>
      <c r="T38" s="181" t="s">
        <v>149</v>
      </c>
      <c r="U38" s="157">
        <v>0</v>
      </c>
      <c r="V38" s="157">
        <f t="shared" si="13"/>
        <v>0</v>
      </c>
      <c r="W38" s="157"/>
      <c r="X38" s="157" t="s">
        <v>181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182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5">
        <v>26</v>
      </c>
      <c r="B39" s="176" t="s">
        <v>1103</v>
      </c>
      <c r="C39" s="185" t="s">
        <v>1104</v>
      </c>
      <c r="D39" s="177" t="s">
        <v>1105</v>
      </c>
      <c r="E39" s="178">
        <v>1</v>
      </c>
      <c r="F39" s="179"/>
      <c r="G39" s="180">
        <f t="shared" si="7"/>
        <v>0</v>
      </c>
      <c r="H39" s="179"/>
      <c r="I39" s="180">
        <f t="shared" si="8"/>
        <v>0</v>
      </c>
      <c r="J39" s="179"/>
      <c r="K39" s="180">
        <f t="shared" si="9"/>
        <v>0</v>
      </c>
      <c r="L39" s="180">
        <v>21</v>
      </c>
      <c r="M39" s="180">
        <f t="shared" si="10"/>
        <v>0</v>
      </c>
      <c r="N39" s="180">
        <v>0</v>
      </c>
      <c r="O39" s="180">
        <f t="shared" si="11"/>
        <v>0</v>
      </c>
      <c r="P39" s="180">
        <v>0</v>
      </c>
      <c r="Q39" s="180">
        <f t="shared" si="12"/>
        <v>0</v>
      </c>
      <c r="R39" s="180"/>
      <c r="S39" s="180" t="s">
        <v>180</v>
      </c>
      <c r="T39" s="181" t="s">
        <v>149</v>
      </c>
      <c r="U39" s="157">
        <v>0</v>
      </c>
      <c r="V39" s="157">
        <f t="shared" si="13"/>
        <v>0</v>
      </c>
      <c r="W39" s="157"/>
      <c r="X39" s="157" t="s">
        <v>181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182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5">
        <v>27</v>
      </c>
      <c r="B40" s="176" t="s">
        <v>1106</v>
      </c>
      <c r="C40" s="185" t="s">
        <v>1107</v>
      </c>
      <c r="D40" s="177" t="s">
        <v>1105</v>
      </c>
      <c r="E40" s="178">
        <v>1</v>
      </c>
      <c r="F40" s="179"/>
      <c r="G40" s="180">
        <f t="shared" si="7"/>
        <v>0</v>
      </c>
      <c r="H40" s="179"/>
      <c r="I40" s="180">
        <f t="shared" si="8"/>
        <v>0</v>
      </c>
      <c r="J40" s="179"/>
      <c r="K40" s="180">
        <f t="shared" si="9"/>
        <v>0</v>
      </c>
      <c r="L40" s="180">
        <v>21</v>
      </c>
      <c r="M40" s="180">
        <f t="shared" si="10"/>
        <v>0</v>
      </c>
      <c r="N40" s="180">
        <v>0</v>
      </c>
      <c r="O40" s="180">
        <f t="shared" si="11"/>
        <v>0</v>
      </c>
      <c r="P40" s="180">
        <v>0</v>
      </c>
      <c r="Q40" s="180">
        <f t="shared" si="12"/>
        <v>0</v>
      </c>
      <c r="R40" s="180"/>
      <c r="S40" s="180" t="s">
        <v>180</v>
      </c>
      <c r="T40" s="181" t="s">
        <v>149</v>
      </c>
      <c r="U40" s="157">
        <v>0</v>
      </c>
      <c r="V40" s="157">
        <f t="shared" si="13"/>
        <v>0</v>
      </c>
      <c r="W40" s="157"/>
      <c r="X40" s="157" t="s">
        <v>181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182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7">
        <v>28</v>
      </c>
      <c r="B41" s="168" t="s">
        <v>1108</v>
      </c>
      <c r="C41" s="184" t="s">
        <v>1109</v>
      </c>
      <c r="D41" s="169" t="s">
        <v>1105</v>
      </c>
      <c r="E41" s="170">
        <v>1</v>
      </c>
      <c r="F41" s="171"/>
      <c r="G41" s="172">
        <f t="shared" si="7"/>
        <v>0</v>
      </c>
      <c r="H41" s="171"/>
      <c r="I41" s="172">
        <f t="shared" si="8"/>
        <v>0</v>
      </c>
      <c r="J41" s="171"/>
      <c r="K41" s="172">
        <f t="shared" si="9"/>
        <v>0</v>
      </c>
      <c r="L41" s="172">
        <v>21</v>
      </c>
      <c r="M41" s="172">
        <f t="shared" si="10"/>
        <v>0</v>
      </c>
      <c r="N41" s="172">
        <v>0</v>
      </c>
      <c r="O41" s="172">
        <f t="shared" si="11"/>
        <v>0</v>
      </c>
      <c r="P41" s="172">
        <v>0</v>
      </c>
      <c r="Q41" s="172">
        <f t="shared" si="12"/>
        <v>0</v>
      </c>
      <c r="R41" s="172"/>
      <c r="S41" s="172" t="s">
        <v>180</v>
      </c>
      <c r="T41" s="173" t="s">
        <v>149</v>
      </c>
      <c r="U41" s="157">
        <v>0</v>
      </c>
      <c r="V41" s="157">
        <f t="shared" si="13"/>
        <v>0</v>
      </c>
      <c r="W41" s="157"/>
      <c r="X41" s="157" t="s">
        <v>181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182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3"/>
      <c r="B42" s="4"/>
      <c r="C42" s="18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130</v>
      </c>
    </row>
    <row r="43" spans="1:60" x14ac:dyDescent="0.2">
      <c r="A43" s="151"/>
      <c r="B43" s="152" t="s">
        <v>29</v>
      </c>
      <c r="C43" s="188"/>
      <c r="D43" s="153"/>
      <c r="E43" s="154"/>
      <c r="F43" s="154"/>
      <c r="G43" s="182">
        <f>G8+G11+G16+G21+G26+G34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221</v>
      </c>
    </row>
    <row r="44" spans="1:60" x14ac:dyDescent="0.2">
      <c r="C44" s="189"/>
      <c r="D44" s="10"/>
      <c r="AG44" t="s">
        <v>222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L1tTEY7CGo1xdVg79HqKnkH6ZCS8qMZv5DK64ZjN+9umFcqMuDOAq/09JtLTgqsTVxNu08jo3fEIeA/dmRdvA==" saltValue="ps4q71Bm2h4EaDMWfOvzo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94" orientation="landscape" r:id="rId1"/>
  <headerFooter>
    <oddFooter>&amp;RStránka &amp;P z &amp;N&amp;LZpracováno programem BUILDpower S,  © RTS, a.s.</oddFooter>
  </headerFooter>
  <colBreaks count="1" manualBreakCount="1">
    <brk id="19" max="4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1 Pol</vt:lpstr>
      <vt:lpstr>1 1 Pol</vt:lpstr>
      <vt:lpstr>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'1 1 Pol'!Názvy_tisku</vt:lpstr>
      <vt:lpstr>'2 1 Pol'!Názvy_tisku</vt:lpstr>
      <vt:lpstr>oadresa</vt:lpstr>
      <vt:lpstr>Stavba!Objednatel</vt:lpstr>
      <vt:lpstr>Stavba!Objekt</vt:lpstr>
      <vt:lpstr>'01 1 Pol'!Oblast_tisku</vt:lpstr>
      <vt:lpstr>'1 1 Pol'!Oblast_tisku</vt:lpstr>
      <vt:lpstr>'2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Ištvánek Roman Ing.</cp:lastModifiedBy>
  <cp:lastPrinted>2019-03-19T12:27:02Z</cp:lastPrinted>
  <dcterms:created xsi:type="dcterms:W3CDTF">2009-04-08T07:15:50Z</dcterms:created>
  <dcterms:modified xsi:type="dcterms:W3CDTF">2021-04-08T08:29:33Z</dcterms:modified>
</cp:coreProperties>
</file>