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65416" yWindow="65416" windowWidth="29040" windowHeight="15840" activeTab="1"/>
  </bookViews>
  <sheets>
    <sheet name="Rekapitulace stavby" sheetId="1" r:id="rId1"/>
    <sheet name="2.02 - Kuchyňské zařízení" sheetId="2" r:id="rId2"/>
  </sheets>
  <definedNames>
    <definedName name="_xlnm._FilterDatabase" localSheetId="1" hidden="1">'2.02 - Kuchyňské zařízení'!$C$136:$K$441</definedName>
    <definedName name="_xlnm.Print_Area" localSheetId="1">'2.02 - Kuchyňské zařízení'!$C$4:$J$76,'2.02 - Kuchyňské zařízení'!$C$82:$J$118,'2.02 - Kuchyňské zařízení'!$C$124:$J$441</definedName>
    <definedName name="_xlnm.Print_Area" localSheetId="0">'Rekapitulace stavby'!$D$4:$AO$76,'Rekapitulace stavby'!$C$82:$AQ$96</definedName>
    <definedName name="_xlnm.Print_Titles" localSheetId="0">'Rekapitulace stavby'!$92:$92</definedName>
    <definedName name="_xlnm.Print_Titles" localSheetId="1">'2.02 - Kuchyňské zařízení'!$136:$136</definedName>
  </definedNames>
  <calcPr calcId="181029"/>
</workbook>
</file>

<file path=xl/sharedStrings.xml><?xml version="1.0" encoding="utf-8"?>
<sst xmlns="http://schemas.openxmlformats.org/spreadsheetml/2006/main" count="3012" uniqueCount="798">
  <si>
    <t>Export Komplet</t>
  </si>
  <si>
    <t/>
  </si>
  <si>
    <t>2.0</t>
  </si>
  <si>
    <t>ZAMOK</t>
  </si>
  <si>
    <t>False</t>
  </si>
  <si>
    <t>{cc2fc897-0ee9-4f19-bf0d-2e467f9a2d46}</t>
  </si>
  <si>
    <t>0,01</t>
  </si>
  <si>
    <t>21</t>
  </si>
  <si>
    <t>15</t>
  </si>
  <si>
    <t>REKAPITULACE STAVBY</t>
  </si>
  <si>
    <t>v ---  níže se nacházejí doplnkové a pomocné údaje k sestavám  --- v</t>
  </si>
  <si>
    <t>Návod na vyplnění</t>
  </si>
  <si>
    <t>0,001</t>
  </si>
  <si>
    <t>Kód:</t>
  </si>
  <si>
    <t>Gastro_zarizeni</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</si>
  <si>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</si>
  <si>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</si>
  <si>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D2.02 Kuchyňské zařízení NNP Moravská Třebová</t>
  </si>
  <si>
    <t>KSO:</t>
  </si>
  <si>
    <t>CC-CZ:</t>
  </si>
  <si>
    <t>Místo:</t>
  </si>
  <si>
    <t>Moravská Třebová</t>
  </si>
  <si>
    <t>Datum:</t>
  </si>
  <si>
    <t>Zadavatel:</t>
  </si>
  <si>
    <t>IČ:</t>
  </si>
  <si>
    <t>Pardubický kraj</t>
  </si>
  <si>
    <t>DIČ:</t>
  </si>
  <si>
    <t>Uchazeč:</t>
  </si>
  <si>
    <t>Vyplň údaj</t>
  </si>
  <si>
    <t>Projektant:</t>
  </si>
  <si>
    <t>06943187</t>
  </si>
  <si>
    <t>SIEBERT + TALAŠ, spol. s.r.o</t>
  </si>
  <si>
    <t>CZ06943187</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</si>
  <si>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</si>
  <si>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</si>
  <si>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</si>
  <si>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</si>
  <si>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</si>
  <si>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</si>
  <si>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</si>
  <si>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</si>
  <si>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</si>
  <si>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</si>
  <si>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</si>
  <si>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</si>
  <si>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</si>
  <si>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</si>
  <si>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</si>
  <si>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</si>
  <si>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</si>
  <si>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</si>
  <si>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</si>
  <si>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</si>
  <si>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</si>
  <si>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</si>
  <si>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</si>
  <si>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</si>
  <si>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</si>
  <si>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</si>
  <si>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</si>
  <si>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</si>
  <si>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</si>
  <si>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</si>
  <si>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</si>
  <si>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</si>
  <si>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</si>
  <si>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</si>
  <si>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</si>
  <si>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</si>
  <si>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</si>
  <si>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</si>
  <si>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</si>
  <si>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</si>
  <si>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</si>
  <si>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</si>
  <si>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</si>
  <si>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</si>
  <si>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</si>
  <si>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</si>
  <si>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</si>
  <si>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</si>
  <si>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</si>
  <si>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2.02</t>
  </si>
  <si>
    <t>Kuchyňské zařízení</t>
  </si>
  <si>
    <t>STA</t>
  </si>
  <si>
    <t>1</t>
  </si>
  <si>
    <t>{35d1feea-6455-406c-9f45-0424b794f660}</t>
  </si>
  <si>
    <t>2</t>
  </si>
  <si>
    <t>KRYCÍ LIST SOUPISU PRACÍ</t>
  </si>
  <si>
    <t>Objekt:</t>
  </si>
  <si>
    <t>2.02 - Kuchyňské zařízení</t>
  </si>
  <si>
    <t>REKAPITULACE ČLENĚNÍ SOUPISU PRACÍ</t>
  </si>
  <si>
    <t>Kód dílu - Popis</t>
  </si>
  <si>
    <t>Cena celkem [CZK]</t>
  </si>
  <si>
    <t>Náklady ze soupisu prací</t>
  </si>
  <si>
    <t>-1</t>
  </si>
  <si>
    <t>G.104 - BUFET- PRODEJNÍ ČÁST</t>
  </si>
  <si>
    <t>G.105 - SKLAD BUFETU</t>
  </si>
  <si>
    <t>G.106 - VÝDEJ JÍDEL</t>
  </si>
  <si>
    <t xml:space="preserve">G.107 - VARNÝ BLOK - PRODUKČNÍ TEPLÁ KUCHYNĚ </t>
  </si>
  <si>
    <t>G.108 - CHODBA</t>
  </si>
  <si>
    <t>G.109 - STUDENÁ KUCHYNĚ</t>
  </si>
  <si>
    <t>G.111 - PŘÍPRAVNA TĚST A MOUČNÍKŮ</t>
  </si>
  <si>
    <t>G.114 - SKLAD ČISTÉHO PRÁDLA</t>
  </si>
  <si>
    <t>G.118 - SKLAD ČISTÍCÍCH PROSTŘEDKŮ</t>
  </si>
  <si>
    <t>G.119 - SKLAD DKP</t>
  </si>
  <si>
    <t>G.120 - SKLAD a HRUBÁ PŘÍPRAVNA BRAMBOR A KOŘENOVÉ ZELENINY</t>
  </si>
  <si>
    <t xml:space="preserve">G.122 - SKLAD ODPADKŮ </t>
  </si>
  <si>
    <t>G.125 - MANIPULACE S VOZÍKY - PARKOVÍŠTĚ</t>
  </si>
  <si>
    <t>G.127 - UMÝVÁRNA STOLNÍHO NÁDOBÍ A TABLETŮ</t>
  </si>
  <si>
    <t>G.128 - KOMPLETACE TABLETŮ</t>
  </si>
  <si>
    <t>G.129 - ČISTÁ PŘÍPRAVNA SUROVIN (PRACOVNÍ ÚSEK ZELENINY a PRACOVNÍ ÚSEK MASA)</t>
  </si>
  <si>
    <t>G.130 - UMÝVÁRNA PROVOZNÍHO NÁDOBÍ</t>
  </si>
  <si>
    <t>G.131 - DENNÍ SKLAD SUROVIN</t>
  </si>
  <si>
    <t xml:space="preserve">G.132 - SUCHÝ SKLAD </t>
  </si>
  <si>
    <t>G.133 - CHLADÍCÍ A MRAZÍCÍ STAVEBNICOVÉ BOXY</t>
  </si>
  <si>
    <t>G.138 - BUFET- PŘÍPRAVNA</t>
  </si>
  <si>
    <t>SOUPIS PRACÍ</t>
  </si>
  <si>
    <t>PČ</t>
  </si>
  <si>
    <t>MJ</t>
  </si>
  <si>
    <t>Množství</t>
  </si>
  <si>
    <t>J.cena [CZK]</t>
  </si>
  <si>
    <t>Cenová soustava</t>
  </si>
  <si>
    <t>J. Nh [h]</t>
  </si>
  <si>
    <t>Nh celkem [h]</t>
  </si>
  <si>
    <t>J. hmotnost [t]</t>
  </si>
  <si>
    <t>Hmotnost celkem [t]</t>
  </si>
  <si>
    <t>J. suť [t]</t>
  </si>
  <si>
    <t>Suť Celkem [t]</t>
  </si>
  <si>
    <t>Náklady soupisu celkem</t>
  </si>
  <si>
    <t>G.104</t>
  </si>
  <si>
    <t>BUFET- PRODEJNÍ ČÁST</t>
  </si>
  <si>
    <t>ROZPOCET</t>
  </si>
  <si>
    <t>K</t>
  </si>
  <si>
    <t>104.01</t>
  </si>
  <si>
    <t>Chladící skříň prosklená nabídková, 350 l, +2 až +8°C</t>
  </si>
  <si>
    <t>ks</t>
  </si>
  <si>
    <t>4</t>
  </si>
  <si>
    <t>P</t>
  </si>
  <si>
    <t>Poznámka k položce:
Vnější konstrukce  bíle  lakovaný plech, prosklenné dveře, rozm. 600x580x1860 mm, ventilované chlazení, automatické odmrazování, čtyři nastavitelné police, digi termostat, teplota  +2 až +8°C, zámek dveří, přední výškově nastavitelné nožičky - zadní kolečka, el. příkon 0,2 kW, U= 230 V</t>
  </si>
  <si>
    <t>104.02</t>
  </si>
  <si>
    <t>Chladící vitrína stolová s chlazenou vanou 3xGN1/1 obslužná na vlastní podestavbě se zadním doplňováním</t>
  </si>
  <si>
    <t>Poznámka k položce:
Vnitřní prostor vychlazovaný cirkulací chladného vzduchu na +5°C. Celonerezová svařovaná konstrukce s proskleným pláštěm se svislými stěnami, stropní konstrukcí, doplňování zezadu. Vlastní agregát (KCHJ) umístěný pod vitrínou ve větrané podestavbě výdejního pultu s pohledovými nerezovými zády (rozm. podestavby 1150x700x900 mm). Rozměr vitríny 1150x670(700)x720 mm, el.příkon 0,8 kW, U = 230 V</t>
  </si>
  <si>
    <t>3</t>
  </si>
  <si>
    <t>104.03</t>
  </si>
  <si>
    <t>Kávovar s horním úložným prostorem na šálky, horká voda, pára.</t>
  </si>
  <si>
    <t>6</t>
  </si>
  <si>
    <t>Poznámka k položce:
Kapacita 300 káv/hod, automatické dopouštění vody, zabudovaný kapučinátor, rozm.:500x600x510 mm, el.příkon 2,9 kW, U = 230 V</t>
  </si>
  <si>
    <t>104.03a</t>
  </si>
  <si>
    <t>Stůl pracovní do zápultí pod kávovar, volný prostor pro výrobník ledu, vlevo zásuvka pro oklep kávy, pod ní výsuvný koš, zadní lem</t>
  </si>
  <si>
    <t>8</t>
  </si>
  <si>
    <t>Poznámka k položce:
Nerezová svařovaná konstrukce 1200x700x900 mm z jekl profilu 40/40/1,5 a levým krytým bokem, zásuvkou na kávovou sedlinu a výklopný koš na odpad, výškově nastavitelné nožičky, pracovní plocha sendvičové konstrukce s tloušťkou plechu min. 1,5 mm, hloubka pracovní desky 40 mm s nerezovou výztuhou, zadní lem min. 40 mm</t>
  </si>
  <si>
    <t>5</t>
  </si>
  <si>
    <t>104.04</t>
  </si>
  <si>
    <t>Elektrický mlýnek na kávu stolní</t>
  </si>
  <si>
    <t>10</t>
  </si>
  <si>
    <t>Poznámka k položce:
Dávkovač kávy, mechanické počítadlo dávek kávy 5-12g, zásobník na min. 1kg kávových zrn nebo min. 300g mleté kávy, el. příkon 0,1 kW, U = 230 V</t>
  </si>
  <si>
    <t>104.05</t>
  </si>
  <si>
    <t>Výčepní stůl s prolisem desky s dřezem a oplachem skla</t>
  </si>
  <si>
    <t>12</t>
  </si>
  <si>
    <t>Poznámka k položce:
Tuhá celonerezová svařovaná konstrukce 1200x700x900 mm z jekl profilu 40/40/1,5, výškově nastavitelné nožičky, pracovní plocha sendvičové konstrukce s tloušťkou plechu min. 1 mm, hloubka pracovní desky 40 mm s nerezovou výztuhou, do ní zapuštěný nerez dřez 300x500x250 mm, tlakový oplach sklenic, výčepní jednokohoutová hlavice, deska opatřena zadním lemem ke zdi. Pod horní deskou bude umístěna dochlazovací jednotka točeného nápoje,  sud láhev CO2, el. příkon 0,5 kW, U = 230 V</t>
  </si>
  <si>
    <t>7</t>
  </si>
  <si>
    <t>104.06</t>
  </si>
  <si>
    <t>Výrobník kostkového ledu</t>
  </si>
  <si>
    <t>14</t>
  </si>
  <si>
    <t>Poznámka k položce:
Opláštění v celonerezovém provedení, výkon min 29kg/24 hod, se zásobníkem min. na 9kg, el. příkon 0,4 kW, U = 230 V</t>
  </si>
  <si>
    <t>104.08</t>
  </si>
  <si>
    <t>Chladící podstolová skříň</t>
  </si>
  <si>
    <t>16</t>
  </si>
  <si>
    <t>Poznámka k položce:
Vnější konstrukce bíle lakovaný plech 600x585x855 mm, ventilované chlazení, 3 nastavitelné rošty, digi termostat, teplota +2 až +8°C, zámek dveří, přední výškově nastavitelné nožičky - zadní kolečka, el. příkon 0,1 kW, U = 230 V</t>
  </si>
  <si>
    <t>9</t>
  </si>
  <si>
    <t>104.09</t>
  </si>
  <si>
    <t>Chladící stůl nápojový, 4x zásuvka 1/2, vestavěný agregát, nerezová pohledová záda, bez zadního lemu</t>
  </si>
  <si>
    <t>18</t>
  </si>
  <si>
    <t>Poznámka k položce:
Vnější konstrukce celonerezové provedení 1630x700x900 mm, dvousekcový 4xzásuvka na nápoje (lahvové i PET výška 358 mm), agregát vlevo, digi termostat, teplota 0 až +10°C, nucená cirkulace vzduchu, výškově nastavitelné nožičky, el. příkon 0,5 kW, U = 230 V</t>
  </si>
  <si>
    <t>104.10</t>
  </si>
  <si>
    <t>Elektronická pokladna s pokladním boxem</t>
  </si>
  <si>
    <t>20</t>
  </si>
  <si>
    <t>Poznámka k položce:
Registrační pokladna s vestavěným tiskem, alfanumerický řádek na displeji, uzamykatelný pokladní box ve spodní část pokladny, el. příkon 0,1 kW, U = 230 V</t>
  </si>
  <si>
    <t>11</t>
  </si>
  <si>
    <t>104.11</t>
  </si>
  <si>
    <t>Myčka stolního nádobí - skla podstolová s čerpadlem</t>
  </si>
  <si>
    <t>22</t>
  </si>
  <si>
    <t>Poznámka k položce:
Výkon 60/40/20 košů/hod, koše 500x500, s vestavěným změkčovačem a dávkovači čistících a leštících prostředků, el. příkon 6,0 kW, U = 3x230/400 V</t>
  </si>
  <si>
    <t>104.12</t>
  </si>
  <si>
    <t>Stůl pracovní do zápultí otevřený, vlevo dřez, výklopný koš na odpadky (ubrousky), prostor volný pro myčku nádobí, zadní lem</t>
  </si>
  <si>
    <t>24</t>
  </si>
  <si>
    <t>Poznámka k položce:
Nerezová svařovaná konstrukce 1100x700x900 mm, výklopný koš na odpad, výškově nastavitelné nožičky, pracovní plocha sendvičové konstrukce s tloušťkou plechu min. 1,5 mm, pracovní deska z nerezu, zadní lem ke zdi min 40 mm</t>
  </si>
  <si>
    <t>13</t>
  </si>
  <si>
    <t>104.13</t>
  </si>
  <si>
    <t>Stůl pracovní do zápultí otevřený, vlevo vestavěné umývátko na ruce, prostor volný pro chladící skříň s křídl.dvířky vlevo, zadní lem</t>
  </si>
  <si>
    <t>26</t>
  </si>
  <si>
    <t>Poznámka k položce:
Nerezová svařovaná konstrukce 1050x700x900 mm z profilu jekl 40/40/1,5, výklopný koš na odpad, výškově nastavitelné nožičky, pracovní plocha sendvičové konstrukce s tloušťkou plechu min. 1,5 mm, hloubka pracovní desky 40 mm s nerezovou výztuhou, zadní lem min. 40 mm ke zdi</t>
  </si>
  <si>
    <t>104.14</t>
  </si>
  <si>
    <t>Stolní prosklená neutrální nabídková obslužná vitrína na pekařské výrobky</t>
  </si>
  <si>
    <t>28</t>
  </si>
  <si>
    <t>Poznámka k položce:
Nerezová svařovaná konstrukce 1000x620x720 mm z profilu jekl 40/40/1,5,  prosklená ze všech stran, doplňování zezadu</t>
  </si>
  <si>
    <t>104.15</t>
  </si>
  <si>
    <t>Stůl pracovní expediční pod nabídkovou vitrínu, volný úložný prostor (pro mrazničku), nerezová pohledová záda</t>
  </si>
  <si>
    <t>30</t>
  </si>
  <si>
    <t>Poznámka k položce:
Nerezová svařovaná konstrukce 1000x700x900 mm, možnost výškového nastavení nožiček, pracovní plocha sendvičové konstrukce s tloušťkou plechu min. 1,5 mm, hloubka pracovní desky 40 mm s nerezovou výztuhou, zadní lem 40 mm jen ke zdi</t>
  </si>
  <si>
    <t>104.17</t>
  </si>
  <si>
    <t>Interiérový regál čtyřpolicový 1000 x 350 x 600 mm</t>
  </si>
  <si>
    <t>32</t>
  </si>
  <si>
    <t>17</t>
  </si>
  <si>
    <t>104.18</t>
  </si>
  <si>
    <t>Barové interiérové regálové zápultí 3300 x 350 x 600 mm</t>
  </si>
  <si>
    <t>34</t>
  </si>
  <si>
    <t>G.105</t>
  </si>
  <si>
    <t>SKLAD BUFETU</t>
  </si>
  <si>
    <t>105.01</t>
  </si>
  <si>
    <t>Chladící skříň jednodvéřová 650 l</t>
  </si>
  <si>
    <t>36</t>
  </si>
  <si>
    <t>Poznámka k položce:
Vnější konstrukce  celonerezové provedení, 710x800x2000 mm, objem cca  650 l, nerezový vnitřní prostor, izolace min. 70 mm, stropní osvětlení,  čtyři nastavitelné police GN2/1,  chl. agregát nahoře, digi termostat, teplota  -2 až +8°C,  zámek dveří, zařízení na nožičkách, el.příkon 0,4 kW, U = 230 V</t>
  </si>
  <si>
    <t>19</t>
  </si>
  <si>
    <t>105.02</t>
  </si>
  <si>
    <t>Mrazící skříň jednodvéřová 650 l</t>
  </si>
  <si>
    <t>38</t>
  </si>
  <si>
    <t>Poznámka k položce:
Vnější konstrukce celonerezové provedení, 710x800x2000 mm (stejné jako zařízení 105.01), objem cca 650 l, nerezový vnitřní prostor, stropní osvětlení, čtyři nastavitelné police GN2/1, chl. agregát nahoře, digi termostat, teplota -18 až -24°C, zámek dveří, zařízení na nožičkách, napájení 230 V</t>
  </si>
  <si>
    <t>105.03</t>
  </si>
  <si>
    <t>Skladový regál</t>
  </si>
  <si>
    <t>40</t>
  </si>
  <si>
    <t>Poznámka k položce:
Modulární regálový systém čtyřpolicový 1062x475x1700 mm, v duralovém provedení, válcované eloxované dural profily a pevnostní výlisky z plastů, výškově nastavitelné nožičky, nosnost police min. 150 kg</t>
  </si>
  <si>
    <t>G.106</t>
  </si>
  <si>
    <t>VÝDEJ JÍDEL</t>
  </si>
  <si>
    <t>106.01</t>
  </si>
  <si>
    <t>Obslužný interiérový výdejní pult tvaru "U" s prolisem na pojezd podnosů, se zabudovanými teplými a chlazenými výdejními prvky, infraohřevem, dechovými clonami, úložnými prostory na talíře, podnosy a příbory, výdejní náčiní, ubrousky, pokladním boxem</t>
  </si>
  <si>
    <t>42</t>
  </si>
  <si>
    <t>106.02</t>
  </si>
  <si>
    <t>Samoobslužný interiérový výdejní pult do prostoru  - "salátový bufet" s prolisem na pojezd  (odložení podnosů), se zabudovaným  chlazeným výdejním prvkem</t>
  </si>
  <si>
    <t>44</t>
  </si>
  <si>
    <t>23</t>
  </si>
  <si>
    <t>106.03</t>
  </si>
  <si>
    <t>El.výdejní vodní lázeň stacionárni 4xGN1/1/200 zabudovaná do horní výdelní desky interiérového výdeje</t>
  </si>
  <si>
    <t>46</t>
  </si>
  <si>
    <t>Poznámka k položce:
Vnější konstrukce celonerezové provedení 1650x700x300 mm, nedělená vana na 4x GN1/1/200, ovládání zepředu, regulace teploty 30 až 90°C, topné těleso pod dnem  vany, provedení zařízení k zabudování do interiérového výdeje, el. příkon 2,8 kW, U = 230 V</t>
  </si>
  <si>
    <t>106.04</t>
  </si>
  <si>
    <t>El.výdejní vodní lázeň stacionární 3xGN1/1/200 zabudovaná do horní výdejní desky interiérového výdeje ovládání z boku</t>
  </si>
  <si>
    <t>48</t>
  </si>
  <si>
    <t>Poznámka k položce:
Vnější konstrukce celonerezové provedení 1300x700x300 mm, nedělená vana na 3x GN1/1/200, ovládání zepředu, regulace teploty 30 až 90°C, topné těleso pod dnem  vany, provedení zařízení k zabudování do interiérového výdeje, el. příkon 2,0 kW, U = 230 V</t>
  </si>
  <si>
    <t>25</t>
  </si>
  <si>
    <t>106.05</t>
  </si>
  <si>
    <t>Zásobník na talíře jednotubusový pojízdný, vyhřívaný, pro min. 50 ks talířů</t>
  </si>
  <si>
    <t>50</t>
  </si>
  <si>
    <t>Poznámka k položce:
Vnější konstrukce celonerezové provedení, otočná čtyři kolečka (2x brzděná), rohy kryty pryžovými dorazy, el. vyhřívání na 230 V regulované termostatem na teplotu 30 až 80 °C, el. příkon 0,8 kW</t>
  </si>
  <si>
    <t>106.05a</t>
  </si>
  <si>
    <t>Zásobník na talíře dvoutubusový, vyhřívaný, pro min. 100 ks talířů</t>
  </si>
  <si>
    <t>52</t>
  </si>
  <si>
    <t>Poznámka k položce:
Vnější konstrukce celonerezové provedení 480x985x900 mm otočná kolečka čtyři (2x brzděná), rohy kryty pryžovými dorazy, el. vyhřívání na 230V regulované termostatem na teplotu 30 až 80°C, el. příkon 1,5 kW</t>
  </si>
  <si>
    <t>27</t>
  </si>
  <si>
    <t>106.05b</t>
  </si>
  <si>
    <t>Konzolový vozík na koše s jídelním nádobím (polévkové misky, hrnky)</t>
  </si>
  <si>
    <t>54</t>
  </si>
  <si>
    <t>Poznámka k položce:
Vnější konstrukce celonerezové provedení 710x680x900 mm, 5-6 košů 500x500 mm, otočná čtyři kolečka (2x brzděná), rohy kryty pryžovými dorazy</t>
  </si>
  <si>
    <t>106.06</t>
  </si>
  <si>
    <t>Chladící vitrína stolová 3xGN1/1 s chlazenou vanou, samoobslužná přístěnná otevřená s noční roletou, KCHJ umístěná v prostorech interiérového výdeje</t>
  </si>
  <si>
    <t>56</t>
  </si>
  <si>
    <t>Poznámka k položce:
Celonerezová svařovaná konstrukce s proskleným pláštěm se svislými stěnami 1150x670(700)x720 mm, stropní konstrukcí, doplňování zepředu. Vnitřní prostor vychlazovaný cirkulací chladného vzduchu na +5°C. Vlastní agregát (KCHJ) umístěný pod vitrínou ve větrané podestavbě interiérového výdejního pultu, el.příkon 0,5 kW, U = 230 V</t>
  </si>
  <si>
    <t>29</t>
  </si>
  <si>
    <t>106.07</t>
  </si>
  <si>
    <t>Chladící vana 3xGN1/1/250 zapuštěná do horní desky interiérového výdeje, KCHJ umístěná v prostorech interiérového výdeje pod vanou</t>
  </si>
  <si>
    <t>58</t>
  </si>
  <si>
    <t>Poznámka k položce:
Celonerezová svařovaná konstrukce s proskleným pláštěm se svislými stěnami, rozměr vitríny včetně podestavby 1150x670(700)x1620(720) mm, stropní konstrukcí, doplňování zepředu. Vnitřní prostor vychlazovaný cirkulací chladného vzduchu na +5°C. Vlastní agregát umístěný pod vitrínou v celonerezové větrané podestavbě, (rozm. podestavby 1150x700x900 mm)  el.příkon 0,8 kW, U = 230 V</t>
  </si>
  <si>
    <t>106.09</t>
  </si>
  <si>
    <t>Pokladní box</t>
  </si>
  <si>
    <t>60</t>
  </si>
  <si>
    <t xml:space="preserve">Poznámka k položce:
Nerezová svařovaná konstrukce 1000x600x900 mm z profilu jekl 40/40/1,5, spodní police, možnost výškově nastavitelné nožičky, pracovní plocha sendvičové konstrukce s tloušťkou plechu min. 1,5 mm, hloubka pracovní desky 40 mm s nerezovou výztuhou, bez lemu, bez zásuvky, el. příkon 0,1 kW, U = 230 V
</t>
  </si>
  <si>
    <t>31</t>
  </si>
  <si>
    <t>106.10</t>
  </si>
  <si>
    <t>Servírovací vozík s aretací dvou koleček a izolovaným zásobníkem na čaj (nápoj) min. 20 l</t>
  </si>
  <si>
    <t>62</t>
  </si>
  <si>
    <t>Poznámka k položce:
Celonerezové trubkové provedení s lisovanými dvěma policemi 800x500x850 mm, čtyři kolečka (2 brzděná), rohy vozíku chráněny pryžovými zarážkami u koleček</t>
  </si>
  <si>
    <t>106.10a</t>
  </si>
  <si>
    <t>Odkládací police na konzolách - zásobník na nápojové sklenice (hrnky)</t>
  </si>
  <si>
    <t>64</t>
  </si>
  <si>
    <t>Poznámka k položce:
Celonerezové provedení 600x350x500 mm se dvěma policemi horní s úložným prostorem na nápojové sklo, uchycení ke zdi pomocí konzol</t>
  </si>
  <si>
    <t>33</t>
  </si>
  <si>
    <t>106.11</t>
  </si>
  <si>
    <t>Sběrné regálové vozíky na použité nádobí pro min. 20 podnosů (tácy gastronorma), skládací</t>
  </si>
  <si>
    <t>66</t>
  </si>
  <si>
    <t>Poznámka k položce:
Duralové provedení 990x630x1600 mm, 2x10 nerezové zásuvy, čtyři kolečka (2 brzděná), rohy vozíku chráněny pryžovými zarážkami u koleček</t>
  </si>
  <si>
    <t>G.107</t>
  </si>
  <si>
    <t xml:space="preserve">VARNÝ BLOK - PRODUKČNÍ TEPLÁ KUCHYNĚ </t>
  </si>
  <si>
    <t>107.10</t>
  </si>
  <si>
    <t>Pracovní stůl</t>
  </si>
  <si>
    <t>68</t>
  </si>
  <si>
    <t>Poznámka k položce:
Nerezová svařovaná konstrukce 1800x900x900 mm z profilu jekl 40/40/1,5, spodní police, výškově nastavitelné nožičky, pracovní plocha sendvičové konstrukce s tloušťkou plechu min. 1,5 mm, hloubka pracovní desky 40 mm s nerezovou výztuhou, bez lemu, bez zásuvky</t>
  </si>
  <si>
    <t>35</t>
  </si>
  <si>
    <t>107.11</t>
  </si>
  <si>
    <t>El. třítroubová pec na GN2/1 - zesílená verze</t>
  </si>
  <si>
    <t>70</t>
  </si>
  <si>
    <t>Poznámka k položce:
Nerezová svařovaná konstrukce 950x902x1650 mm statický ohřev trouby regulovaný 50 - 300 °C se spodním i horním ohřevem, zařízení je na stavitelných nožičkách, el. příkon 19,0 kW, U = 3x230/400 V</t>
  </si>
  <si>
    <t>107.11b</t>
  </si>
  <si>
    <t>Nerezový regál se vsuny na cukrářské plechy</t>
  </si>
  <si>
    <t>72</t>
  </si>
  <si>
    <t>Poznámka k položce:
Celonerezová svařovaná konstrukce 700x750x1600 mm z profilu jekl 40/40/5, stacionární provedení, 18 vsunů na cukrářské plechy 600x600 mm, zařízení je na nožičkách</t>
  </si>
  <si>
    <t>37</t>
  </si>
  <si>
    <t>107.12</t>
  </si>
  <si>
    <t>El. konvektomat, kapacita 20xGN1/1 bojler</t>
  </si>
  <si>
    <t>74</t>
  </si>
  <si>
    <t>Poznámka k položce:
Vnější konstrukce celonerezové provedení 1000x850x1850 mm, horký vzduch 30-300°C, boilerový vyvíječ páry, pára 30-130°C, možná kombinace, regenerace, ventilátor s taktováním, programovatelný, automatický start, klapka pro odtah vlhkosti, rychlé zchlazení procesu, s teplotní sondou, okamžité zastavení ventilátoru po otevření dveří, krytí IPX5.USB rozhraní na HACCP, provedení zařízení je na nožičkách, el. příkon 34,0 kW, U = 3x230/400 V,  SVzm</t>
  </si>
  <si>
    <t>107.12b</t>
  </si>
  <si>
    <t>Zavážecí vozík ke konvektomatu 20xGN 1/1</t>
  </si>
  <si>
    <t>76</t>
  </si>
  <si>
    <t>39</t>
  </si>
  <si>
    <t>107.13</t>
  </si>
  <si>
    <t>El. konvektomat na podstavci, kapacita 10xGN1/1 bojler</t>
  </si>
  <si>
    <t>78</t>
  </si>
  <si>
    <t>Poznámka k položce:
Vnější konstrukce celonerezové provedení 850x800x1100 mm, horký vzduch 30-300°C, boilerový vyvíječ páry, pára 30-130°C, možná kombinace, regenerace, ventilátor s taktováním, programovatelný, automatický start, klapka pro odtah vlhkosti, rychlé zchlazení procesu, s teplotní sondou, okamžité zastavení ventilátoru po otevření dveří, krytí IPX5.USB rozhraní pro HACCP, provedení zařízení je na nožičkách na nerezovém podstavci se vsuny na GN nádoby, el. příkon 17,0 kW, U = 3x230/400 V,  SVzm</t>
  </si>
  <si>
    <t>107.13b</t>
  </si>
  <si>
    <t>Podstavec pod konvektomat 10GN1/1, 11 zásuvů</t>
  </si>
  <si>
    <t>80</t>
  </si>
  <si>
    <t>Poznámka k položce:
Celonerezové provedení 830x585x730 mm z profilů jekl 40/40/1,5 s bočními vsuny na GN nádoby</t>
  </si>
  <si>
    <t>41</t>
  </si>
  <si>
    <t>107.14</t>
  </si>
  <si>
    <t>Plynový čtyřhořákový sporák s el. troubou</t>
  </si>
  <si>
    <t>82</t>
  </si>
  <si>
    <t>Poznámka k položce:
Vnější konstrukce celonerezové provedení 800x900x900 mm,1xhořák min. 4kW, 2xhořák min. 7kW, 1xhořák min. 10kW, el. trouba pro GN2/1 příkon min. 6,7 kW, provedení zařízení na nožičkách, U = 3x230/400 V</t>
  </si>
  <si>
    <t>107.15</t>
  </si>
  <si>
    <t>EL. multifunkční pánev 40 l</t>
  </si>
  <si>
    <t>84</t>
  </si>
  <si>
    <t>43</t>
  </si>
  <si>
    <t>107.16</t>
  </si>
  <si>
    <t>El. fritéza dvojitá min. 2x8 l</t>
  </si>
  <si>
    <t>86</t>
  </si>
  <si>
    <t>Poznámka k položce:
Vnější konstrukce celonerezové provedení 400x900x900 mm,  vana 2x148x350x327mm, dva koše s víky, produkce min. 12 kg/hod, výpust vany do podestavby, bezpečnostní termostat, provedení zařízení na nožičkách, el. příkon 12,0 kW, U = 3x230/400 V</t>
  </si>
  <si>
    <t>107.17</t>
  </si>
  <si>
    <t>El. pánev sklopná 120 l</t>
  </si>
  <si>
    <t>88</t>
  </si>
  <si>
    <t>Poznámka k položce:
Vnější konstrukce nerezový rám 1200x900x900 mm, plášť AISI 304, nerezová vana - dno ze speciální teplovodní oceli, masivní dno o tl. min 12 mm, nerezové víko, automatické sklápění vany elektrické, využitelný objem vany min. 100 l, napouštěni studenou vodou, provedení zařízení na nožičkách, el. příkon 18,0 kW, U = 3x230/400 V</t>
  </si>
  <si>
    <t>45</t>
  </si>
  <si>
    <t>107.18</t>
  </si>
  <si>
    <t>Plynová pánev sklopná 80 l</t>
  </si>
  <si>
    <t>90</t>
  </si>
  <si>
    <t>Poznámka k položce:
Vnější konstrukce nerezový rám 800x900x900 mm, plášť AISI 304, nerezová vana - dno ze speciální teplovodní oceli, masivní dno o tl. min.12 mm, nerezové víko, ruční mechanické sklápění - pomocná pružina pro plynulé vyklopení vany, využitelný objem vany min. 60 l, napouštěni studenou vodou, piezzo zapalování, provedení zařízení na nožičkách, napájení 230 V, příkon plynu 22,0 kW</t>
  </si>
  <si>
    <t>107.19</t>
  </si>
  <si>
    <t>Plynový šestihořákový sporák s plynovou troubou, vodní</t>
  </si>
  <si>
    <t>92</t>
  </si>
  <si>
    <t>47</t>
  </si>
  <si>
    <t>107.20</t>
  </si>
  <si>
    <t>El. dvouplášťový ntlakový varný kotel s nepřímým ohřevem 100 l</t>
  </si>
  <si>
    <t>94</t>
  </si>
  <si>
    <t>Poznámka k položce:
Vnější konstrukce celonerezové provedení 800x900x900 mm, využitelný objem  min. 90 l, bezpečnostní tlaková armatura,regulace výkonu topných těles, výpustný ventil konický, poloautomatické dopouštění duplikátoru, dno vany z AISI 316, baterie na teplou a studenou vodu, provedení zařízení na nožičkách, el. příkon 21,0 kW, U = 3x230/400 V</t>
  </si>
  <si>
    <t>107.21</t>
  </si>
  <si>
    <t>Plynový dvouplášťový varný kotel s nepřímým ohřevem 150 l</t>
  </si>
  <si>
    <t>96</t>
  </si>
  <si>
    <t>Poznámka k položce:
Vnější konstrukce celonerezové provedení 800x900x900 mm, využitelný objem min. 130 l, bezpečnostní tlaková armatura, výpustný ventil konický, poloautomatické dopouštění duplikátoru, automatické zapalování hořáku s ionizační sondou, dno vany z AISI 316, baterie na teplou a studenou vodu provedení zařízení na nožičkách, příkon plynu 22,5 kW</t>
  </si>
  <si>
    <t>49</t>
  </si>
  <si>
    <t>107.22</t>
  </si>
  <si>
    <t>Pracovní stůl do varného bloku s otočným ramínkem pro SV</t>
  </si>
  <si>
    <t>98</t>
  </si>
  <si>
    <t>Poznámka k položce:
Nerezová svařovaná konstrukce 800x900x900 mm, uzamykatelná zásuvka na nože, spodní police, celonerezová svařovaná konstrukce, výškově nastavitelní nožičky, pracovní plocha sendvičové konstrukce s tloušťkou plechu min. 1,5 mm, hloubka pracovní desky 40 mm s nerezovou výztuhou, s otvorem pro vsazení dřezové stojánkové baterie (SV), zadní lem min. 40 mm</t>
  </si>
  <si>
    <t>107.23</t>
  </si>
  <si>
    <t>100</t>
  </si>
  <si>
    <t>Poznámka k položce:
Nerezová svařovaná konstrukce rozm.800x900x90 0mm, uzamykatelná zásuvka na nože, spodní police, celonerezová svařovaná konstrukce, možnost výškového nastavení nožiček, pracovní plocha sendvičové konstrukce s tloušťkou plechu min. 1,5 mm, hloubka pracovní desky 40 mm s nerezovou výztuhou, s otvorem pro vsazení dřezové stojánkové baterie (SV), zadní lem min. 40 mm</t>
  </si>
  <si>
    <t>51</t>
  </si>
  <si>
    <t>107.23a</t>
  </si>
  <si>
    <t>Napouštěcí rameno otočné</t>
  </si>
  <si>
    <t>102</t>
  </si>
  <si>
    <t>Poznámka k položce:
Otočné provedení, ramínka, uchycení do stolové desky pracovního stolu pro pol. 17.23 a 107.22</t>
  </si>
  <si>
    <t>107.24</t>
  </si>
  <si>
    <t>El.šoker-zchlazovač/zmrazovač 10xGN1/1/65 na nožičkách, výkon min. 45kg/cykl (zchlazování), 30kg/cykl (zmrazování), řízené rozmrazování</t>
  </si>
  <si>
    <t>104</t>
  </si>
  <si>
    <t>Poznámka k položce:
Vnější konstrukce celonerezové provedení 800x780x1600 mm, kapacita 10xGN1/1/65 nebo EN 600x400, provedení zařízení na nožičkách, USB a SD pro HACCP, el. příkon 1,6 kW, U = 3x230/400 V</t>
  </si>
  <si>
    <t>53</t>
  </si>
  <si>
    <t>107.25</t>
  </si>
  <si>
    <t>Pracovní stůl s dřezem vpravo a spodní policí</t>
  </si>
  <si>
    <t>106</t>
  </si>
  <si>
    <t>Poznámka k položce:
Nerezová svařovaná konstrukce 1600x700x900 mm z profilu jekl 40/40/1,5, vpravo dřez 450x450x250 - nerezový výlisek se zaoblenými hranami a otvorem pro vsazení zápachové uzávěrky a dřezové stojánkové baterie, výškově nastavitelné nožičky, pracovní plocha sendvičové konstrukce s tloušťkou plechu min. 1,5 mm, hloubka pracovní desky 40 mm s nerezovou výztuhou, zadní lem min. 40 mm</t>
  </si>
  <si>
    <t>107.26</t>
  </si>
  <si>
    <t>108</t>
  </si>
  <si>
    <t>Poznámka k položce:
Celonerezová svařovaná konstrukce, 1500x700x900 mm z profilu jekl 40/40/1,5, výškově nastavitelné nožičky, pracovní plocha sendvičové konstrukce s tloušťkou plechu min. 1,5 mm, hloubka pracovní desky 40 mm s nerezovou výztuhou, zadní lem min. 40 mm</t>
  </si>
  <si>
    <t>55</t>
  </si>
  <si>
    <t>107.26a</t>
  </si>
  <si>
    <t>110</t>
  </si>
  <si>
    <t>Poznámka k položce:
Celonerezová svařovaná konstrukce rozm.1000x700x900 mm, možnost výškového nastavení nožiček, pracovní plocha sendvičové konstrukce s tloušťkou plechu min. 1,5 mm, hloubka pracovní desky 40 mm s nerezovou výztuhou, zadní lem min. 40 mm</t>
  </si>
  <si>
    <t>107.27</t>
  </si>
  <si>
    <t>112</t>
  </si>
  <si>
    <t>Poznámka k položce:
Nerezová svařovaná konstrukce 1900x700x900 mm z profilu jekl 40/40/1,5, vpravo dřez 450x450x250 - nerezový výlisek se zaoblenými hranami a otvorem pro vsazení zápachové uzávěrky a dřezové stojánkové baterie, výškově nastavitelné nožičky, pracovní plocha sendvičové konstrukce s tloušťkou plechu min. 1,5 mm, hloubka pracovní desky 40 mm s nerezovou výztuhou, zadní lem min. 40 mm</t>
  </si>
  <si>
    <t>57</t>
  </si>
  <si>
    <t>107.28</t>
  </si>
  <si>
    <t>Pracovní stůl pojízdný s policí a aretací všech čtyř kol</t>
  </si>
  <si>
    <t>114</t>
  </si>
  <si>
    <t>Poznámka k položce:
Celonerezová svařovaná konstrukce 1100x700x900 mm z profilu40/40/1,5, spodní nerezová police, čtyři kolečka s pryžovou obručí brzděná, rohy stolu chráněny pryžovými zarážkami</t>
  </si>
  <si>
    <t>107.29</t>
  </si>
  <si>
    <t>Nástěnná police jednodílná včetně konzol</t>
  </si>
  <si>
    <t>116</t>
  </si>
  <si>
    <t>Poznámka k položce:
Celonerezová svařovaná konstrukce 1100x300x40 mm z plechu s tloušťkou plechu min. 1 mm pevně spojená s konzolami, připevněná na zeď šrouby, nosnost police min. 40 kg/bm</t>
  </si>
  <si>
    <t>59</t>
  </si>
  <si>
    <t>107.34</t>
  </si>
  <si>
    <t>Regálový vozík se vsuny na GN nádoby</t>
  </si>
  <si>
    <t>122</t>
  </si>
  <si>
    <t>Poznámka k položce:
Celonerezová svařovaná konstrukce 560x385x1640 mm, čtyři kolečka s pryžovou obručí (2 brzděná), vsuny jsou z nerez profilu min. 1,2 mm, na jedné straně vytvořena zarážka proti vypadnutí GN, rohy vozíku chráněny pryžovými zarážkami</t>
  </si>
  <si>
    <t>G.108</t>
  </si>
  <si>
    <t>CHODBA</t>
  </si>
  <si>
    <t>108.06</t>
  </si>
  <si>
    <t>Chladící stavebnicový box včetně vlastní izolované samonosné podlahy DENNÍ SKLAD chl. výparník napojený na KCHJ umístěnou na konzole v m.č.G.108 pod stropem, chladírenské dveře pravé š=800.</t>
  </si>
  <si>
    <t>124</t>
  </si>
  <si>
    <t>Poznámka k položce:
Vnější konstrukce lakované PUR panely, vnitřní teplotu +2 až +6°C zajišťuje automatické chladící zařízení,vnější rozm: 3000x2000x2400, vysálané teplo od KCHJ - odvést 900m3/hod,box vybaven regálovým systémem, el. příkon 1,1 kW, U = 230 V</t>
  </si>
  <si>
    <t>61</t>
  </si>
  <si>
    <t>108.07</t>
  </si>
  <si>
    <t>Kontrolní váha s váživostí do 300 kg zapuštěná do podlahy, ovládací displej na zdi</t>
  </si>
  <si>
    <t>126</t>
  </si>
  <si>
    <t>108.08</t>
  </si>
  <si>
    <t>Pracovní stůl (třídící)</t>
  </si>
  <si>
    <t>128</t>
  </si>
  <si>
    <t>Poznámka k položce:
Celonerezová svařovaná konstrukce 1000x700x900 mm z profilu jekl 40/40/1,5, výškově nastavitelné nožičky, pracovní plocha sendvičové konstrukce s tloušťkou plechu min. 1 mm, hloubka pracovní desky 40 mm s nerezovou výztuhou, zadní lem</t>
  </si>
  <si>
    <t>63</t>
  </si>
  <si>
    <t>108.08a</t>
  </si>
  <si>
    <t>Přepravní plošinový vozík</t>
  </si>
  <si>
    <t>130</t>
  </si>
  <si>
    <t>Poznámka k položce:
Celonerezová svařovaná konstrukce 1000x700x800 mm, čtyři kolečka s pryžovou obručí (2 brzděná)</t>
  </si>
  <si>
    <t>108.09</t>
  </si>
  <si>
    <t>Větratelná uzamykatelná nerezová skříň dvoudvéřová</t>
  </si>
  <si>
    <t>132</t>
  </si>
  <si>
    <t>Poznámka k položce:
Celonerezová svařovaná konstrukce 1000x600x1800 mm z profilu jekl 40/40/1,5, výškově nastavitelné nožičky, tři police nerez plech min. tl. 1 mm s podélnými nerez výztuhami nosnost police min. 60 kg</t>
  </si>
  <si>
    <t>65</t>
  </si>
  <si>
    <t>108.10</t>
  </si>
  <si>
    <t>Chladící skříň min. 570 l</t>
  </si>
  <si>
    <t>134</t>
  </si>
  <si>
    <t>Poznámka k položce:
Vnější konstrukce bíle lakovaný plech 780x690x2000 mm  ventilované chlazení, čtyři nastavitelné police GN2/1, digi termostat, teplota +2 až +8°C, zámek dveří, přední nastavitelné nožičky - zadní kolečka, el. příkon 0,2 kW, U = 230 V</t>
  </si>
  <si>
    <t>108.11</t>
  </si>
  <si>
    <t>Pracovní stůl s dřezem vlevo</t>
  </si>
  <si>
    <t>136</t>
  </si>
  <si>
    <t>Poznámka k položce:
Nerezová svařovaná konstrukce 1400x700x900 mm z profilu jekl 40/40/1,5, dřez 450x450x250 - nerezový výlisek se zaoblenými hranami a otvorem pro vsazení zápachové uzávěrky a sprchové tlakové baterie s prodlouženým ramínkem, výškově nastavitelné nožičky, pracovní plocha sendvičové konstrukce s tloušťkou plechu min. 1 mm, hloubka pracovní desky 40 mm s nerezovou výztuhou, zadní lem 40 mm</t>
  </si>
  <si>
    <t>67</t>
  </si>
  <si>
    <t>108.12</t>
  </si>
  <si>
    <t>138</t>
  </si>
  <si>
    <t>Poznámka k položce:
Celonerezová svařovaná konstrukce 560x385x1640 mm z profilů jekl 40/40/1,5, čtyři kolečka s pryžovou obručí (2 brzděná), vsuny jsou z nerez profilu min. 1,2 mm, na jedné straně vytvořena zarážka proti vypadnutí GN, rohy vozíku chráněny pryžovými zarážkami</t>
  </si>
  <si>
    <t>G.109</t>
  </si>
  <si>
    <t>STUDENÁ KUCHYNĚ</t>
  </si>
  <si>
    <t>109.01</t>
  </si>
  <si>
    <t>Chladící skříň jednodvéřová min. 650 l na GN2/1, +2 až +8°C, nerez venkovní povrch, agregát v horní části, digitální ovládání, zámek</t>
  </si>
  <si>
    <t>140</t>
  </si>
  <si>
    <t>Poznámka k položce:
Vnější konstrukce celonerezové provedení 710x800x2000 mm z profilu jekl 40/40/1,5, agregát nahoře, digi termostat, teplota +2 až +8°C, nastavitelné 4 police pro GN2/1, zámek dveří, výškově nastavitelné nožičky, el. příkon 0,4 kW, U = 230 V</t>
  </si>
  <si>
    <t>69</t>
  </si>
  <si>
    <t>109.02</t>
  </si>
  <si>
    <t>Chladící dvoudvéřový pult - surovinový</t>
  </si>
  <si>
    <t>142</t>
  </si>
  <si>
    <t>Poznámka k položce:
Vnější konstrukce celonerezové provedení 1350x700x900 mm z profilu jekl 40/40/1,5, agregát vpravo, digi termostat, teplota -2 až +8°C, nucená cirkulace vzduchu, 2x vodící lišta a 1 rošt pro každou sekci, výškově nastavitelné nožičky</t>
  </si>
  <si>
    <t>109.03</t>
  </si>
  <si>
    <t>144</t>
  </si>
  <si>
    <t>Poznámka k položce:
Nerezová svařovaná konstrukce 1400x700x900 mm z profilu jekl 40/40/1,5, dřez 450x450x250 - nerezový výlisek se zaoblenými hranami a otvorem pro vsazení zápachové uzávěrky a sprchové tlakové baterie s prodlouženým ramínkem, možnost výškového nastavení nožiček pracovní plocha sendvičové konstrukce s tloušťkou plechu min. 1 mm, hloubka pracovní desky 40 mm s nerezovou výztuhou, zadní lem min. 40 mm</t>
  </si>
  <si>
    <t>71</t>
  </si>
  <si>
    <t>109.04</t>
  </si>
  <si>
    <t>146</t>
  </si>
  <si>
    <t>Poznámka k položce:
Celonerezová svařovaná konstrukce 1600x700x900 mm z profilu jekl 40/40/1,5, výškově nastavitelné nožičky, pracovní plocha sendvičové konstrukce s tloušťkou plechu min. 1 mm, hloubka pracovní desky 40 mm s nerezovou výztuhou, zadní lem min. 40 mm</t>
  </si>
  <si>
    <t>109.05</t>
  </si>
  <si>
    <t>148</t>
  </si>
  <si>
    <t>Poznámka k položce:
Celonerezová svařovaná konstrukce 1500x700x900 mm z profilu jekl 40/40/1,5, výškově nastavitelné nožičky, pracovní plocha sendvičové konstrukce s tloušťkou plechu min. 1 mm, hloubka pracovní desky 40 mm s nerezovou výztuhou, zadní lem min. 40 mm</t>
  </si>
  <si>
    <t>73</t>
  </si>
  <si>
    <t>109.06</t>
  </si>
  <si>
    <t>150</t>
  </si>
  <si>
    <t>Poznámka k položce:
Celonerezová svařovaná konstrukce 900x700x900 mm, možnost výškového nastavení nožiček, pracovní plocha sendvičové konstrukce s tloušťkou plechu min. 1 mm, hloubka pracovní desky 40 mm s nerezovou výztuhou, zadní lem min. 40 mm</t>
  </si>
  <si>
    <t>109.07</t>
  </si>
  <si>
    <t>152</t>
  </si>
  <si>
    <t>Poznámka k položce:
Celonerezová svařovaná konstrukce 1450x700x900 mm, možnost výškového nastavení nožiček, pracovní plocha sendvičové konstrukce s tloušťkou plechu min. 1 mm, hloubka pracovní desky 40 mm s nerezovou výztuhou, zadní lem min. 40 mm</t>
  </si>
  <si>
    <t>75</t>
  </si>
  <si>
    <t>109.08</t>
  </si>
  <si>
    <t>154</t>
  </si>
  <si>
    <t>Poznámka k položce:
Celonerezová svařovaná konstrukce 1400x300x40 mm z plechu tl. min. 1 mm pevně spojená s konzolami, připevněná na zeď šrouby, nosnost police min. 40 kg/bm</t>
  </si>
  <si>
    <t>109.09</t>
  </si>
  <si>
    <t>156</t>
  </si>
  <si>
    <t>Poznámka k položce:
Celonerezová svařovaná konstrukce 800x300x40 mm z plechu tl. min. 1 mm pevně spojená s konzolami, připevněná na zeď šrouby, nosnost police min. 40 kg/bm</t>
  </si>
  <si>
    <t>77</t>
  </si>
  <si>
    <t>109.10</t>
  </si>
  <si>
    <t>El. nářezový stroj</t>
  </si>
  <si>
    <t>158</t>
  </si>
  <si>
    <t>Poznámka k položce:
vestavěné brusné zařízení, hygienicky nezávadná slitina, nůž z nerez oceli, napájení 230 V</t>
  </si>
  <si>
    <t>109.11</t>
  </si>
  <si>
    <t>Stolní váha digitální, napájení 230 V</t>
  </si>
  <si>
    <t>160</t>
  </si>
  <si>
    <t>79</t>
  </si>
  <si>
    <t>109.12</t>
  </si>
  <si>
    <t>Kráječ chleba a knedlíků elektrický</t>
  </si>
  <si>
    <t>162</t>
  </si>
  <si>
    <t>Poznámka k položce:
Stolní nerezové a lakované provedení, výkon min. 100 bochníků za hod, el. příkon 0,6 kW, U = 230 V</t>
  </si>
  <si>
    <t>109.13</t>
  </si>
  <si>
    <t>164</t>
  </si>
  <si>
    <t>Poznámka k položce:
Celonerezová svařovaná konstrukce 560x385x1640 mm z profilu jekl 40/40/1,5, čtyři kolečka s pryžovou obručí (2 brzděná), vsuny jsou z nerez profilu min. 1,2 mm, na jedné straně vytvořena zarážka proti vypadnutí GN, rohy vozíku chráněny pryžovými zarážkami</t>
  </si>
  <si>
    <t>81</t>
  </si>
  <si>
    <t>109.14</t>
  </si>
  <si>
    <t>Regálový vozík talířový</t>
  </si>
  <si>
    <t>166</t>
  </si>
  <si>
    <t>G.111</t>
  </si>
  <si>
    <t>PŘÍPRAVNA TĚST A MOUČNÍKŮ</t>
  </si>
  <si>
    <t>111.01</t>
  </si>
  <si>
    <t>Mísící a hnětací stroj 42 l</t>
  </si>
  <si>
    <t>168</t>
  </si>
  <si>
    <t>Poznámka k položce:
Vícerychlostní hnětací stroj pojízdný, min. dvourychlostní, s odnímatelnou nádobou na min. 40 l nebo 38 kg využitelného objemu, výklopná hlava, pojezdová kolečka (2 brzděná)</t>
  </si>
  <si>
    <t>83</t>
  </si>
  <si>
    <t>111.02</t>
  </si>
  <si>
    <t>Dělička těsta</t>
  </si>
  <si>
    <t>170</t>
  </si>
  <si>
    <t>Poznámka k položce:
Robustní pojízdné provedení s dělením těsta na dílky (36 - 100g)</t>
  </si>
  <si>
    <t>111.03</t>
  </si>
  <si>
    <t>Universální kuchyňský stroj - robot</t>
  </si>
  <si>
    <t>172</t>
  </si>
  <si>
    <t>Poznámka k položce:
Robustní provedení, el. příkon 2,8 kW, U = 3x230/400 V</t>
  </si>
  <si>
    <t>85</t>
  </si>
  <si>
    <t>111.04</t>
  </si>
  <si>
    <t>Pracovní stůl s dřezem vpravo</t>
  </si>
  <si>
    <t>174</t>
  </si>
  <si>
    <t>Poznámka k položce:
Nerezová svařovaná konstrukce 1700x700x900 mm z profilu jekl 40/40/1,5, vpravo dřez 450x450x250 - nerezový výlisek se zaoblenými hranami a otvorem pro vsazení zápachové uzávěrky a dřezové stojánkové baterie, výškově nastavitelné nožičky, pracovní plocha sendvičové konstrukce s tloušťkou plechu min. 1 mm, hloubka pracovní desky 40 mm s nerezovou výztuhou, zadní lem min. 40 mm</t>
  </si>
  <si>
    <t>111.05</t>
  </si>
  <si>
    <t>Nerezové umyvadlo v kombinaci s výlevkou</t>
  </si>
  <si>
    <t>176</t>
  </si>
  <si>
    <t>Poznámka k položce:
Celonerezová svařovaná konstrukce 500x700x900 mm z profilu jekl 40/40/1,5, spodní vana s vyklápěcím roštem (360x330x150), horní vana (340x240x150) samouzavírací baterie otočná pro obě vany, výškově nastavitelní nožičky, tloušťka plechu min. 1 mm</t>
  </si>
  <si>
    <t>87</t>
  </si>
  <si>
    <t>111.06</t>
  </si>
  <si>
    <t>178</t>
  </si>
  <si>
    <t>Poznámka k položce:
Celonerezová svařovaná konstrukce 1650x700x900 mm z profilu jekl 40/40/1,5, výškově nastavitelné nožičky, pracovní plocha sendvičové konstrukce s tloušťkou plechu min. 1 mm, hloubka pracovní desky 40 mm s nerezovou výztuhou, zadní lem min. 40 mm</t>
  </si>
  <si>
    <t>111.06a</t>
  </si>
  <si>
    <t>Pracovní plocha rohová</t>
  </si>
  <si>
    <t>180</t>
  </si>
  <si>
    <t>Poznámka k položce:
pracovní plocha sendvičové konstrukce 700x700x40 mm s tloušťkou plechu min. 1 mm, hloubka pracovní desky 40 mm s nerezovou výztuhou, zadní a boční lem, nerezová konzola na zeď "L" , kotvená bokem k sousednímu stolu</t>
  </si>
  <si>
    <t>89</t>
  </si>
  <si>
    <t>111.07</t>
  </si>
  <si>
    <t>Pracovní stůl s mramorovou deskou</t>
  </si>
  <si>
    <t>182</t>
  </si>
  <si>
    <t>Poznámka k položce:
Celonerezová svařovaná konstrukce 2000x700x900 mm z profilu jekl 40/40/1,5,  výškově nastavitelné nožičky, pracovní plocha s žulovou deskou tloušťky min. 30 mm</t>
  </si>
  <si>
    <t>111.08</t>
  </si>
  <si>
    <t>Jednostranný hřebenový vozík na plechy</t>
  </si>
  <si>
    <t>184</t>
  </si>
  <si>
    <t>Poznámka k položce:
Celonerezová svařovaná konstrukce 570x580x1820 mm. Stojan s 10 patry pro ukládání plechů s možností přizpůsobení rozměrů plechů, čtyři kolečka (2 brzděná)</t>
  </si>
  <si>
    <t>G.114</t>
  </si>
  <si>
    <t>SKLAD ČISTÉHO PRÁDLA</t>
  </si>
  <si>
    <t>91</t>
  </si>
  <si>
    <t>114.01</t>
  </si>
  <si>
    <t>186</t>
  </si>
  <si>
    <t>Poznámka k položce:
Modulární regálový systém v duralovém provedení, válcované eloxované dural profily a pevnostní výlisky z plastů, čtyřpolicový možnost výškového nastavení nožiček,  nosnost police min. 150 kg</t>
  </si>
  <si>
    <t>G.118</t>
  </si>
  <si>
    <t>SKLAD ČISTÍCÍCH PROSTŘEDKŮ</t>
  </si>
  <si>
    <t>118.01</t>
  </si>
  <si>
    <t>188</t>
  </si>
  <si>
    <t>Poznámka k položce:
Modulární regálový systém v duralovém provedení, válcované eloxované dural profily a pevnostní výlisky z plastů, čtyřpolicový možnost výškového nastavení nožiček,  nosnost police min.150 kg</t>
  </si>
  <si>
    <t>G.119</t>
  </si>
  <si>
    <t>SKLAD DKP</t>
  </si>
  <si>
    <t>93</t>
  </si>
  <si>
    <t>119.01</t>
  </si>
  <si>
    <t>190</t>
  </si>
  <si>
    <t>Poznámka k položce:
Modulární regálový systém v duralovém provedení, válcované eloxované dural profily a pevnostní výlisky z plastů, čtyřpolicový, možnost výškového nastavení nožiček,  nosnost police min. 150 kg</t>
  </si>
  <si>
    <t>G.120</t>
  </si>
  <si>
    <t>SKLAD a HRUBÁ PŘÍPRAVNA BRAMBOR A KOŘENOVÉ ZELENINY</t>
  </si>
  <si>
    <t>120.01</t>
  </si>
  <si>
    <t>Škrabka brambor, náplň min. 10 kg</t>
  </si>
  <si>
    <t>192</t>
  </si>
  <si>
    <t>Poznámka k položce:
výkon 200-300 kg/hod, nerezový plášť AISI 304, bezpečnostní spínač průhledného víka, stop - start prostřednictvím časovače, el. příkon 0,8 kW, U = 3x230/400 V</t>
  </si>
  <si>
    <t>95</t>
  </si>
  <si>
    <t>120.02</t>
  </si>
  <si>
    <t>Lapač slupek</t>
  </si>
  <si>
    <t>194</t>
  </si>
  <si>
    <t>Poznámka k položce:
Válcová drátěná konstrukce D = 300 mm na nožičkách k zachycení druhé fáze jemných slupek od brambor</t>
  </si>
  <si>
    <t>120.03</t>
  </si>
  <si>
    <t>Pracovní stůl s dvoudřezem</t>
  </si>
  <si>
    <t>196</t>
  </si>
  <si>
    <t>Poznámka k položce:
Celonerezová svařovaná konstrukce 1500x700x900 mm z profilu jekl 40/40/1,5, dřezy 2x 500x500x300 - nerezový výlisek se zaoblenými hranami a otvorem pro vsazení zápachové uzávěrky a směšovací vodovodní baterie s prodlouženým ramínkem, výškově nastavitelné nožičky, pracovní plocha sendvičové konstrukce s tloušťkou plechu min. 1 mm, hloubka pracovní desky 40 mm s nerezovou výztuhou, zadní lem min. 40 mm</t>
  </si>
  <si>
    <t>97</t>
  </si>
  <si>
    <t>120.05</t>
  </si>
  <si>
    <t>Dřevěné roštové hrazení na brambory a zeleninu - rozebíratelné</t>
  </si>
  <si>
    <t>198</t>
  </si>
  <si>
    <t>120.06</t>
  </si>
  <si>
    <t>200</t>
  </si>
  <si>
    <t>Poznámka k položce:
Celonerezová svařovaná konstrukce 1000x740x850 mm z profilu jekl 40/40/1,5, čtyři otočná kolečka (2 brzděná), možnost s použitím na přepravu termoportů</t>
  </si>
  <si>
    <t>G.122</t>
  </si>
  <si>
    <t xml:space="preserve">SKLAD ODPADKŮ </t>
  </si>
  <si>
    <t>99</t>
  </si>
  <si>
    <t>122.02</t>
  </si>
  <si>
    <t>Samonavíjecí buben s hadicí na teplou vodu s vodní rozprašovací pistolí (sprchovou baterií)</t>
  </si>
  <si>
    <t>202</t>
  </si>
  <si>
    <t>Poznámka k položce:
Samonavíjecí nerezový buben 250x480x450 mm, potravinářská hadice na teplou vodu min. 15m, rozprašovací pistole - robustní provedení pro užití v gastronomii</t>
  </si>
  <si>
    <t>122.07</t>
  </si>
  <si>
    <t>Chladící stavebnicový box včetně vlastní izolované samonosné podlahy NA ODPADKY chl. výparník napojený na KCHJ umístěnou na konzole v m.č.G.121 pod stropem, chladírenské dveře pravé š=800</t>
  </si>
  <si>
    <t>204</t>
  </si>
  <si>
    <t>Poznámka k položce:
Vnější konstrukce lakované PUR panely, vnitřní teplota +2až +6°C, vnější rozm: 2000x1500x2400 mm (+/-10%), napájení 230V, vysálané teplo od KCHJ - odvést 900m3/hod</t>
  </si>
  <si>
    <t>G.125</t>
  </si>
  <si>
    <t>MANIPULACE S VOZÍKY - PARKOVÍŠTĚ</t>
  </si>
  <si>
    <t>101</t>
  </si>
  <si>
    <t>125.03</t>
  </si>
  <si>
    <t>Zásobník na talíře vyhřívaný dvoutubusový</t>
  </si>
  <si>
    <t>206</t>
  </si>
  <si>
    <t>Poznámka k položce:
Zásobník na talíře vyhřívaný dvoutubusový, celonerezové provedení, na talíře 190 - 260 mm, maximální počet talířů s krytem 166, maximální teplota talířů 70°C s roložením rovnoměrné teploty všech talířů, termostat s rozsahem teplot 30 až 80°C, 4 otočná kolečka (2 brzděná), nosnost min. 140 kg</t>
  </si>
  <si>
    <t>125.05</t>
  </si>
  <si>
    <t>Zásobník konzolový na koše pojízdný</t>
  </si>
  <si>
    <t>208</t>
  </si>
  <si>
    <t>Poznámka k položce:
Zásobník konzolový na koše 500x500 mm pojízdný, min. 7ks košů 500x500, posuvná plošina, spodní pevná police, madlo, 4 otočná kolečka (2 brzděná)</t>
  </si>
  <si>
    <t>103</t>
  </si>
  <si>
    <t>125.06</t>
  </si>
  <si>
    <t>Pojízdný regálový vozík na korpusy tabletu (horní spodní díl)- SYSTÉMOVÝ VOZÍK</t>
  </si>
  <si>
    <t>210</t>
  </si>
  <si>
    <t>Poznámka k položce:
Pojízdný regálový vozík na korpusy tabletu (horní spodní díl) - SYSTÉMOVÝ VOZÍK, celonerezové provedení, Rám je tvořen stabilními profily s vevařenými nosnými prvky, vč. vložených policových roštů. Tyto rošty jsou speciálně určeny pro výše uvedené systémové díly tabletu, takže nedochází ke klouzání nebo zadrhávání těchto dílů při manipulaci. Pojízdný pomocí 4 korozi odolnými kolečky (2 brzděná). Na všech 4 rozích se nachází kulaté chrániče pro dotek se stěnou.</t>
  </si>
  <si>
    <t>125.07</t>
  </si>
  <si>
    <t>Vůz na tablety 2x10 vsunů otevřený</t>
  </si>
  <si>
    <t>212</t>
  </si>
  <si>
    <t>Poznámka k položce:
Vůz na tablety 2x10 vsunů otevřený, nerezové provedení, 4 kolečka (2 otočná brzděná), dvě pevná z důvodu manipulace, přístupný obsluze z obou stran, minimální nosnost 140 kg, na horní díl vozíku možná policová nástavba</t>
  </si>
  <si>
    <t>105</t>
  </si>
  <si>
    <t>125.07b</t>
  </si>
  <si>
    <t>Nerezový čtyřpolicový regál 900x400x1800 mm, 4x roštová police pevná</t>
  </si>
  <si>
    <t>214</t>
  </si>
  <si>
    <t>G.127</t>
  </si>
  <si>
    <t>UMÝVÁRNA STOLNÍHO NÁDOBÍ A TABLETŮ</t>
  </si>
  <si>
    <t>127.01</t>
  </si>
  <si>
    <t>Mycí stroj na stolní nádobí (+tablety a příbory) tunelový košový</t>
  </si>
  <si>
    <t>216</t>
  </si>
  <si>
    <t>Poznámka k položce:
Mycí stroj na stolní nádobí (+tablety a příbory) tunelový košový 3150x775x2150 mm, kapacita 120 - 180 košů za hod dle DIN SPEC 10350 (dvourychlostní), pravo - levý se sušící zónou a  zpětným využitím odpadního tepla (I.fáze) do bojleru, výkonná předmicí zóna s kapacitou vody 50 l a čerpadlem o příkonu min. 1,5 kW, mycí tank s obsahem vody 100 l, oplachová zóna DUO - dvojitý oplach, isolované dveře s bezpečnostním spínačem, autotimer, systém nerezových sít přes celou vanu, optimální hygiena - zaoblené rohy a hlubokotažená vana, snadno vyjímatelná mycí a oplachová ramena, bezpečnostní vypínač, el. příkon 27,8 kW, U = 3x230/400 V</t>
  </si>
  <si>
    <t>107</t>
  </si>
  <si>
    <t>127.02</t>
  </si>
  <si>
    <t>Vstupní přídavný stůl k myčce, válečková dráha na koše</t>
  </si>
  <si>
    <t>218</t>
  </si>
  <si>
    <t>Poznámka k položce:
Vstupní přídavný  stůl k myčce 2300x600x900 mm, válečková dráha  na koše, s automatickým posuvem košů, stejný výrobce jako mycí stroj - pol. 127.01</t>
  </si>
  <si>
    <t>127.03</t>
  </si>
  <si>
    <t>Výstupní koncový stůl s válečkovou dráhou</t>
  </si>
  <si>
    <t>220</t>
  </si>
  <si>
    <t>Poznámka k položce:
Výstupní koncový stůl  s válečkovou dráhou 1550x650x900 mm pro koše (3x 500x500), stejný výrobce jako mycí stroj - pol. 127.01</t>
  </si>
  <si>
    <t>109</t>
  </si>
  <si>
    <t>127.04</t>
  </si>
  <si>
    <t>Vstupní přídavný stůl k válečkové dráze s odkládací policí a nástavbou na koše,</t>
  </si>
  <si>
    <t>222</t>
  </si>
  <si>
    <t>Poznámka k položce:
Vstupní přídavný stůl k válečkové dráze 1900x700x900 mm s odkládací policí a nástavbou na koše,  vestavěný dřez 450x450x250 včetně vodovodní směšovací baterie a oplachového pružného ramínka s oplachovou sprchou, stejný výrobce jako mycí stroj - pol. 127.01</t>
  </si>
  <si>
    <t>127.05</t>
  </si>
  <si>
    <t>Třídící stůl pojízdný s aretací kol</t>
  </si>
  <si>
    <t>224</t>
  </si>
  <si>
    <t>Poznámka k položce:
Celonerezová svařovaná konstrukce 1000x600x900 z profilu jekl 40/40/1,5, spodní nerezová police, čtyři kolečka s pryžovou obručí brzděná, rohy stolu chráněny pryžovými zarážkami</t>
  </si>
  <si>
    <t>111</t>
  </si>
  <si>
    <t>127.07</t>
  </si>
  <si>
    <t>Mycí stůl s dvoudřezem (600x600x280) včetně vodovodní baterie se sprchou pro ruční doplňkové mytí</t>
  </si>
  <si>
    <t>228</t>
  </si>
  <si>
    <t>Poznámka k položce:
Celonerezová svařovaná konstrukce 1900x800x900 mm z profilu jekl 40/40/1,5, dřezy 2x 600x600x280 - nerezový výlisek se zaoblenými hranami a otvorem pro vsazení zápachové uzávěrky a směšovací vodovodní baterie s prodlouženým ramínkem, možnost výškového nastavení nožiček, pracovní plocha sendvičové konstrukce s tloušťkou plechu min. 1 mm, hloubka pracovní desky 40 mm s nerezovou výztuhou, zadní lem min. 40 mm.</t>
  </si>
  <si>
    <t>127.11</t>
  </si>
  <si>
    <t>Nerezový čtyřpolicový regál</t>
  </si>
  <si>
    <t>230</t>
  </si>
  <si>
    <t>Poznámka k položce:
Tuhá celonerezová svařovaná konstrukce 1100x550x1800 mm z profilu jekl 40/40/1,5, výškově nastavitelné nožičky, police nerez plech tl. min.1 mm s podélnými nerez výztuhami nosnost police min. 60 kg</t>
  </si>
  <si>
    <t>113</t>
  </si>
  <si>
    <t>127.13</t>
  </si>
  <si>
    <t>232</t>
  </si>
  <si>
    <t>127.14</t>
  </si>
  <si>
    <t>Pojízdná nádoba na odpad s víkem min. 20 l, otevírání nášlapem</t>
  </si>
  <si>
    <t>234</t>
  </si>
  <si>
    <t>115</t>
  </si>
  <si>
    <t>127.16</t>
  </si>
  <si>
    <t>Změkčovač vody</t>
  </si>
  <si>
    <t>236</t>
  </si>
  <si>
    <t>Poznámka k položce:
Změkčovač vody, elektromechanická řídící jednotka, maximální doporučený průtok 1400 l/H, regenerace tabletovou solí v zásobníku o min. kapacitě 1,5 kg, bypass ventil umožňuje regeneraci za provozu, vstupní tlak 2-8 bar, sterilizace pryskyřice během regenerace, automatické sledování hladiny soli v nádrži, směšovací šroub pro nastavení tvrdosti vody</t>
  </si>
  <si>
    <t>G.128</t>
  </si>
  <si>
    <t>KOMPLETACE TABLETŮ</t>
  </si>
  <si>
    <t>128.08</t>
  </si>
  <si>
    <t>Kompletovací pás na tablety</t>
  </si>
  <si>
    <t>238</t>
  </si>
  <si>
    <t>Poznámka k položce:
Kompletovací pás na tablety, šířka pásu 500 mm, celonerezové provedení, plynulé nastavení pásu 4 až 20 m/min řízené regulátorem, jeden motor s příkonem 0,4 kW, volitelný počet elektrických zásuvek pro připojení vyhřívaných vozíků  (nutné sčítat celkový příkon). Funkce: 1 vypínač, 1 tlačítko start, tlačítko STOP, 1 tlačítko nouzového zastavení</t>
  </si>
  <si>
    <t>117</t>
  </si>
  <si>
    <t>128.09b</t>
  </si>
  <si>
    <t>Výdejní vodní lázeň elektrická 2xGN1/1 pojízdná</t>
  </si>
  <si>
    <t>240</t>
  </si>
  <si>
    <t>Poznámka k položce:
Výdejní vodní lázeň elektrická 2xGN1/1 pojízdná, celonerezové provedení, elektricky vyhřívaná, do e.l zásuvky připojitelná flexi šňůrou, teplota všech sekcí je regulovaná samostatně termostaty, 4 otočná kolečka (2 brzděná), výpustné ventily, napájení 230 V</t>
  </si>
  <si>
    <t>118</t>
  </si>
  <si>
    <t>128.20</t>
  </si>
  <si>
    <t>Tabletový systém (90 LŮŽEK - 100 TABLETŮ)</t>
  </si>
  <si>
    <t>242</t>
  </si>
  <si>
    <t>119</t>
  </si>
  <si>
    <t>128.09</t>
  </si>
  <si>
    <t>Zásobník na talíře NEvyhřívaný dvoutubusový</t>
  </si>
  <si>
    <t>244</t>
  </si>
  <si>
    <t>Poznámka k položce:
Zásobník na talíře NEvyhřívaný dvoutubusový - kapacita min. 2 x 50 talířů, celonerezové provedení, čtyři kolečka (2 brzděná)</t>
  </si>
  <si>
    <t>G.129</t>
  </si>
  <si>
    <t>ČISTÁ PŘÍPRAVNA SUROVIN (PRACOVNÍ ÚSEK ZELENINY a PRACOVNÍ ÚSEK MASA)</t>
  </si>
  <si>
    <t>120</t>
  </si>
  <si>
    <t>129.01</t>
  </si>
  <si>
    <t>Krouhač na zeleninu na pojízdném vozíku s GN nádobu s brzděnými koly</t>
  </si>
  <si>
    <t>246</t>
  </si>
  <si>
    <t>Poznámka k položce:
Krouhač zeleniny je v celonerezovém provedení, hliníková hlava, bezpečnostní mikrospínač páky a víka, výměnné disky, odnímatelná hlava, výkon 150-350 kg /hod. Je umístěn na celonerezovém pojízdném podstavci se čtyřmi koly (2 brzděná) a GN nádobou na nakrouhanou zeleninu</t>
  </si>
  <si>
    <t>121</t>
  </si>
  <si>
    <t>129.02</t>
  </si>
  <si>
    <t>Pracovní stůl s dvoudřezem (2x500x500x300) - mycí stůl na zeleninu</t>
  </si>
  <si>
    <t>248</t>
  </si>
  <si>
    <t>Poznámka k položce:
Celonerezová svařovaná konstrukce 1900x700x900 mm z profilu jekl 40/40/1,5, dřezy 2x 500x500x300 - nerezový výlisek se zaoblenými hranami a otvorem pro vsazení zápachové uzávěrky a směšovací vodovodní baterie s prodlouženým ramínkem, výškově nastavitelní nožičky, pracovní plocha sendvičové konstrukce s tloušťkou plechu min. 1 mm, hloubka pracovní desky 40 mm s nerezovou výztuhou, zadní lem min. 40 mm</t>
  </si>
  <si>
    <t>129.03</t>
  </si>
  <si>
    <t>Pracovní stůl s krájecí nirolénovou deskou</t>
  </si>
  <si>
    <t>250</t>
  </si>
  <si>
    <t>Poznámka k položce:
Celonerezová svařovaná konstrukce 800x700x900 mm z profilu jekl 40/40/1,5, výškově nastavitelné nožičky, pracovní plocha sendvičové konstrukce s tloušťkou plechu min. 1 mm, hloubka pracovní desky 40 mm s nerezovou výztuhou, boční úchyt na el. zásuvku 230 V</t>
  </si>
  <si>
    <t>123</t>
  </si>
  <si>
    <t>129.03a</t>
  </si>
  <si>
    <t>Pracovní stůl nerez</t>
  </si>
  <si>
    <t>252</t>
  </si>
  <si>
    <t>Poznámka k položce:
Celonerezová svařovaná konstrukce 800x700x900 mm, možnost výškového nastavení nožiček, pracovní plocha sendvičové konstrukce s tloušťkou plechu min. 1 mm, hloubka pracovní desky 40 mm s nerezovou výztuhou, boční úchyt na el. zásuvku 230 V</t>
  </si>
  <si>
    <t>129.04</t>
  </si>
  <si>
    <t>254</t>
  </si>
  <si>
    <t>Poznámka k položce:
Celonerezová svařovaná konstrukce 1700x700x900 mm z profilu jekl 40/40/1,5, výškově nastavitelné nožičky, pracovní plocha sendvičové konstrukce s tloušťkou plechu min. 1 mm, hloubka pracovní desky 40 mm s nerezovou výztuhou, zadní lem min. 40 mm</t>
  </si>
  <si>
    <t>125</t>
  </si>
  <si>
    <t>129.05</t>
  </si>
  <si>
    <t>256</t>
  </si>
  <si>
    <t>Poznámka k položce:
Nerezová svařovaná konstrukce 1300x700x900 mm z profilu jekl 40/40/1,5, vpravo dřez 450x450x250 - nerezový výlisek se zaoblenými hranami a otvorem pro vsazení zápachové uzávěrky a dřezové stojánkové baterie, výškově nastavitelné nožičky, pracovní plocha sendvičové konstrukce s tloušťkou plechu min. 1 mm, hloubka pracovní desky 40 mm s nerezovou výztuhou, zadní lem min. 40 mm</t>
  </si>
  <si>
    <t>129.06</t>
  </si>
  <si>
    <t>Řeznický špalek (nirolén) 600x600x850 mm</t>
  </si>
  <si>
    <t>258</t>
  </si>
  <si>
    <t>Poznámka k položce:
Celonerezová svařovaná konstrukce s vyjímatelnou nirolénovou deskou tl. 60 mm, , možnost výškového nastavení nožiček</t>
  </si>
  <si>
    <t>127</t>
  </si>
  <si>
    <t>129.07</t>
  </si>
  <si>
    <t>Kutr na maso stolní 800x600x500 mm, el. příkon 0,8 kW, U = 3x230/400 V</t>
  </si>
  <si>
    <t>260</t>
  </si>
  <si>
    <t>129.08</t>
  </si>
  <si>
    <t>Kontrolní váha můstková do 150 kg</t>
  </si>
  <si>
    <t>262</t>
  </si>
  <si>
    <t>Poznámka k položce:
Vnější konstrukce nerez s ocelovou lakovanou konstrukcí s indikátorem, na stativu ev. na zeď, zapuštěná do čisté podlahy</t>
  </si>
  <si>
    <t>129</t>
  </si>
  <si>
    <t>129.09</t>
  </si>
  <si>
    <t>Nerezový třípolicový regál</t>
  </si>
  <si>
    <t>264</t>
  </si>
  <si>
    <t>Poznámka k položce:
Tuhá celonerezová svařovaná konstrukce 1000x550x1800 mm z profilu jekl 40/40/1,5, výškově nastavitelné nožičky, police nerez plech tl. min.1 mm s podélnými nerez výztuhami nosnost police min. 60 kg</t>
  </si>
  <si>
    <t>129.12</t>
  </si>
  <si>
    <t>Universální kuchyňský stroj - robot, el. příkon 2,8 kW, U = 3x230/400 V</t>
  </si>
  <si>
    <t>266</t>
  </si>
  <si>
    <t>G.130</t>
  </si>
  <si>
    <t>UMÝVÁRNA PROVOZNÍHO NÁDOBÍ</t>
  </si>
  <si>
    <t>131</t>
  </si>
  <si>
    <t>130.01</t>
  </si>
  <si>
    <t>Mycí stroj na provozní nádobí koše 700x700</t>
  </si>
  <si>
    <t>268</t>
  </si>
  <si>
    <t>Poznámka k položce:
Celonerezové dvouplášťové provedení 850x850x2000 mm, rozměr koše: 700x700 mm, kapacita 5-30 košů/hod, nastavitelný cyklus, nerezová otočná ramena, dávkovač mycího  a oplach. prostředků řízený elektronicky, samočisticí cyklus, termostop bojleru, el. příkon 11,0 kW, U= 3x230/400 V</t>
  </si>
  <si>
    <t>130.02</t>
  </si>
  <si>
    <t>Mycí stůl s dřezem (600x650x350) uprostřed</t>
  </si>
  <si>
    <t>270</t>
  </si>
  <si>
    <t>Poznámka k položce:
Nerezová svařovaná konstrukce 1200x800x900 mm z profilu jekl 40/40/1,5, dřez 600x650x350 - nerezový výlisek se zaoblenými hranami a otvorem pro vsazení zápachové uzávěrky a dřezové stojánkové baterie s pružnou hadicí a sprchou, výškově nastavitelné nožičky, pracovní plocha sendvičové konstrukce s tloušťkou plechu min. 1 mm, hloubka pracovní desky 40 mm s nerezovou výztuhou, zadní lem min. 40 mm.</t>
  </si>
  <si>
    <t>133</t>
  </si>
  <si>
    <t>130.04</t>
  </si>
  <si>
    <t>272</t>
  </si>
  <si>
    <t>Poznámka k položce:
Tuhá celonerezová svařovaná 1150x600x1800 mm z profilu jekl 40/40/1,5, výškově nastavitelné nožičky, police nerez plech tl min. 1 mm s podélnými nerez výztuhami nosnost police min. 60 kg</t>
  </si>
  <si>
    <t>G.131</t>
  </si>
  <si>
    <t>DENNÍ SKLAD SUROVIN</t>
  </si>
  <si>
    <t>131.01</t>
  </si>
  <si>
    <t>Skladový regál komaxit</t>
  </si>
  <si>
    <t>276</t>
  </si>
  <si>
    <t>Poznámka k položce:
Svařovaná ocelová konstrukce 1000x450x1800 mm z profilu jekl 40/40/1,5, výškově nastavitelné nožičky, police komaxit plech tl. min 1 mm s podélnými nerez výztuhami, nosnost police min. 60 kg</t>
  </si>
  <si>
    <t>G.132</t>
  </si>
  <si>
    <t xml:space="preserve">SUCHÝ SKLAD </t>
  </si>
  <si>
    <t>135</t>
  </si>
  <si>
    <t>132.01</t>
  </si>
  <si>
    <t>278</t>
  </si>
  <si>
    <t>Poznámka k položce:
Modulární regálový systém čtyřpolicový 1060x475x1700 v duralovém provedení, válcované eloxované dural profily a pevnostní výlisky z plastů, výškově nastavitelné nožičky,  nosnost police min. 150 kg</t>
  </si>
  <si>
    <t>132.02</t>
  </si>
  <si>
    <t>280</t>
  </si>
  <si>
    <t>Poznámka k položce:
Modulární regálový systém čtyřpolicový 1400x475x1700 v duralovém provedení, válcované eloxované dural profily a pevnostní výlisky z plastů, výškově nastavitelné nožičky,  nosnost police min. 150 kg</t>
  </si>
  <si>
    <t>G.133</t>
  </si>
  <si>
    <t>CHLADÍCÍ A MRAZÍCÍ STAVEBNICOVÉ BOXY</t>
  </si>
  <si>
    <t>137</t>
  </si>
  <si>
    <t>133.01</t>
  </si>
  <si>
    <t>Chladící stavebnicový box včetně vlastní izolované samonosné podlahy NA MLÉKO A MLÉČNÉ VÝROBKY výparník napojený na KCHJ umístěnou na konzole v m.č. G.108 CHODBĚ pod stropem, chladírenské dveře levé š=800</t>
  </si>
  <si>
    <t>282</t>
  </si>
  <si>
    <t>Poznámka k položce:
Vnější konstrukce lakované PUR panely, vnitřní teplota +2 až +6°C, vnější rozm: 2000x2000x2400 mm, vysálané teplo od KCHJ - odvést 900m3/hod, box je vybaven regálovým systémem, el. příkon 1,1 kW, U = 230 V</t>
  </si>
  <si>
    <t>133.02</t>
  </si>
  <si>
    <t>Chladící stavebnicový box včetně vlastní izolované samonosné podlahy NA MASO výparník napojený na KCHJ umístěnou na konzole v m.č G.108 CHODBĚ pod stropem, chladírenské dveře levé š=800</t>
  </si>
  <si>
    <t>284</t>
  </si>
  <si>
    <t>Poznámka k položce:
Vnější konstrukce lakované PUR panely, vnitřní teplota +2 až +6°C, vnější rozm: 2000x2000x2400 mm, vysálané teplo od KCHJ - odvést 900m3/hod, box je vybaven regálovým systémem el. příkon 1,1 kW, U = 230 V</t>
  </si>
  <si>
    <t>139</t>
  </si>
  <si>
    <t>133.03</t>
  </si>
  <si>
    <t>Chladící stavebnicový box včetně vlastní izolované samonosné podlahy NA ZELENINU výparník napojený na KCHJ umístěnou na konzole v m.č G.108 CHODBĚ pod stropem, chladírenské dveře levé š=800</t>
  </si>
  <si>
    <t>286</t>
  </si>
  <si>
    <t>Poznámka k položce:
Vnější konstrukce lakované PUR panely, vnitřní teplota +2 až +6°C, vnější rozm: 2000x2000x2400 mm,vysálané teplo od KCHJ - odvést 900m3/hod, box je vybaven regálovým systémem, el. příkon 1,1 kW, U = 230 V</t>
  </si>
  <si>
    <t>133.04</t>
  </si>
  <si>
    <t>Mrazící stavebnicový box včetně vlastní izolované samonosné podlahy NA MASO výparník napojený na KCHJ umístěnou na konzole v m.č. G.108 CHODBĚ pod stropem, mrazírenské dveře levé š=800</t>
  </si>
  <si>
    <t>288</t>
  </si>
  <si>
    <t>Poznámka k položce:
Vnější konstrukce lakované PUR panely, vnitřní teplotu -18 až -24°C zajišťuje automatické mrazící zařízení, vnější rozm: 1500x2000x2400 mm, vysálané teplo od KCHJ - odvést 900m3/hod, box je vybaven regálovým systémem, el. příkon 1,1 kW, U = 230 V</t>
  </si>
  <si>
    <t>141</t>
  </si>
  <si>
    <t>133.05</t>
  </si>
  <si>
    <t>Mrazící stavebnicový box včetně vlastní izolované samonosné podlahy NA POLOTOVARY výparník napojený na KCHJ umístěnou na konzole v m.č. G.108 CHODBĚ pod stropem, mrazírenské dveře levé š=800</t>
  </si>
  <si>
    <t>290</t>
  </si>
  <si>
    <t>Poznámka k položce:
Vnější konstrukce lakované PUR panely, vnitřní teplotu -18 až -24°C zajišťuje automatické mrazící zařízení, vnější rozm: 3000x2000x2400 mm, vysálané teplo od KCHJ - odvést 900m3/hod, box je vybaven regálovým systémem, el. příkon 1,1 kW, U = 230 V</t>
  </si>
  <si>
    <t>G.138</t>
  </si>
  <si>
    <t>BUFET- PŘÍPRAVNA</t>
  </si>
  <si>
    <t>138.16</t>
  </si>
  <si>
    <t>Mikrovlnná trouba</t>
  </si>
  <si>
    <t>292</t>
  </si>
  <si>
    <t>Poznámka k položce:
Vnější konstrukce celonerezové provedení, digi ovládání, programovatelná, min. 20 programů, el. příkon 1,6 kW, U = 230 V</t>
  </si>
  <si>
    <t>143</t>
  </si>
  <si>
    <t>138.17</t>
  </si>
  <si>
    <t>294</t>
  </si>
  <si>
    <t>Poznámka k položce:
Nerezová svařovaná konstrukce 1050x700x900 mm, vlevo dřez 450x450x250 - nerezový výlisek se zaoblenými hranami a otvorem pro vsazení zápachové uzávěrky a dřezové stojánkové baterie, celonerezová svařovaná konstrukce, možnost výškového nastavení nožiček, pracovní plocha sendvičové konstrukce s tloušťkou plechu min. 1,5 mm s nerezovou výztuhou, zadní lem min. 40 mm</t>
  </si>
  <si>
    <t>138.18</t>
  </si>
  <si>
    <t>296</t>
  </si>
  <si>
    <t>Poznámka k položce:
Tuhá celonerezová svařovaná konstrukce 600x700x1800 mm, výškově nastavitelné nožičky, police nerez plech min. tl. 1 mm s podélnými nerez výztuhami nosnost police min. 60 kg</t>
  </si>
  <si>
    <t>145</t>
  </si>
  <si>
    <t>138.19</t>
  </si>
  <si>
    <t>298</t>
  </si>
  <si>
    <t>Poznámka k položce:
Celonerezová svařovaná konstrukce 800x700x900 mm z profilu jekl 40/40/1,5, výškově nastavitelné nožičky, pracovní plocha sendvičové konstrukce s tloušťkou plechu min. 1,5 mm, hloubka pracovní desky 40 mm s nerezovou výztuhou, zadní lem min. 40 mm</t>
  </si>
  <si>
    <t>138.20</t>
  </si>
  <si>
    <t>Mrazící podstolová skříň</t>
  </si>
  <si>
    <t>300</t>
  </si>
  <si>
    <t>Poznámka k položce:
Vnější konstrukce bíle lakovaný plech 600x585x855 mm, statické chlazení, 2 výparníkové rošty, digi termostat, teplota -18 až -22°C, zámek dveří, přední nastavitelné nožičky - zadní kolečka, el. příkon 0,2 kW, U = 230 V</t>
  </si>
  <si>
    <t>147</t>
  </si>
  <si>
    <t>138.21</t>
  </si>
  <si>
    <t>Nástěnná police včetně konzol</t>
  </si>
  <si>
    <t>302</t>
  </si>
  <si>
    <t>Poznámka k položce:
Celonerezová svařovaná konstrukce z plechu s tloušťkou plechu min. 1 mm pevně spojená s konzolemi 800x350x40 mm, připevněná na zeď šrouby, nosnost police min. 40 kg/bm</t>
  </si>
  <si>
    <t>Uvedené rozměry platí pro referenční výrobek. Tyto rozměry je nutné dodržet s max. +/- 10% odchylkou pokud není uvedeno min. nebo max.  omezení přípustné hodnoty. Při změně rozměru v rámci povolené tolerance je nutná koordinace se stavebním řešením tak, aby nebyla nutná změna stavební připravenosti. Parametry el. příkonu a příkonu plynu je nutné dodržet s max. +/- 10% odchylkou pokud není uvedeno min. nebo max. omezení přípustné hodnoty a tak, aby součet příkonů nepřesáhl projektovanou kapacitu pro příkon !!!</t>
  </si>
  <si>
    <t>Poznámka k položce:
pokladním boxem s kasou - CELONEREZOVÉ PROVEDENÍ (provedení H2).
Nerezová svařovaná konstrukce 14000x1000x900 mm, spodní police, možnost výškového nastavení nožiček, výdejní plocha sendvičové konstrukce s tloušťkou plechu min. 1,5 mm, hloubka pracovní desky 40 mm s nerezovou výztuhou, bez lemu, pohledový nerez matný, provedení pro použití v gastronomii, el. příkon 13,2 kW, U = 230 V</t>
  </si>
  <si>
    <t>Poznámka k položce:
 dechová clona nad chlazenou vanou 3xGN1/1/210, úložnými prostory na talíře a podnosy, zakončený pokladním boxem s kasou - CELONEREZOVÉ PROVEDENÍ (provedení H2). Nerezová svařovaná konstrukce 2100x1000x900 mm z profilů jekl 40/40/1,5, spodní police, výškově nastavitelné nožičky, výdejní plocha sendvičové konstrukce s tloušťkou plechu min. 1,5 mm, hloubka pracovní desky 40 mm s nerezovou výztuhou, bez lemu, pohledový nerez matný, provedení pro použití v gastronomii, el.příkon 2,0 kW, U = 230 V</t>
  </si>
  <si>
    <t xml:space="preserve">Poznámka k položce:
Horní a spodní díl izolačního kompaktního systému, konvenční princip bez vnějšího ohřevu, tepelně izolační skořepina, skládající se ze spodního a horního dílu, Každý díl dvouplášťové provedení, bez uzávěru nebo spony, tablet dlouhodobě odolný působení teplot od -20 do +90°C, provedení pro mytí v mycích automatech; 
Spodní díl vč. samostatného prolisu pro hlavní jídelní talíř/misku, samostatný prolis pro polévkovou misku nebo polévková miska umístěna v horním dílu, min. 1 samostatný prolis pro salát/desert misku a pro příbor a samostatného prolisu pro umístění nápoje - horní díl s výřezem pro umístění nápoje a polévky, min. 3 samostatné izolované prostory - (min. kruhový talíř, pro salát/desert misku a jeden pro příbor); </t>
  </si>
  <si>
    <t>Poznámka k položce:
Vnější konstrukce celonerezové provedení 1200x900x900 mm, 3xhořák min. 5,5 kW, 3xhořák min. 8,5 kW, trouba pro GN2/1 min. 8,5 kW, věčný plamen, skříňka s dvířky, napojení na vodu a odpad (TK), provedení zařízení na nožičkách, příkon plynu 50,5 kW</t>
  </si>
  <si>
    <t>Poznámka k položce:
Vnější konstrukce nerezové provedení 800x900x900 mm, celonerezová vana 700x500x100 mm bimetalové dno o tl.min. 16 mm, objem vany min. 32 l, výpust do podestavby, provedení zařízení na nožičkách s dvířky, el. příkon 9,0 kW, U = 3x230/400 V</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</si>
</sst>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cellStyleXfs>
  <cellXfs count="24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0" fillId="0" borderId="0" xfId="0" applyFont="1" applyAlignment="1" applyProtection="1">
      <alignment horizontal="left" vertical="center"/>
      <protection/>
    </xf>
    <xf numFmtId="0" fontId="11"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6"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19" fillId="4" borderId="0" xfId="0" applyFont="1" applyFill="1" applyAlignment="1" applyProtection="1">
      <alignment horizontal="center" vertical="center"/>
      <protection/>
    </xf>
    <xf numFmtId="0" fontId="20" fillId="0" borderId="13" xfId="0" applyFont="1" applyBorder="1" applyAlignment="1" applyProtection="1">
      <alignment horizontal="center" vertical="center" wrapText="1"/>
      <protection/>
    </xf>
    <xf numFmtId="0" fontId="20" fillId="0" borderId="14" xfId="0" applyFont="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7"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2" xfId="0" applyNumberFormat="1" applyFont="1" applyBorder="1" applyAlignment="1" applyProtection="1">
      <alignment vertical="center"/>
      <protection/>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6" fillId="0" borderId="18" xfId="0" applyNumberFormat="1" applyFont="1" applyBorder="1" applyAlignment="1" applyProtection="1">
      <alignment vertical="center"/>
      <protection/>
    </xf>
    <xf numFmtId="4" fontId="26" fillId="0" borderId="19" xfId="0" applyNumberFormat="1" applyFont="1" applyBorder="1" applyAlignment="1" applyProtection="1">
      <alignment vertical="center"/>
      <protection/>
    </xf>
    <xf numFmtId="166"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0" fillId="0" borderId="0" xfId="0" applyFont="1" applyAlignment="1">
      <alignment horizontal="left" vertical="center"/>
    </xf>
    <xf numFmtId="0" fontId="27"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4"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16"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9"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19"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19" fillId="4" borderId="13" xfId="0" applyFont="1" applyFill="1" applyBorder="1" applyAlignment="1" applyProtection="1">
      <alignment horizontal="center" vertical="center" wrapText="1"/>
      <protection/>
    </xf>
    <xf numFmtId="0" fontId="19" fillId="4" borderId="14" xfId="0" applyFont="1" applyFill="1" applyBorder="1" applyAlignment="1" applyProtection="1">
      <alignment horizontal="center" vertical="center" wrapText="1"/>
      <protection/>
    </xf>
    <xf numFmtId="0" fontId="19" fillId="4" borderId="15" xfId="0" applyFont="1" applyFill="1" applyBorder="1" applyAlignment="1" applyProtection="1">
      <alignment horizontal="center" vertical="center" wrapText="1"/>
      <protection/>
    </xf>
    <xf numFmtId="0" fontId="19"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1" fillId="0" borderId="0" xfId="0" applyNumberFormat="1" applyFont="1" applyAlignment="1" applyProtection="1">
      <alignment/>
      <protection/>
    </xf>
    <xf numFmtId="0" fontId="0" fillId="0" borderId="10" xfId="0" applyBorder="1" applyAlignment="1" applyProtection="1">
      <alignment vertical="center"/>
      <protection/>
    </xf>
    <xf numFmtId="166" fontId="29" fillId="0" borderId="10" xfId="0" applyNumberFormat="1" applyFont="1" applyBorder="1" applyAlignment="1" applyProtection="1">
      <alignment/>
      <protection/>
    </xf>
    <xf numFmtId="166" fontId="29" fillId="0" borderId="11" xfId="0" applyNumberFormat="1" applyFont="1" applyBorder="1" applyAlignment="1" applyProtection="1">
      <alignment/>
      <protection/>
    </xf>
    <xf numFmtId="4" fontId="30"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19" fillId="0" borderId="22" xfId="0" applyFont="1" applyBorder="1" applyAlignment="1" applyProtection="1">
      <alignment horizontal="center" vertical="center"/>
      <protection/>
    </xf>
    <xf numFmtId="49" fontId="19" fillId="0" borderId="22" xfId="0" applyNumberFormat="1" applyFont="1" applyBorder="1" applyAlignment="1" applyProtection="1">
      <alignment horizontal="left" vertical="center" wrapText="1"/>
      <protection/>
    </xf>
    <xf numFmtId="0" fontId="19" fillId="0" borderId="22" xfId="0" applyFont="1" applyBorder="1" applyAlignment="1" applyProtection="1">
      <alignment horizontal="left" vertical="center" wrapText="1"/>
      <protection/>
    </xf>
    <xf numFmtId="0" fontId="19" fillId="0" borderId="22" xfId="0" applyFont="1" applyBorder="1" applyAlignment="1" applyProtection="1">
      <alignment horizontal="center" vertical="center" wrapText="1"/>
      <protection/>
    </xf>
    <xf numFmtId="167" fontId="19" fillId="0" borderId="22" xfId="0" applyNumberFormat="1" applyFont="1" applyBorder="1" applyAlignment="1" applyProtection="1">
      <alignment vertical="center"/>
      <protection/>
    </xf>
    <xf numFmtId="4" fontId="19" fillId="2" borderId="22" xfId="0" applyNumberFormat="1" applyFont="1" applyFill="1" applyBorder="1" applyAlignment="1" applyProtection="1">
      <alignment vertical="center"/>
      <protection locked="0"/>
    </xf>
    <xf numFmtId="4" fontId="19"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0" fillId="2" borderId="17" xfId="0"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xf>
    <xf numFmtId="166" fontId="20" fillId="0" borderId="0" xfId="0" applyNumberFormat="1" applyFont="1" applyBorder="1" applyAlignment="1" applyProtection="1">
      <alignment vertical="center"/>
      <protection/>
    </xf>
    <xf numFmtId="166" fontId="20" fillId="0" borderId="12" xfId="0" applyNumberFormat="1" applyFont="1" applyBorder="1" applyAlignment="1" applyProtection="1">
      <alignment vertical="center"/>
      <protection/>
    </xf>
    <xf numFmtId="0" fontId="19"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14" fontId="3" fillId="2" borderId="0" xfId="0" applyNumberFormat="1"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2" fillId="0" borderId="0" xfId="0" applyFont="1" applyFill="1" applyAlignment="1" applyProtection="1">
      <alignment vertical="center" wrapText="1"/>
      <protection/>
    </xf>
    <xf numFmtId="0" fontId="19" fillId="0" borderId="22" xfId="0" applyFont="1" applyFill="1" applyBorder="1" applyAlignment="1" applyProtection="1">
      <alignment horizontal="left" vertical="center" wrapText="1"/>
      <protection/>
    </xf>
    <xf numFmtId="0" fontId="24"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0" fillId="0" borderId="0" xfId="0"/>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0" fontId="19" fillId="4" borderId="21" xfId="0" applyFont="1" applyFill="1" applyBorder="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7" fillId="0" borderId="16" xfId="0" applyFont="1" applyBorder="1" applyAlignment="1">
      <alignment horizontal="center" vertical="center"/>
    </xf>
    <xf numFmtId="0" fontId="17" fillId="0" borderId="10"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Border="1" applyAlignment="1">
      <alignment horizontal="left" vertical="center"/>
    </xf>
    <xf numFmtId="0" fontId="18" fillId="0" borderId="17"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4" fontId="15"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5" fillId="0" borderId="0" xfId="0" applyNumberFormat="1" applyFont="1" applyAlignment="1" applyProtection="1">
      <alignment vertical="center"/>
      <protection/>
    </xf>
    <xf numFmtId="0" fontId="25" fillId="0" borderId="0" xfId="0" applyFont="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13" fillId="0" borderId="0" xfId="0" applyFont="1" applyAlignment="1">
      <alignment horizontal="left" vertical="top" wrapText="1"/>
    </xf>
    <xf numFmtId="0" fontId="13" fillId="0" borderId="0" xfId="0" applyFont="1" applyAlignment="1">
      <alignment horizontal="left" vertical="center"/>
    </xf>
    <xf numFmtId="0" fontId="15"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4"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 fillId="0" borderId="0" xfId="0" applyFont="1" applyAlignment="1">
      <alignment horizontal="justify" vertical="top" wrapText="1"/>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7"/>
  <sheetViews>
    <sheetView showGridLines="0" workbookViewId="0" topLeftCell="A1">
      <selection activeCell="O12" sqref="O12"/>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2" t="s">
        <v>0</v>
      </c>
      <c r="AZ1" s="12" t="s">
        <v>1</v>
      </c>
      <c r="BA1" s="12" t="s">
        <v>2</v>
      </c>
      <c r="BB1" s="12" t="s">
        <v>3</v>
      </c>
      <c r="BT1" s="12" t="s">
        <v>4</v>
      </c>
      <c r="BU1" s="12" t="s">
        <v>4</v>
      </c>
      <c r="BV1" s="12" t="s">
        <v>5</v>
      </c>
    </row>
    <row r="2" spans="44:72" s="1" customFormat="1" ht="36.95" customHeight="1">
      <c r="AR2" s="197"/>
      <c r="AS2" s="197"/>
      <c r="AT2" s="197"/>
      <c r="AU2" s="197"/>
      <c r="AV2" s="197"/>
      <c r="AW2" s="197"/>
      <c r="AX2" s="197"/>
      <c r="AY2" s="197"/>
      <c r="AZ2" s="197"/>
      <c r="BA2" s="197"/>
      <c r="BB2" s="197"/>
      <c r="BC2" s="197"/>
      <c r="BD2" s="197"/>
      <c r="BE2" s="197"/>
      <c r="BS2" s="13" t="s">
        <v>6</v>
      </c>
      <c r="BT2" s="13" t="s">
        <v>7</v>
      </c>
    </row>
    <row r="3" spans="2:72" s="1" customFormat="1" ht="6.95"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6"/>
      <c r="BS3" s="13" t="s">
        <v>6</v>
      </c>
      <c r="BT3" s="13" t="s">
        <v>8</v>
      </c>
    </row>
    <row r="4" spans="2:71" s="1" customFormat="1" ht="24.95" customHeight="1">
      <c r="B4" s="17"/>
      <c r="C4" s="18"/>
      <c r="D4" s="19" t="s">
        <v>9</v>
      </c>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6"/>
      <c r="AS4" s="20" t="s">
        <v>10</v>
      </c>
      <c r="BE4" s="21" t="s">
        <v>11</v>
      </c>
      <c r="BS4" s="13" t="s">
        <v>12</v>
      </c>
    </row>
    <row r="5" spans="2:71" s="1" customFormat="1" ht="12" customHeight="1">
      <c r="B5" s="17"/>
      <c r="C5" s="18"/>
      <c r="D5" s="22" t="s">
        <v>13</v>
      </c>
      <c r="E5" s="18"/>
      <c r="F5" s="18"/>
      <c r="G5" s="18"/>
      <c r="H5" s="18"/>
      <c r="I5" s="18"/>
      <c r="J5" s="18"/>
      <c r="K5" s="226" t="s">
        <v>14</v>
      </c>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18"/>
      <c r="AQ5" s="18"/>
      <c r="AR5" s="16"/>
      <c r="BE5" s="223" t="s">
        <v>15</v>
      </c>
      <c r="BS5" s="13" t="s">
        <v>6</v>
      </c>
    </row>
    <row r="6" spans="2:71" s="1" customFormat="1" ht="36.95" customHeight="1">
      <c r="B6" s="17"/>
      <c r="C6" s="18"/>
      <c r="D6" s="24" t="s">
        <v>16</v>
      </c>
      <c r="E6" s="18"/>
      <c r="F6" s="18"/>
      <c r="G6" s="18"/>
      <c r="H6" s="18"/>
      <c r="I6" s="18"/>
      <c r="J6" s="18"/>
      <c r="K6" s="228" t="s">
        <v>17</v>
      </c>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18"/>
      <c r="AQ6" s="18"/>
      <c r="AR6" s="16"/>
      <c r="BE6" s="224"/>
      <c r="BS6" s="13" t="s">
        <v>6</v>
      </c>
    </row>
    <row r="7" spans="2:71" s="1" customFormat="1" ht="12" customHeight="1">
      <c r="B7" s="17"/>
      <c r="C7" s="18"/>
      <c r="D7" s="25" t="s">
        <v>18</v>
      </c>
      <c r="E7" s="18"/>
      <c r="F7" s="18"/>
      <c r="G7" s="18"/>
      <c r="H7" s="18"/>
      <c r="I7" s="18"/>
      <c r="J7" s="18"/>
      <c r="K7" s="23" t="s">
        <v>1</v>
      </c>
      <c r="L7" s="18"/>
      <c r="M7" s="18"/>
      <c r="N7" s="18"/>
      <c r="O7" s="18"/>
      <c r="P7" s="18"/>
      <c r="Q7" s="18"/>
      <c r="R7" s="18"/>
      <c r="S7" s="18"/>
      <c r="T7" s="18"/>
      <c r="U7" s="18"/>
      <c r="V7" s="18"/>
      <c r="W7" s="18"/>
      <c r="X7" s="18"/>
      <c r="Y7" s="18"/>
      <c r="Z7" s="18"/>
      <c r="AA7" s="18"/>
      <c r="AB7" s="18"/>
      <c r="AC7" s="18"/>
      <c r="AD7" s="18"/>
      <c r="AE7" s="18"/>
      <c r="AF7" s="18"/>
      <c r="AG7" s="18"/>
      <c r="AH7" s="18"/>
      <c r="AI7" s="18"/>
      <c r="AJ7" s="18"/>
      <c r="AK7" s="25" t="s">
        <v>19</v>
      </c>
      <c r="AL7" s="18"/>
      <c r="AM7" s="18"/>
      <c r="AN7" s="23" t="s">
        <v>1</v>
      </c>
      <c r="AO7" s="18"/>
      <c r="AP7" s="18"/>
      <c r="AQ7" s="18"/>
      <c r="AR7" s="16"/>
      <c r="BE7" s="224"/>
      <c r="BS7" s="13" t="s">
        <v>6</v>
      </c>
    </row>
    <row r="8" spans="2:71" s="1" customFormat="1" ht="12" customHeight="1">
      <c r="B8" s="17"/>
      <c r="C8" s="18"/>
      <c r="D8" s="25" t="s">
        <v>20</v>
      </c>
      <c r="E8" s="18"/>
      <c r="F8" s="18"/>
      <c r="G8" s="18"/>
      <c r="H8" s="18"/>
      <c r="I8" s="18"/>
      <c r="J8" s="18"/>
      <c r="K8" s="23" t="s">
        <v>21</v>
      </c>
      <c r="L8" s="18"/>
      <c r="M8" s="18"/>
      <c r="N8" s="18"/>
      <c r="O8" s="18"/>
      <c r="P8" s="18"/>
      <c r="Q8" s="18"/>
      <c r="R8" s="18"/>
      <c r="S8" s="18"/>
      <c r="T8" s="18"/>
      <c r="U8" s="18"/>
      <c r="V8" s="18"/>
      <c r="W8" s="18"/>
      <c r="X8" s="18"/>
      <c r="Y8" s="18"/>
      <c r="Z8" s="18"/>
      <c r="AA8" s="18"/>
      <c r="AB8" s="18"/>
      <c r="AC8" s="18"/>
      <c r="AD8" s="18"/>
      <c r="AE8" s="18"/>
      <c r="AF8" s="18"/>
      <c r="AG8" s="18"/>
      <c r="AH8" s="18"/>
      <c r="AI8" s="18"/>
      <c r="AJ8" s="18"/>
      <c r="AK8" s="25" t="s">
        <v>22</v>
      </c>
      <c r="AL8" s="18"/>
      <c r="AM8" s="18"/>
      <c r="AN8" s="190">
        <v>44246</v>
      </c>
      <c r="AO8" s="18"/>
      <c r="AP8" s="18"/>
      <c r="AQ8" s="18"/>
      <c r="AR8" s="16"/>
      <c r="BE8" s="224"/>
      <c r="BS8" s="13" t="s">
        <v>6</v>
      </c>
    </row>
    <row r="9" spans="2:71" s="1" customFormat="1" ht="14.45" customHeight="1">
      <c r="B9" s="17"/>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6"/>
      <c r="BE9" s="224"/>
      <c r="BS9" s="13" t="s">
        <v>6</v>
      </c>
    </row>
    <row r="10" spans="2:71" s="1" customFormat="1" ht="12" customHeight="1">
      <c r="B10" s="17"/>
      <c r="C10" s="18"/>
      <c r="D10" s="25" t="s">
        <v>23</v>
      </c>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25" t="s">
        <v>24</v>
      </c>
      <c r="AL10" s="18"/>
      <c r="AM10" s="18"/>
      <c r="AN10" s="23" t="s">
        <v>1</v>
      </c>
      <c r="AO10" s="18"/>
      <c r="AP10" s="18"/>
      <c r="AQ10" s="18"/>
      <c r="AR10" s="16"/>
      <c r="BE10" s="224"/>
      <c r="BS10" s="13" t="s">
        <v>6</v>
      </c>
    </row>
    <row r="11" spans="2:71" s="1" customFormat="1" ht="18.4" customHeight="1">
      <c r="B11" s="17"/>
      <c r="C11" s="18"/>
      <c r="D11" s="18"/>
      <c r="E11" s="23" t="s">
        <v>25</v>
      </c>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25" t="s">
        <v>26</v>
      </c>
      <c r="AL11" s="18"/>
      <c r="AM11" s="18"/>
      <c r="AN11" s="23" t="s">
        <v>1</v>
      </c>
      <c r="AO11" s="18"/>
      <c r="AP11" s="18"/>
      <c r="AQ11" s="18"/>
      <c r="AR11" s="16"/>
      <c r="BE11" s="224"/>
      <c r="BS11" s="13" t="s">
        <v>6</v>
      </c>
    </row>
    <row r="12" spans="2:71" s="1" customFormat="1" ht="6.95" customHeight="1">
      <c r="B12" s="1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6"/>
      <c r="BE12" s="224"/>
      <c r="BS12" s="13" t="s">
        <v>6</v>
      </c>
    </row>
    <row r="13" spans="2:71" s="1" customFormat="1" ht="12" customHeight="1">
      <c r="B13" s="17"/>
      <c r="C13" s="18"/>
      <c r="D13" s="25" t="s">
        <v>27</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25" t="s">
        <v>24</v>
      </c>
      <c r="AL13" s="18"/>
      <c r="AM13" s="18"/>
      <c r="AN13" s="27" t="s">
        <v>28</v>
      </c>
      <c r="AO13" s="18"/>
      <c r="AP13" s="18"/>
      <c r="AQ13" s="18"/>
      <c r="AR13" s="16"/>
      <c r="BE13" s="224"/>
      <c r="BS13" s="13" t="s">
        <v>6</v>
      </c>
    </row>
    <row r="14" spans="2:71" ht="12.75">
      <c r="B14" s="17"/>
      <c r="C14" s="18"/>
      <c r="D14" s="18"/>
      <c r="E14" s="229" t="s">
        <v>28</v>
      </c>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5" t="s">
        <v>26</v>
      </c>
      <c r="AL14" s="18"/>
      <c r="AM14" s="18"/>
      <c r="AN14" s="27" t="s">
        <v>28</v>
      </c>
      <c r="AO14" s="18"/>
      <c r="AP14" s="18"/>
      <c r="AQ14" s="18"/>
      <c r="AR14" s="16"/>
      <c r="BE14" s="224"/>
      <c r="BS14" s="13" t="s">
        <v>6</v>
      </c>
    </row>
    <row r="15" spans="2:71" s="1" customFormat="1" ht="6.95" customHeight="1">
      <c r="B15" s="17"/>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6"/>
      <c r="BE15" s="224"/>
      <c r="BS15" s="13" t="s">
        <v>4</v>
      </c>
    </row>
    <row r="16" spans="2:71" s="1" customFormat="1" ht="12" customHeight="1">
      <c r="B16" s="17"/>
      <c r="C16" s="18"/>
      <c r="D16" s="25" t="s">
        <v>29</v>
      </c>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25" t="s">
        <v>24</v>
      </c>
      <c r="AL16" s="18"/>
      <c r="AM16" s="18"/>
      <c r="AN16" s="23" t="s">
        <v>30</v>
      </c>
      <c r="AO16" s="18"/>
      <c r="AP16" s="18"/>
      <c r="AQ16" s="18"/>
      <c r="AR16" s="16"/>
      <c r="BE16" s="224"/>
      <c r="BS16" s="13" t="s">
        <v>4</v>
      </c>
    </row>
    <row r="17" spans="2:71" s="1" customFormat="1" ht="18.4" customHeight="1">
      <c r="B17" s="17"/>
      <c r="C17" s="18"/>
      <c r="D17" s="18"/>
      <c r="E17" s="23" t="s">
        <v>31</v>
      </c>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25" t="s">
        <v>26</v>
      </c>
      <c r="AL17" s="18"/>
      <c r="AM17" s="18"/>
      <c r="AN17" s="23" t="s">
        <v>32</v>
      </c>
      <c r="AO17" s="18"/>
      <c r="AP17" s="18"/>
      <c r="AQ17" s="18"/>
      <c r="AR17" s="16"/>
      <c r="BE17" s="224"/>
      <c r="BS17" s="13" t="s">
        <v>33</v>
      </c>
    </row>
    <row r="18" spans="2:71" s="1" customFormat="1" ht="6.95" customHeight="1">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6"/>
      <c r="BE18" s="224"/>
      <c r="BS18" s="13" t="s">
        <v>6</v>
      </c>
    </row>
    <row r="19" spans="2:71" s="1" customFormat="1" ht="12" customHeight="1">
      <c r="B19" s="17"/>
      <c r="C19" s="18"/>
      <c r="D19" s="25" t="s">
        <v>34</v>
      </c>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25" t="s">
        <v>24</v>
      </c>
      <c r="AL19" s="18"/>
      <c r="AM19" s="18"/>
      <c r="AN19" s="23" t="s">
        <v>1</v>
      </c>
      <c r="AO19" s="18"/>
      <c r="AP19" s="18"/>
      <c r="AQ19" s="18"/>
      <c r="AR19" s="16"/>
      <c r="BE19" s="224"/>
      <c r="BS19" s="13" t="s">
        <v>6</v>
      </c>
    </row>
    <row r="20" spans="2:71" s="1" customFormat="1" ht="18.4" customHeight="1">
      <c r="B20" s="17"/>
      <c r="C20" s="18"/>
      <c r="D20" s="18"/>
      <c r="E20" s="23" t="s">
        <v>35</v>
      </c>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25" t="s">
        <v>26</v>
      </c>
      <c r="AL20" s="18"/>
      <c r="AM20" s="18"/>
      <c r="AN20" s="23" t="s">
        <v>1</v>
      </c>
      <c r="AO20" s="18"/>
      <c r="AP20" s="18"/>
      <c r="AQ20" s="18"/>
      <c r="AR20" s="16"/>
      <c r="BE20" s="224"/>
      <c r="BS20" s="13" t="s">
        <v>33</v>
      </c>
    </row>
    <row r="21" spans="2:57" s="1" customFormat="1" ht="6.95" customHeight="1">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6"/>
      <c r="BE21" s="224"/>
    </row>
    <row r="22" spans="2:57" s="1" customFormat="1" ht="12" customHeight="1">
      <c r="B22" s="17"/>
      <c r="C22" s="18"/>
      <c r="D22" s="25" t="s">
        <v>36</v>
      </c>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6"/>
      <c r="BE22" s="224"/>
    </row>
    <row r="23" spans="2:57" s="1" customFormat="1" ht="16.5" customHeight="1">
      <c r="B23" s="17"/>
      <c r="C23" s="18"/>
      <c r="D23" s="18"/>
      <c r="E23" s="231" t="s">
        <v>1</v>
      </c>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18"/>
      <c r="AP23" s="18"/>
      <c r="AQ23" s="18"/>
      <c r="AR23" s="16"/>
      <c r="BE23" s="224"/>
    </row>
    <row r="24" spans="2:57" s="1" customFormat="1" ht="6.95" customHeight="1">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6"/>
      <c r="BE24" s="224"/>
    </row>
    <row r="25" spans="2:57" s="1" customFormat="1" ht="6.95" customHeight="1">
      <c r="B25" s="17"/>
      <c r="C25" s="18"/>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18"/>
      <c r="AQ25" s="18"/>
      <c r="AR25" s="16"/>
      <c r="BE25" s="224"/>
    </row>
    <row r="26" spans="1:57" s="2" customFormat="1" ht="25.9" customHeight="1">
      <c r="A26" s="30"/>
      <c r="B26" s="31"/>
      <c r="C26" s="32"/>
      <c r="D26" s="33" t="s">
        <v>37</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32">
        <f>ROUND(AG94,2)</f>
        <v>0</v>
      </c>
      <c r="AL26" s="233"/>
      <c r="AM26" s="233"/>
      <c r="AN26" s="233"/>
      <c r="AO26" s="233"/>
      <c r="AP26" s="32"/>
      <c r="AQ26" s="32"/>
      <c r="AR26" s="35"/>
      <c r="BE26" s="224"/>
    </row>
    <row r="27" spans="1:57" s="2" customFormat="1" ht="6.95" customHeight="1">
      <c r="A27" s="30"/>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5"/>
      <c r="BE27" s="224"/>
    </row>
    <row r="28" spans="1:57" s="2" customFormat="1" ht="12.75">
      <c r="A28" s="30"/>
      <c r="B28" s="31"/>
      <c r="C28" s="32"/>
      <c r="D28" s="32"/>
      <c r="E28" s="32"/>
      <c r="F28" s="32"/>
      <c r="G28" s="32"/>
      <c r="H28" s="32"/>
      <c r="I28" s="32"/>
      <c r="J28" s="32"/>
      <c r="K28" s="32"/>
      <c r="L28" s="234" t="s">
        <v>38</v>
      </c>
      <c r="M28" s="234"/>
      <c r="N28" s="234"/>
      <c r="O28" s="234"/>
      <c r="P28" s="234"/>
      <c r="Q28" s="32"/>
      <c r="R28" s="32"/>
      <c r="S28" s="32"/>
      <c r="T28" s="32"/>
      <c r="U28" s="32"/>
      <c r="V28" s="32"/>
      <c r="W28" s="234" t="s">
        <v>39</v>
      </c>
      <c r="X28" s="234"/>
      <c r="Y28" s="234"/>
      <c r="Z28" s="234"/>
      <c r="AA28" s="234"/>
      <c r="AB28" s="234"/>
      <c r="AC28" s="234"/>
      <c r="AD28" s="234"/>
      <c r="AE28" s="234"/>
      <c r="AF28" s="32"/>
      <c r="AG28" s="32"/>
      <c r="AH28" s="32"/>
      <c r="AI28" s="32"/>
      <c r="AJ28" s="32"/>
      <c r="AK28" s="234" t="s">
        <v>40</v>
      </c>
      <c r="AL28" s="234"/>
      <c r="AM28" s="234"/>
      <c r="AN28" s="234"/>
      <c r="AO28" s="234"/>
      <c r="AP28" s="32"/>
      <c r="AQ28" s="32"/>
      <c r="AR28" s="35"/>
      <c r="BE28" s="224"/>
    </row>
    <row r="29" spans="2:57" s="3" customFormat="1" ht="14.45" customHeight="1">
      <c r="B29" s="36"/>
      <c r="C29" s="37"/>
      <c r="D29" s="25" t="s">
        <v>41</v>
      </c>
      <c r="E29" s="37"/>
      <c r="F29" s="25" t="s">
        <v>42</v>
      </c>
      <c r="G29" s="37"/>
      <c r="H29" s="37"/>
      <c r="I29" s="37"/>
      <c r="J29" s="37"/>
      <c r="K29" s="37"/>
      <c r="L29" s="216">
        <v>0.21</v>
      </c>
      <c r="M29" s="215"/>
      <c r="N29" s="215"/>
      <c r="O29" s="215"/>
      <c r="P29" s="215"/>
      <c r="Q29" s="37"/>
      <c r="R29" s="37"/>
      <c r="S29" s="37"/>
      <c r="T29" s="37"/>
      <c r="U29" s="37"/>
      <c r="V29" s="37"/>
      <c r="W29" s="214">
        <f>ROUND(AZ94,2)</f>
        <v>0</v>
      </c>
      <c r="X29" s="215"/>
      <c r="Y29" s="215"/>
      <c r="Z29" s="215"/>
      <c r="AA29" s="215"/>
      <c r="AB29" s="215"/>
      <c r="AC29" s="215"/>
      <c r="AD29" s="215"/>
      <c r="AE29" s="215"/>
      <c r="AF29" s="37"/>
      <c r="AG29" s="37"/>
      <c r="AH29" s="37"/>
      <c r="AI29" s="37"/>
      <c r="AJ29" s="37"/>
      <c r="AK29" s="214">
        <f>ROUND(AV94,2)</f>
        <v>0</v>
      </c>
      <c r="AL29" s="215"/>
      <c r="AM29" s="215"/>
      <c r="AN29" s="215"/>
      <c r="AO29" s="215"/>
      <c r="AP29" s="37"/>
      <c r="AQ29" s="37"/>
      <c r="AR29" s="38"/>
      <c r="BE29" s="225"/>
    </row>
    <row r="30" spans="2:57" s="3" customFormat="1" ht="14.45" customHeight="1">
      <c r="B30" s="36"/>
      <c r="C30" s="37"/>
      <c r="D30" s="37"/>
      <c r="E30" s="37"/>
      <c r="F30" s="25" t="s">
        <v>43</v>
      </c>
      <c r="G30" s="37"/>
      <c r="H30" s="37"/>
      <c r="I30" s="37"/>
      <c r="J30" s="37"/>
      <c r="K30" s="37"/>
      <c r="L30" s="216">
        <v>0.15</v>
      </c>
      <c r="M30" s="215"/>
      <c r="N30" s="215"/>
      <c r="O30" s="215"/>
      <c r="P30" s="215"/>
      <c r="Q30" s="37"/>
      <c r="R30" s="37"/>
      <c r="S30" s="37"/>
      <c r="T30" s="37"/>
      <c r="U30" s="37"/>
      <c r="V30" s="37"/>
      <c r="W30" s="214">
        <f>ROUND(BA94,2)</f>
        <v>0</v>
      </c>
      <c r="X30" s="215"/>
      <c r="Y30" s="215"/>
      <c r="Z30" s="215"/>
      <c r="AA30" s="215"/>
      <c r="AB30" s="215"/>
      <c r="AC30" s="215"/>
      <c r="AD30" s="215"/>
      <c r="AE30" s="215"/>
      <c r="AF30" s="37"/>
      <c r="AG30" s="37"/>
      <c r="AH30" s="37"/>
      <c r="AI30" s="37"/>
      <c r="AJ30" s="37"/>
      <c r="AK30" s="214">
        <f>ROUND(AW94,2)</f>
        <v>0</v>
      </c>
      <c r="AL30" s="215"/>
      <c r="AM30" s="215"/>
      <c r="AN30" s="215"/>
      <c r="AO30" s="215"/>
      <c r="AP30" s="37"/>
      <c r="AQ30" s="37"/>
      <c r="AR30" s="38"/>
      <c r="BE30" s="225"/>
    </row>
    <row r="31" spans="2:57" s="3" customFormat="1" ht="14.45" customHeight="1" hidden="1">
      <c r="B31" s="36"/>
      <c r="C31" s="37"/>
      <c r="D31" s="37"/>
      <c r="E31" s="37"/>
      <c r="F31" s="25" t="s">
        <v>44</v>
      </c>
      <c r="G31" s="37"/>
      <c r="H31" s="37"/>
      <c r="I31" s="37"/>
      <c r="J31" s="37"/>
      <c r="K31" s="37"/>
      <c r="L31" s="216">
        <v>0.21</v>
      </c>
      <c r="M31" s="215"/>
      <c r="N31" s="215"/>
      <c r="O31" s="215"/>
      <c r="P31" s="215"/>
      <c r="Q31" s="37"/>
      <c r="R31" s="37"/>
      <c r="S31" s="37"/>
      <c r="T31" s="37"/>
      <c r="U31" s="37"/>
      <c r="V31" s="37"/>
      <c r="W31" s="214">
        <f>ROUND(BB94,2)</f>
        <v>0</v>
      </c>
      <c r="X31" s="215"/>
      <c r="Y31" s="215"/>
      <c r="Z31" s="215"/>
      <c r="AA31" s="215"/>
      <c r="AB31" s="215"/>
      <c r="AC31" s="215"/>
      <c r="AD31" s="215"/>
      <c r="AE31" s="215"/>
      <c r="AF31" s="37"/>
      <c r="AG31" s="37"/>
      <c r="AH31" s="37"/>
      <c r="AI31" s="37"/>
      <c r="AJ31" s="37"/>
      <c r="AK31" s="214">
        <v>0</v>
      </c>
      <c r="AL31" s="215"/>
      <c r="AM31" s="215"/>
      <c r="AN31" s="215"/>
      <c r="AO31" s="215"/>
      <c r="AP31" s="37"/>
      <c r="AQ31" s="37"/>
      <c r="AR31" s="38"/>
      <c r="BE31" s="225"/>
    </row>
    <row r="32" spans="2:57" s="3" customFormat="1" ht="14.45" customHeight="1" hidden="1">
      <c r="B32" s="36"/>
      <c r="C32" s="37"/>
      <c r="D32" s="37"/>
      <c r="E32" s="37"/>
      <c r="F32" s="25" t="s">
        <v>45</v>
      </c>
      <c r="G32" s="37"/>
      <c r="H32" s="37"/>
      <c r="I32" s="37"/>
      <c r="J32" s="37"/>
      <c r="K32" s="37"/>
      <c r="L32" s="216">
        <v>0.15</v>
      </c>
      <c r="M32" s="215"/>
      <c r="N32" s="215"/>
      <c r="O32" s="215"/>
      <c r="P32" s="215"/>
      <c r="Q32" s="37"/>
      <c r="R32" s="37"/>
      <c r="S32" s="37"/>
      <c r="T32" s="37"/>
      <c r="U32" s="37"/>
      <c r="V32" s="37"/>
      <c r="W32" s="214">
        <f>ROUND(BC94,2)</f>
        <v>0</v>
      </c>
      <c r="X32" s="215"/>
      <c r="Y32" s="215"/>
      <c r="Z32" s="215"/>
      <c r="AA32" s="215"/>
      <c r="AB32" s="215"/>
      <c r="AC32" s="215"/>
      <c r="AD32" s="215"/>
      <c r="AE32" s="215"/>
      <c r="AF32" s="37"/>
      <c r="AG32" s="37"/>
      <c r="AH32" s="37"/>
      <c r="AI32" s="37"/>
      <c r="AJ32" s="37"/>
      <c r="AK32" s="214">
        <v>0</v>
      </c>
      <c r="AL32" s="215"/>
      <c r="AM32" s="215"/>
      <c r="AN32" s="215"/>
      <c r="AO32" s="215"/>
      <c r="AP32" s="37"/>
      <c r="AQ32" s="37"/>
      <c r="AR32" s="38"/>
      <c r="BE32" s="225"/>
    </row>
    <row r="33" spans="2:57" s="3" customFormat="1" ht="14.45" customHeight="1" hidden="1">
      <c r="B33" s="36"/>
      <c r="C33" s="37"/>
      <c r="D33" s="37"/>
      <c r="E33" s="37"/>
      <c r="F33" s="25" t="s">
        <v>46</v>
      </c>
      <c r="G33" s="37"/>
      <c r="H33" s="37"/>
      <c r="I33" s="37"/>
      <c r="J33" s="37"/>
      <c r="K33" s="37"/>
      <c r="L33" s="216">
        <v>0</v>
      </c>
      <c r="M33" s="215"/>
      <c r="N33" s="215"/>
      <c r="O33" s="215"/>
      <c r="P33" s="215"/>
      <c r="Q33" s="37"/>
      <c r="R33" s="37"/>
      <c r="S33" s="37"/>
      <c r="T33" s="37"/>
      <c r="U33" s="37"/>
      <c r="V33" s="37"/>
      <c r="W33" s="214">
        <f>ROUND(BD94,2)</f>
        <v>0</v>
      </c>
      <c r="X33" s="215"/>
      <c r="Y33" s="215"/>
      <c r="Z33" s="215"/>
      <c r="AA33" s="215"/>
      <c r="AB33" s="215"/>
      <c r="AC33" s="215"/>
      <c r="AD33" s="215"/>
      <c r="AE33" s="215"/>
      <c r="AF33" s="37"/>
      <c r="AG33" s="37"/>
      <c r="AH33" s="37"/>
      <c r="AI33" s="37"/>
      <c r="AJ33" s="37"/>
      <c r="AK33" s="214">
        <v>0</v>
      </c>
      <c r="AL33" s="215"/>
      <c r="AM33" s="215"/>
      <c r="AN33" s="215"/>
      <c r="AO33" s="215"/>
      <c r="AP33" s="37"/>
      <c r="AQ33" s="37"/>
      <c r="AR33" s="38"/>
      <c r="BE33" s="225"/>
    </row>
    <row r="34" spans="1:57" s="2" customFormat="1" ht="6.95" customHeight="1">
      <c r="A34" s="30"/>
      <c r="B34" s="31"/>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5"/>
      <c r="BE34" s="224"/>
    </row>
    <row r="35" spans="1:57" s="2" customFormat="1" ht="25.9" customHeight="1">
      <c r="A35" s="30"/>
      <c r="B35" s="31"/>
      <c r="C35" s="39"/>
      <c r="D35" s="40" t="s">
        <v>47</v>
      </c>
      <c r="E35" s="41"/>
      <c r="F35" s="41"/>
      <c r="G35" s="41"/>
      <c r="H35" s="41"/>
      <c r="I35" s="41"/>
      <c r="J35" s="41"/>
      <c r="K35" s="41"/>
      <c r="L35" s="41"/>
      <c r="M35" s="41"/>
      <c r="N35" s="41"/>
      <c r="O35" s="41"/>
      <c r="P35" s="41"/>
      <c r="Q35" s="41"/>
      <c r="R35" s="41"/>
      <c r="S35" s="41"/>
      <c r="T35" s="42" t="s">
        <v>48</v>
      </c>
      <c r="U35" s="41"/>
      <c r="V35" s="41"/>
      <c r="W35" s="41"/>
      <c r="X35" s="219" t="s">
        <v>49</v>
      </c>
      <c r="Y35" s="220"/>
      <c r="Z35" s="220"/>
      <c r="AA35" s="220"/>
      <c r="AB35" s="220"/>
      <c r="AC35" s="41"/>
      <c r="AD35" s="41"/>
      <c r="AE35" s="41"/>
      <c r="AF35" s="41"/>
      <c r="AG35" s="41"/>
      <c r="AH35" s="41"/>
      <c r="AI35" s="41"/>
      <c r="AJ35" s="41"/>
      <c r="AK35" s="221">
        <f>SUM(AK26:AK33)</f>
        <v>0</v>
      </c>
      <c r="AL35" s="220"/>
      <c r="AM35" s="220"/>
      <c r="AN35" s="220"/>
      <c r="AO35" s="222"/>
      <c r="AP35" s="39"/>
      <c r="AQ35" s="39"/>
      <c r="AR35" s="35"/>
      <c r="BE35" s="30"/>
    </row>
    <row r="36" spans="1:57" s="2" customFormat="1" ht="6.95" customHeight="1">
      <c r="A36" s="30"/>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5"/>
      <c r="BE36" s="30"/>
    </row>
    <row r="37" spans="1:57" s="2" customFormat="1" ht="14.45" customHeight="1">
      <c r="A37" s="30"/>
      <c r="B37" s="3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5"/>
      <c r="BE37" s="30"/>
    </row>
    <row r="38" spans="2:44" s="1" customFormat="1" ht="14.45" customHeight="1">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6"/>
    </row>
    <row r="39" spans="2:44" s="1" customFormat="1" ht="14.45" customHeight="1">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6"/>
    </row>
    <row r="40" spans="2:44" s="1" customFormat="1" ht="14.45" customHeight="1">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6"/>
    </row>
    <row r="41" spans="2:44" s="1" customFormat="1" ht="14.45" customHeight="1">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6"/>
    </row>
    <row r="42" spans="2:44" s="1" customFormat="1" ht="14.45" customHeight="1">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6"/>
    </row>
    <row r="43" spans="2:44" s="1" customFormat="1" ht="14.45" customHeight="1">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6"/>
    </row>
    <row r="44" spans="2:44" s="1" customFormat="1" ht="14.45" customHeight="1">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6"/>
    </row>
    <row r="45" spans="2:44" s="1" customFormat="1" ht="14.45" customHeight="1">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6"/>
    </row>
    <row r="46" spans="2:44" s="1" customFormat="1" ht="14.45" customHeight="1">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6"/>
    </row>
    <row r="47" spans="2:44" s="1" customFormat="1" ht="14.45" customHeight="1">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6"/>
    </row>
    <row r="48" spans="2:44" s="1" customFormat="1" ht="14.45" customHeight="1">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6"/>
    </row>
    <row r="49" spans="2:44" s="2" customFormat="1" ht="14.45" customHeight="1">
      <c r="B49" s="43"/>
      <c r="C49" s="44"/>
      <c r="D49" s="45" t="s">
        <v>50</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5" t="s">
        <v>51</v>
      </c>
      <c r="AI49" s="46"/>
      <c r="AJ49" s="46"/>
      <c r="AK49" s="46"/>
      <c r="AL49" s="46"/>
      <c r="AM49" s="46"/>
      <c r="AN49" s="46"/>
      <c r="AO49" s="46"/>
      <c r="AP49" s="44"/>
      <c r="AQ49" s="44"/>
      <c r="AR49" s="47"/>
    </row>
    <row r="50" spans="2:44" ht="1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6"/>
    </row>
    <row r="51" spans="2:44" ht="1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6"/>
    </row>
    <row r="52" spans="2:44" ht="1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6"/>
    </row>
    <row r="53" spans="2:44" ht="1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6"/>
    </row>
    <row r="54" spans="2:44" ht="1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6"/>
    </row>
    <row r="55" spans="2:44" ht="1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6"/>
    </row>
    <row r="56" spans="2:44" ht="12">
      <c r="B56" s="17"/>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6"/>
    </row>
    <row r="57" spans="2:44" ht="12">
      <c r="B57" s="17"/>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6"/>
    </row>
    <row r="58" spans="2:44" ht="12">
      <c r="B58" s="17"/>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6"/>
    </row>
    <row r="59" spans="2:44" ht="12">
      <c r="B59" s="17"/>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6"/>
    </row>
    <row r="60" spans="1:57" s="2" customFormat="1" ht="12.75">
      <c r="A60" s="30"/>
      <c r="B60" s="31"/>
      <c r="C60" s="32"/>
      <c r="D60" s="48" t="s">
        <v>52</v>
      </c>
      <c r="E60" s="34"/>
      <c r="F60" s="34"/>
      <c r="G60" s="34"/>
      <c r="H60" s="34"/>
      <c r="I60" s="34"/>
      <c r="J60" s="34"/>
      <c r="K60" s="34"/>
      <c r="L60" s="34"/>
      <c r="M60" s="34"/>
      <c r="N60" s="34"/>
      <c r="O60" s="34"/>
      <c r="P60" s="34"/>
      <c r="Q60" s="34"/>
      <c r="R60" s="34"/>
      <c r="S60" s="34"/>
      <c r="T60" s="34"/>
      <c r="U60" s="34"/>
      <c r="V60" s="48" t="s">
        <v>53</v>
      </c>
      <c r="W60" s="34"/>
      <c r="X60" s="34"/>
      <c r="Y60" s="34"/>
      <c r="Z60" s="34"/>
      <c r="AA60" s="34"/>
      <c r="AB60" s="34"/>
      <c r="AC60" s="34"/>
      <c r="AD60" s="34"/>
      <c r="AE60" s="34"/>
      <c r="AF60" s="34"/>
      <c r="AG60" s="34"/>
      <c r="AH60" s="48" t="s">
        <v>52</v>
      </c>
      <c r="AI60" s="34"/>
      <c r="AJ60" s="34"/>
      <c r="AK60" s="34"/>
      <c r="AL60" s="34"/>
      <c r="AM60" s="48" t="s">
        <v>53</v>
      </c>
      <c r="AN60" s="34"/>
      <c r="AO60" s="34"/>
      <c r="AP60" s="32"/>
      <c r="AQ60" s="32"/>
      <c r="AR60" s="35"/>
      <c r="BE60" s="30"/>
    </row>
    <row r="61" spans="2:44" ht="12">
      <c r="B61" s="17"/>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6"/>
    </row>
    <row r="62" spans="2:44" ht="1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6"/>
    </row>
    <row r="63" spans="2:44" ht="1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6"/>
    </row>
    <row r="64" spans="1:57" s="2" customFormat="1" ht="12.75">
      <c r="A64" s="30"/>
      <c r="B64" s="31"/>
      <c r="C64" s="32"/>
      <c r="D64" s="45" t="s">
        <v>54</v>
      </c>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5" t="s">
        <v>55</v>
      </c>
      <c r="AI64" s="49"/>
      <c r="AJ64" s="49"/>
      <c r="AK64" s="49"/>
      <c r="AL64" s="49"/>
      <c r="AM64" s="49"/>
      <c r="AN64" s="49"/>
      <c r="AO64" s="49"/>
      <c r="AP64" s="32"/>
      <c r="AQ64" s="32"/>
      <c r="AR64" s="35"/>
      <c r="BE64" s="30"/>
    </row>
    <row r="65" spans="2:44" ht="1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6"/>
    </row>
    <row r="66" spans="2:44" ht="1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6"/>
    </row>
    <row r="67" spans="2:44" ht="1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6"/>
    </row>
    <row r="68" spans="2:44" ht="1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6"/>
    </row>
    <row r="69" spans="2:44" ht="1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6"/>
    </row>
    <row r="70" spans="2:44" ht="1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6"/>
    </row>
    <row r="71" spans="2:44" ht="1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6"/>
    </row>
    <row r="72" spans="2:44" ht="1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6"/>
    </row>
    <row r="73" spans="2:44" ht="1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6"/>
    </row>
    <row r="74" spans="2:44" ht="1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6"/>
    </row>
    <row r="75" spans="1:57" s="2" customFormat="1" ht="12.75">
      <c r="A75" s="30"/>
      <c r="B75" s="31"/>
      <c r="C75" s="32"/>
      <c r="D75" s="48" t="s">
        <v>52</v>
      </c>
      <c r="E75" s="34"/>
      <c r="F75" s="34"/>
      <c r="G75" s="34"/>
      <c r="H75" s="34"/>
      <c r="I75" s="34"/>
      <c r="J75" s="34"/>
      <c r="K75" s="34"/>
      <c r="L75" s="34"/>
      <c r="M75" s="34"/>
      <c r="N75" s="34"/>
      <c r="O75" s="34"/>
      <c r="P75" s="34"/>
      <c r="Q75" s="34"/>
      <c r="R75" s="34"/>
      <c r="S75" s="34"/>
      <c r="T75" s="34"/>
      <c r="U75" s="34"/>
      <c r="V75" s="48" t="s">
        <v>53</v>
      </c>
      <c r="W75" s="34"/>
      <c r="X75" s="34"/>
      <c r="Y75" s="34"/>
      <c r="Z75" s="34"/>
      <c r="AA75" s="34"/>
      <c r="AB75" s="34"/>
      <c r="AC75" s="34"/>
      <c r="AD75" s="34"/>
      <c r="AE75" s="34"/>
      <c r="AF75" s="34"/>
      <c r="AG75" s="34"/>
      <c r="AH75" s="48" t="s">
        <v>52</v>
      </c>
      <c r="AI75" s="34"/>
      <c r="AJ75" s="34"/>
      <c r="AK75" s="34"/>
      <c r="AL75" s="34"/>
      <c r="AM75" s="48" t="s">
        <v>53</v>
      </c>
      <c r="AN75" s="34"/>
      <c r="AO75" s="34"/>
      <c r="AP75" s="32"/>
      <c r="AQ75" s="32"/>
      <c r="AR75" s="35"/>
      <c r="BE75" s="30"/>
    </row>
    <row r="76" spans="1:57" s="2" customFormat="1" ht="12">
      <c r="A76" s="30"/>
      <c r="B76" s="31"/>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5"/>
      <c r="BE76" s="30"/>
    </row>
    <row r="77" spans="1:57" s="2" customFormat="1" ht="6.95" customHeight="1">
      <c r="A77" s="30"/>
      <c r="B77" s="50"/>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35"/>
      <c r="BE77" s="30"/>
    </row>
    <row r="81" spans="1:57" s="2" customFormat="1" ht="6.95" customHeight="1">
      <c r="A81" s="30"/>
      <c r="B81" s="52"/>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35"/>
      <c r="BE81" s="30"/>
    </row>
    <row r="82" spans="1:57" s="2" customFormat="1" ht="24.95" customHeight="1">
      <c r="A82" s="30"/>
      <c r="B82" s="31"/>
      <c r="C82" s="19" t="s">
        <v>56</v>
      </c>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5"/>
      <c r="BE82" s="30"/>
    </row>
    <row r="83" spans="1:57" s="2" customFormat="1" ht="6.95" customHeight="1">
      <c r="A83" s="30"/>
      <c r="B83" s="31"/>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5"/>
      <c r="BE83" s="30"/>
    </row>
    <row r="84" spans="2:44" s="4" customFormat="1" ht="12" customHeight="1">
      <c r="B84" s="54"/>
      <c r="C84" s="25" t="s">
        <v>13</v>
      </c>
      <c r="D84" s="55"/>
      <c r="E84" s="55"/>
      <c r="F84" s="55"/>
      <c r="G84" s="55"/>
      <c r="H84" s="55"/>
      <c r="I84" s="55"/>
      <c r="J84" s="55"/>
      <c r="K84" s="55"/>
      <c r="L84" s="55" t="str">
        <f>K5</f>
        <v>Gastro_zarizeni</v>
      </c>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6"/>
    </row>
    <row r="85" spans="2:44" s="5" customFormat="1" ht="36.95" customHeight="1">
      <c r="B85" s="57"/>
      <c r="C85" s="58" t="s">
        <v>16</v>
      </c>
      <c r="D85" s="59"/>
      <c r="E85" s="59"/>
      <c r="F85" s="59"/>
      <c r="G85" s="59"/>
      <c r="H85" s="59"/>
      <c r="I85" s="59"/>
      <c r="J85" s="59"/>
      <c r="K85" s="59"/>
      <c r="L85" s="203" t="str">
        <f>K6</f>
        <v>D2.02 Kuchyňské zařízení NNP Moravská Třebová</v>
      </c>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204"/>
      <c r="AO85" s="204"/>
      <c r="AP85" s="59"/>
      <c r="AQ85" s="59"/>
      <c r="AR85" s="60"/>
    </row>
    <row r="86" spans="1:57" s="2" customFormat="1" ht="6.95" customHeight="1">
      <c r="A86" s="30"/>
      <c r="B86" s="31"/>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5"/>
      <c r="BE86" s="30"/>
    </row>
    <row r="87" spans="1:57" s="2" customFormat="1" ht="12" customHeight="1">
      <c r="A87" s="30"/>
      <c r="B87" s="31"/>
      <c r="C87" s="25" t="s">
        <v>20</v>
      </c>
      <c r="D87" s="32"/>
      <c r="E87" s="32"/>
      <c r="F87" s="32"/>
      <c r="G87" s="32"/>
      <c r="H87" s="32"/>
      <c r="I87" s="32"/>
      <c r="J87" s="32"/>
      <c r="K87" s="32"/>
      <c r="L87" s="61" t="str">
        <f>IF(K8="","",K8)</f>
        <v>Moravská Třebová</v>
      </c>
      <c r="M87" s="32"/>
      <c r="N87" s="32"/>
      <c r="O87" s="32"/>
      <c r="P87" s="32"/>
      <c r="Q87" s="32"/>
      <c r="R87" s="32"/>
      <c r="S87" s="32"/>
      <c r="T87" s="32"/>
      <c r="U87" s="32"/>
      <c r="V87" s="32"/>
      <c r="W87" s="32"/>
      <c r="X87" s="32"/>
      <c r="Y87" s="32"/>
      <c r="Z87" s="32"/>
      <c r="AA87" s="32"/>
      <c r="AB87" s="32"/>
      <c r="AC87" s="32"/>
      <c r="AD87" s="32"/>
      <c r="AE87" s="32"/>
      <c r="AF87" s="32"/>
      <c r="AG87" s="32"/>
      <c r="AH87" s="32"/>
      <c r="AI87" s="25" t="s">
        <v>22</v>
      </c>
      <c r="AJ87" s="32"/>
      <c r="AK87" s="32"/>
      <c r="AL87" s="32"/>
      <c r="AM87" s="205">
        <f>IF(AN8="","",AN8)</f>
        <v>44246</v>
      </c>
      <c r="AN87" s="205"/>
      <c r="AO87" s="32"/>
      <c r="AP87" s="32"/>
      <c r="AQ87" s="32"/>
      <c r="AR87" s="35"/>
      <c r="BE87" s="30"/>
    </row>
    <row r="88" spans="1:57" s="2" customFormat="1" ht="6.95" customHeight="1">
      <c r="A88" s="30"/>
      <c r="B88" s="31"/>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5"/>
      <c r="BE88" s="30"/>
    </row>
    <row r="89" spans="1:57" s="2" customFormat="1" ht="25.7" customHeight="1">
      <c r="A89" s="30"/>
      <c r="B89" s="31"/>
      <c r="C89" s="25" t="s">
        <v>23</v>
      </c>
      <c r="D89" s="32"/>
      <c r="E89" s="32"/>
      <c r="F89" s="32"/>
      <c r="G89" s="32"/>
      <c r="H89" s="32"/>
      <c r="I89" s="32"/>
      <c r="J89" s="32"/>
      <c r="K89" s="32"/>
      <c r="L89" s="55" t="str">
        <f>IF(E11="","",E11)</f>
        <v>Pardubický kraj</v>
      </c>
      <c r="M89" s="32"/>
      <c r="N89" s="32"/>
      <c r="O89" s="32"/>
      <c r="P89" s="32"/>
      <c r="Q89" s="32"/>
      <c r="R89" s="32"/>
      <c r="S89" s="32"/>
      <c r="T89" s="32"/>
      <c r="U89" s="32"/>
      <c r="V89" s="32"/>
      <c r="W89" s="32"/>
      <c r="X89" s="32"/>
      <c r="Y89" s="32"/>
      <c r="Z89" s="32"/>
      <c r="AA89" s="32"/>
      <c r="AB89" s="32"/>
      <c r="AC89" s="32"/>
      <c r="AD89" s="32"/>
      <c r="AE89" s="32"/>
      <c r="AF89" s="32"/>
      <c r="AG89" s="32"/>
      <c r="AH89" s="32"/>
      <c r="AI89" s="25" t="s">
        <v>29</v>
      </c>
      <c r="AJ89" s="32"/>
      <c r="AK89" s="32"/>
      <c r="AL89" s="32"/>
      <c r="AM89" s="206" t="str">
        <f>IF(E17="","",E17)</f>
        <v>SIEBERT + TALAŠ, spol. s.r.o</v>
      </c>
      <c r="AN89" s="207"/>
      <c r="AO89" s="207"/>
      <c r="AP89" s="207"/>
      <c r="AQ89" s="32"/>
      <c r="AR89" s="35"/>
      <c r="AS89" s="208" t="s">
        <v>57</v>
      </c>
      <c r="AT89" s="209"/>
      <c r="AU89" s="63"/>
      <c r="AV89" s="63"/>
      <c r="AW89" s="63"/>
      <c r="AX89" s="63"/>
      <c r="AY89" s="63"/>
      <c r="AZ89" s="63"/>
      <c r="BA89" s="63"/>
      <c r="BB89" s="63"/>
      <c r="BC89" s="63"/>
      <c r="BD89" s="64"/>
      <c r="BE89" s="30"/>
    </row>
    <row r="90" spans="1:57" s="2" customFormat="1" ht="15.2" customHeight="1">
      <c r="A90" s="30"/>
      <c r="B90" s="31"/>
      <c r="C90" s="25" t="s">
        <v>27</v>
      </c>
      <c r="D90" s="32"/>
      <c r="E90" s="32"/>
      <c r="F90" s="32"/>
      <c r="G90" s="32"/>
      <c r="H90" s="32"/>
      <c r="I90" s="32"/>
      <c r="J90" s="32"/>
      <c r="K90" s="32"/>
      <c r="L90" s="55" t="str">
        <f>IF(E14="Vyplň údaj","",E14)</f>
        <v/>
      </c>
      <c r="M90" s="32"/>
      <c r="N90" s="32"/>
      <c r="O90" s="32"/>
      <c r="P90" s="32"/>
      <c r="Q90" s="32"/>
      <c r="R90" s="32"/>
      <c r="S90" s="32"/>
      <c r="T90" s="32"/>
      <c r="U90" s="32"/>
      <c r="V90" s="32"/>
      <c r="W90" s="32"/>
      <c r="X90" s="32"/>
      <c r="Y90" s="32"/>
      <c r="Z90" s="32"/>
      <c r="AA90" s="32"/>
      <c r="AB90" s="32"/>
      <c r="AC90" s="32"/>
      <c r="AD90" s="32"/>
      <c r="AE90" s="32"/>
      <c r="AF90" s="32"/>
      <c r="AG90" s="32"/>
      <c r="AH90" s="32"/>
      <c r="AI90" s="25" t="s">
        <v>34</v>
      </c>
      <c r="AJ90" s="32"/>
      <c r="AK90" s="32"/>
      <c r="AL90" s="32"/>
      <c r="AM90" s="206" t="str">
        <f>IF(E20="","",E20)</f>
        <v xml:space="preserve"> </v>
      </c>
      <c r="AN90" s="207"/>
      <c r="AO90" s="207"/>
      <c r="AP90" s="207"/>
      <c r="AQ90" s="32"/>
      <c r="AR90" s="35"/>
      <c r="AS90" s="210"/>
      <c r="AT90" s="211"/>
      <c r="AU90" s="65"/>
      <c r="AV90" s="65"/>
      <c r="AW90" s="65"/>
      <c r="AX90" s="65"/>
      <c r="AY90" s="65"/>
      <c r="AZ90" s="65"/>
      <c r="BA90" s="65"/>
      <c r="BB90" s="65"/>
      <c r="BC90" s="65"/>
      <c r="BD90" s="66"/>
      <c r="BE90" s="30"/>
    </row>
    <row r="91" spans="1:57" s="2" customFormat="1" ht="10.9" customHeight="1">
      <c r="A91" s="30"/>
      <c r="B91" s="31"/>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5"/>
      <c r="AS91" s="212"/>
      <c r="AT91" s="213"/>
      <c r="AU91" s="67"/>
      <c r="AV91" s="67"/>
      <c r="AW91" s="67"/>
      <c r="AX91" s="67"/>
      <c r="AY91" s="67"/>
      <c r="AZ91" s="67"/>
      <c r="BA91" s="67"/>
      <c r="BB91" s="67"/>
      <c r="BC91" s="67"/>
      <c r="BD91" s="68"/>
      <c r="BE91" s="30"/>
    </row>
    <row r="92" spans="1:57" s="2" customFormat="1" ht="29.25" customHeight="1">
      <c r="A92" s="30"/>
      <c r="B92" s="31"/>
      <c r="C92" s="198" t="s">
        <v>58</v>
      </c>
      <c r="D92" s="199"/>
      <c r="E92" s="199"/>
      <c r="F92" s="199"/>
      <c r="G92" s="199"/>
      <c r="H92" s="69"/>
      <c r="I92" s="200" t="s">
        <v>59</v>
      </c>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201" t="s">
        <v>60</v>
      </c>
      <c r="AH92" s="199"/>
      <c r="AI92" s="199"/>
      <c r="AJ92" s="199"/>
      <c r="AK92" s="199"/>
      <c r="AL92" s="199"/>
      <c r="AM92" s="199"/>
      <c r="AN92" s="200" t="s">
        <v>61</v>
      </c>
      <c r="AO92" s="199"/>
      <c r="AP92" s="202"/>
      <c r="AQ92" s="70" t="s">
        <v>62</v>
      </c>
      <c r="AR92" s="35"/>
      <c r="AS92" s="71" t="s">
        <v>63</v>
      </c>
      <c r="AT92" s="72" t="s">
        <v>64</v>
      </c>
      <c r="AU92" s="72" t="s">
        <v>65</v>
      </c>
      <c r="AV92" s="72" t="s">
        <v>66</v>
      </c>
      <c r="AW92" s="72" t="s">
        <v>67</v>
      </c>
      <c r="AX92" s="72" t="s">
        <v>68</v>
      </c>
      <c r="AY92" s="72" t="s">
        <v>69</v>
      </c>
      <c r="AZ92" s="72" t="s">
        <v>70</v>
      </c>
      <c r="BA92" s="72" t="s">
        <v>71</v>
      </c>
      <c r="BB92" s="72" t="s">
        <v>72</v>
      </c>
      <c r="BC92" s="72" t="s">
        <v>73</v>
      </c>
      <c r="BD92" s="73" t="s">
        <v>74</v>
      </c>
      <c r="BE92" s="30"/>
    </row>
    <row r="93" spans="1:57" s="2" customFormat="1" ht="10.9" customHeight="1">
      <c r="A93" s="30"/>
      <c r="B93" s="31"/>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5"/>
      <c r="AS93" s="74"/>
      <c r="AT93" s="75"/>
      <c r="AU93" s="75"/>
      <c r="AV93" s="75"/>
      <c r="AW93" s="75"/>
      <c r="AX93" s="75"/>
      <c r="AY93" s="75"/>
      <c r="AZ93" s="75"/>
      <c r="BA93" s="75"/>
      <c r="BB93" s="75"/>
      <c r="BC93" s="75"/>
      <c r="BD93" s="76"/>
      <c r="BE93" s="30"/>
    </row>
    <row r="94" spans="2:90" s="6" customFormat="1" ht="32.45" customHeight="1">
      <c r="B94" s="77"/>
      <c r="C94" s="78" t="s">
        <v>75</v>
      </c>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195">
        <f>ROUND(AG95,2)</f>
        <v>0</v>
      </c>
      <c r="AH94" s="195"/>
      <c r="AI94" s="195"/>
      <c r="AJ94" s="195"/>
      <c r="AK94" s="195"/>
      <c r="AL94" s="195"/>
      <c r="AM94" s="195"/>
      <c r="AN94" s="196">
        <f>SUM(AG94,AT94)</f>
        <v>0</v>
      </c>
      <c r="AO94" s="196"/>
      <c r="AP94" s="196"/>
      <c r="AQ94" s="81" t="s">
        <v>1</v>
      </c>
      <c r="AR94" s="82"/>
      <c r="AS94" s="83">
        <f>ROUND(AS95,2)</f>
        <v>0</v>
      </c>
      <c r="AT94" s="84">
        <f>ROUND(SUM(AV94:AW94),2)</f>
        <v>0</v>
      </c>
      <c r="AU94" s="85" t="e">
        <f>ROUND(AU95,5)</f>
        <v>#REF!</v>
      </c>
      <c r="AV94" s="84">
        <f>ROUND(AZ94*L29,2)</f>
        <v>0</v>
      </c>
      <c r="AW94" s="84">
        <f>ROUND(BA94*L30,2)</f>
        <v>0</v>
      </c>
      <c r="AX94" s="84">
        <f>ROUND(BB94*L29,2)</f>
        <v>0</v>
      </c>
      <c r="AY94" s="84">
        <f>ROUND(BC94*L30,2)</f>
        <v>0</v>
      </c>
      <c r="AZ94" s="84">
        <f>ROUND(AZ95,2)</f>
        <v>0</v>
      </c>
      <c r="BA94" s="84">
        <f>ROUND(BA95,2)</f>
        <v>0</v>
      </c>
      <c r="BB94" s="84">
        <f>ROUND(BB95,2)</f>
        <v>0</v>
      </c>
      <c r="BC94" s="84">
        <f>ROUND(BC95,2)</f>
        <v>0</v>
      </c>
      <c r="BD94" s="86">
        <f>ROUND(BD95,2)</f>
        <v>0</v>
      </c>
      <c r="BS94" s="87" t="s">
        <v>76</v>
      </c>
      <c r="BT94" s="87" t="s">
        <v>77</v>
      </c>
      <c r="BU94" s="88" t="s">
        <v>78</v>
      </c>
      <c r="BV94" s="87" t="s">
        <v>79</v>
      </c>
      <c r="BW94" s="87" t="s">
        <v>5</v>
      </c>
      <c r="BX94" s="87" t="s">
        <v>80</v>
      </c>
      <c r="CL94" s="87" t="s">
        <v>1</v>
      </c>
    </row>
    <row r="95" spans="1:91" s="7" customFormat="1" ht="16.5" customHeight="1">
      <c r="A95" s="89" t="s">
        <v>81</v>
      </c>
      <c r="B95" s="90"/>
      <c r="C95" s="91"/>
      <c r="D95" s="194" t="s">
        <v>82</v>
      </c>
      <c r="E95" s="194"/>
      <c r="F95" s="194"/>
      <c r="G95" s="194"/>
      <c r="H95" s="194"/>
      <c r="I95" s="92"/>
      <c r="J95" s="194" t="s">
        <v>83</v>
      </c>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217">
        <f>'2.02 - Kuchyňské zařízení'!J30</f>
        <v>0</v>
      </c>
      <c r="AH95" s="218"/>
      <c r="AI95" s="218"/>
      <c r="AJ95" s="218"/>
      <c r="AK95" s="218"/>
      <c r="AL95" s="218"/>
      <c r="AM95" s="218"/>
      <c r="AN95" s="217">
        <f>SUM(AG95,AT95)</f>
        <v>0</v>
      </c>
      <c r="AO95" s="218"/>
      <c r="AP95" s="218"/>
      <c r="AQ95" s="93" t="s">
        <v>84</v>
      </c>
      <c r="AR95" s="94"/>
      <c r="AS95" s="95">
        <v>0</v>
      </c>
      <c r="AT95" s="96">
        <f>ROUND(SUM(AV95:AW95),2)</f>
        <v>0</v>
      </c>
      <c r="AU95" s="97" t="e">
        <f>'2.02 - Kuchyňské zařízení'!P137</f>
        <v>#REF!</v>
      </c>
      <c r="AV95" s="96">
        <f>'2.02 - Kuchyňské zařízení'!J33</f>
        <v>0</v>
      </c>
      <c r="AW95" s="96">
        <f>'2.02 - Kuchyňské zařízení'!J34</f>
        <v>0</v>
      </c>
      <c r="AX95" s="96">
        <f>'2.02 - Kuchyňské zařízení'!J35</f>
        <v>0</v>
      </c>
      <c r="AY95" s="96">
        <f>'2.02 - Kuchyňské zařízení'!J36</f>
        <v>0</v>
      </c>
      <c r="AZ95" s="96">
        <f>'2.02 - Kuchyňské zařízení'!F33</f>
        <v>0</v>
      </c>
      <c r="BA95" s="96">
        <f>'2.02 - Kuchyňské zařízení'!F34</f>
        <v>0</v>
      </c>
      <c r="BB95" s="96">
        <f>'2.02 - Kuchyňské zařízení'!F35</f>
        <v>0</v>
      </c>
      <c r="BC95" s="96">
        <f>'2.02 - Kuchyňské zařízení'!F36</f>
        <v>0</v>
      </c>
      <c r="BD95" s="98">
        <f>'2.02 - Kuchyňské zařízení'!F37</f>
        <v>0</v>
      </c>
      <c r="BT95" s="99" t="s">
        <v>85</v>
      </c>
      <c r="BV95" s="99" t="s">
        <v>79</v>
      </c>
      <c r="BW95" s="99" t="s">
        <v>86</v>
      </c>
      <c r="BX95" s="99" t="s">
        <v>5</v>
      </c>
      <c r="CL95" s="99" t="s">
        <v>1</v>
      </c>
      <c r="CM95" s="99" t="s">
        <v>87</v>
      </c>
    </row>
    <row r="96" spans="1:57" s="2" customFormat="1" ht="30" customHeight="1">
      <c r="A96" s="30"/>
      <c r="B96" s="31"/>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5"/>
      <c r="AS96" s="30"/>
      <c r="AT96" s="30"/>
      <c r="AU96" s="30"/>
      <c r="AV96" s="30"/>
      <c r="AW96" s="30"/>
      <c r="AX96" s="30"/>
      <c r="AY96" s="30"/>
      <c r="AZ96" s="30"/>
      <c r="BA96" s="30"/>
      <c r="BB96" s="30"/>
      <c r="BC96" s="30"/>
      <c r="BD96" s="30"/>
      <c r="BE96" s="30"/>
    </row>
    <row r="97" spans="1:57" s="2" customFormat="1" ht="6.95" customHeight="1">
      <c r="A97" s="30"/>
      <c r="B97" s="50"/>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35"/>
      <c r="AS97" s="30"/>
      <c r="AT97" s="30"/>
      <c r="AU97" s="30"/>
      <c r="AV97" s="30"/>
      <c r="AW97" s="30"/>
      <c r="AX97" s="30"/>
      <c r="AY97" s="30"/>
      <c r="AZ97" s="30"/>
      <c r="BA97" s="30"/>
      <c r="BB97" s="30"/>
      <c r="BC97" s="30"/>
      <c r="BD97" s="30"/>
      <c r="BE97" s="30"/>
    </row>
  </sheetData>
  <sheetProtection algorithmName="SHA-512" hashValue="lA8u7IXDlRllbkR5xdkXRyFwI7p7xyWEKET9mkAbMUYkmhhI7n1CtasYIkmMirh4/Lgg1YRz/eFcKe/00Xr7MA==" saltValue="xKop9jTBfRm9ycTcU9iYmSUtKlWbygR4zA1il+Mz8Up6aqlHmhNaYpvRavQh4jaUvdrHIZ/s5WpQH/dRfIJyXw==" spinCount="100000" sheet="1" objects="1" scenarios="1" formatColumns="0" formatRows="0"/>
  <mergeCells count="4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N95:AP95"/>
    <mergeCell ref="AG95:AM95"/>
    <mergeCell ref="L33:P33"/>
    <mergeCell ref="X35:AB35"/>
    <mergeCell ref="AK35:AO35"/>
    <mergeCell ref="AK31:AO31"/>
    <mergeCell ref="L31:P31"/>
    <mergeCell ref="W32:AE32"/>
    <mergeCell ref="AK32:AO32"/>
    <mergeCell ref="L32:P32"/>
    <mergeCell ref="D95:H95"/>
    <mergeCell ref="J95:AF95"/>
    <mergeCell ref="AG94:AM94"/>
    <mergeCell ref="AN94:AP94"/>
    <mergeCell ref="AR2:BE2"/>
    <mergeCell ref="C92:G92"/>
    <mergeCell ref="I92:AF92"/>
    <mergeCell ref="AG92:AM92"/>
    <mergeCell ref="AN92:AP92"/>
    <mergeCell ref="L85:AO85"/>
    <mergeCell ref="AM87:AN87"/>
    <mergeCell ref="AM89:AP89"/>
    <mergeCell ref="AS89:AT91"/>
    <mergeCell ref="AM90:AP90"/>
    <mergeCell ref="W33:AE33"/>
    <mergeCell ref="AK33:AO33"/>
  </mergeCells>
  <hyperlinks>
    <hyperlink ref="A95" location="'2.02 - Kuchyňské zařízení'!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42"/>
  <sheetViews>
    <sheetView showGridLines="0" tabSelected="1" workbookViewId="0" topLeftCell="A203"/>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3" max="43" width="9.140625" style="0" hidden="1" customWidth="1"/>
    <col min="44" max="65" width="9.140625" style="1" hidden="1" customWidth="1"/>
  </cols>
  <sheetData>
    <row r="1" ht="12"/>
    <row r="2" spans="12:46" s="1" customFormat="1" ht="36.95" customHeight="1">
      <c r="L2" s="197"/>
      <c r="M2" s="197"/>
      <c r="N2" s="197"/>
      <c r="O2" s="197"/>
      <c r="P2" s="197"/>
      <c r="Q2" s="197"/>
      <c r="R2" s="197"/>
      <c r="S2" s="197"/>
      <c r="T2" s="197"/>
      <c r="U2" s="197"/>
      <c r="V2" s="197"/>
      <c r="AT2" s="13" t="s">
        <v>86</v>
      </c>
    </row>
    <row r="3" spans="2:46" s="1" customFormat="1" ht="6.95" customHeight="1">
      <c r="B3" s="100"/>
      <c r="C3" s="101"/>
      <c r="D3" s="101"/>
      <c r="E3" s="101"/>
      <c r="F3" s="101"/>
      <c r="G3" s="101"/>
      <c r="H3" s="101"/>
      <c r="I3" s="101"/>
      <c r="J3" s="101"/>
      <c r="K3" s="101"/>
      <c r="L3" s="16"/>
      <c r="AT3" s="13" t="s">
        <v>87</v>
      </c>
    </row>
    <row r="4" spans="2:46" s="1" customFormat="1" ht="24.95" customHeight="1">
      <c r="B4" s="16"/>
      <c r="D4" s="102" t="s">
        <v>88</v>
      </c>
      <c r="L4" s="16"/>
      <c r="M4" s="103" t="s">
        <v>10</v>
      </c>
      <c r="AT4" s="13" t="s">
        <v>4</v>
      </c>
    </row>
    <row r="5" spans="2:12" s="1" customFormat="1" ht="6.95" customHeight="1">
      <c r="B5" s="16"/>
      <c r="L5" s="16"/>
    </row>
    <row r="6" spans="2:12" s="1" customFormat="1" ht="12" customHeight="1">
      <c r="B6" s="16"/>
      <c r="D6" s="104" t="s">
        <v>16</v>
      </c>
      <c r="L6" s="16"/>
    </row>
    <row r="7" spans="2:12" s="1" customFormat="1" ht="16.5" customHeight="1">
      <c r="B7" s="16"/>
      <c r="E7" s="239" t="str">
        <f>'Rekapitulace stavby'!K6</f>
        <v>D2.02 Kuchyňské zařízení NNP Moravská Třebová</v>
      </c>
      <c r="F7" s="240"/>
      <c r="G7" s="240"/>
      <c r="H7" s="240"/>
      <c r="L7" s="16"/>
    </row>
    <row r="8" spans="1:31" s="2" customFormat="1" ht="12" customHeight="1">
      <c r="A8" s="30"/>
      <c r="B8" s="35"/>
      <c r="C8" s="30"/>
      <c r="D8" s="104" t="s">
        <v>89</v>
      </c>
      <c r="E8" s="30"/>
      <c r="F8" s="30"/>
      <c r="G8" s="30"/>
      <c r="H8" s="30"/>
      <c r="I8" s="30"/>
      <c r="J8" s="30"/>
      <c r="K8" s="30"/>
      <c r="L8" s="47"/>
      <c r="S8" s="30"/>
      <c r="T8" s="30"/>
      <c r="U8" s="30"/>
      <c r="V8" s="30"/>
      <c r="W8" s="30"/>
      <c r="X8" s="30"/>
      <c r="Y8" s="30"/>
      <c r="Z8" s="30"/>
      <c r="AA8" s="30"/>
      <c r="AB8" s="30"/>
      <c r="AC8" s="30"/>
      <c r="AD8" s="30"/>
      <c r="AE8" s="30"/>
    </row>
    <row r="9" spans="1:31" s="2" customFormat="1" ht="16.5" customHeight="1">
      <c r="A9" s="30"/>
      <c r="B9" s="35"/>
      <c r="C9" s="30"/>
      <c r="D9" s="30"/>
      <c r="E9" s="241" t="s">
        <v>90</v>
      </c>
      <c r="F9" s="242"/>
      <c r="G9" s="242"/>
      <c r="H9" s="242"/>
      <c r="I9" s="30"/>
      <c r="J9" s="30"/>
      <c r="K9" s="30"/>
      <c r="L9" s="47"/>
      <c r="S9" s="30"/>
      <c r="T9" s="30"/>
      <c r="U9" s="30"/>
      <c r="V9" s="30"/>
      <c r="W9" s="30"/>
      <c r="X9" s="30"/>
      <c r="Y9" s="30"/>
      <c r="Z9" s="30"/>
      <c r="AA9" s="30"/>
      <c r="AB9" s="30"/>
      <c r="AC9" s="30"/>
      <c r="AD9" s="30"/>
      <c r="AE9" s="30"/>
    </row>
    <row r="10" spans="1:31" s="2" customFormat="1" ht="12">
      <c r="A10" s="30"/>
      <c r="B10" s="35"/>
      <c r="C10" s="30"/>
      <c r="D10" s="30"/>
      <c r="E10" s="30"/>
      <c r="F10" s="30"/>
      <c r="G10" s="30"/>
      <c r="H10" s="30"/>
      <c r="I10" s="30"/>
      <c r="J10" s="30"/>
      <c r="K10" s="30"/>
      <c r="L10" s="47"/>
      <c r="S10" s="30"/>
      <c r="T10" s="30"/>
      <c r="U10" s="30"/>
      <c r="V10" s="30"/>
      <c r="W10" s="30"/>
      <c r="X10" s="30"/>
      <c r="Y10" s="30"/>
      <c r="Z10" s="30"/>
      <c r="AA10" s="30"/>
      <c r="AB10" s="30"/>
      <c r="AC10" s="30"/>
      <c r="AD10" s="30"/>
      <c r="AE10" s="30"/>
    </row>
    <row r="11" spans="1:31" s="2" customFormat="1" ht="12" customHeight="1">
      <c r="A11" s="30"/>
      <c r="B11" s="35"/>
      <c r="C11" s="30"/>
      <c r="D11" s="104" t="s">
        <v>18</v>
      </c>
      <c r="E11" s="30"/>
      <c r="F11" s="105" t="s">
        <v>1</v>
      </c>
      <c r="G11" s="30"/>
      <c r="H11" s="30"/>
      <c r="I11" s="104" t="s">
        <v>19</v>
      </c>
      <c r="J11" s="105" t="s">
        <v>1</v>
      </c>
      <c r="K11" s="30"/>
      <c r="L11" s="47"/>
      <c r="S11" s="30"/>
      <c r="T11" s="30"/>
      <c r="U11" s="30"/>
      <c r="V11" s="30"/>
      <c r="W11" s="30"/>
      <c r="X11" s="30"/>
      <c r="Y11" s="30"/>
      <c r="Z11" s="30"/>
      <c r="AA11" s="30"/>
      <c r="AB11" s="30"/>
      <c r="AC11" s="30"/>
      <c r="AD11" s="30"/>
      <c r="AE11" s="30"/>
    </row>
    <row r="12" spans="1:31" s="2" customFormat="1" ht="12" customHeight="1">
      <c r="A12" s="30"/>
      <c r="B12" s="35"/>
      <c r="C12" s="30"/>
      <c r="D12" s="104" t="s">
        <v>20</v>
      </c>
      <c r="E12" s="30"/>
      <c r="F12" s="105" t="s">
        <v>21</v>
      </c>
      <c r="G12" s="30"/>
      <c r="H12" s="30"/>
      <c r="I12" s="104" t="s">
        <v>22</v>
      </c>
      <c r="J12" s="106">
        <f>'Rekapitulace stavby'!AN8</f>
        <v>44246</v>
      </c>
      <c r="K12" s="30"/>
      <c r="L12" s="47"/>
      <c r="S12" s="30"/>
      <c r="T12" s="30"/>
      <c r="U12" s="30"/>
      <c r="V12" s="30"/>
      <c r="W12" s="30"/>
      <c r="X12" s="30"/>
      <c r="Y12" s="30"/>
      <c r="Z12" s="30"/>
      <c r="AA12" s="30"/>
      <c r="AB12" s="30"/>
      <c r="AC12" s="30"/>
      <c r="AD12" s="30"/>
      <c r="AE12" s="30"/>
    </row>
    <row r="13" spans="1:31" s="2" customFormat="1" ht="10.9" customHeight="1">
      <c r="A13" s="30"/>
      <c r="B13" s="35"/>
      <c r="C13" s="30"/>
      <c r="D13" s="30"/>
      <c r="E13" s="30"/>
      <c r="F13" s="30"/>
      <c r="G13" s="30"/>
      <c r="H13" s="30"/>
      <c r="I13" s="30"/>
      <c r="J13" s="30"/>
      <c r="K13" s="30"/>
      <c r="L13" s="47"/>
      <c r="S13" s="30"/>
      <c r="T13" s="30"/>
      <c r="U13" s="30"/>
      <c r="V13" s="30"/>
      <c r="W13" s="30"/>
      <c r="X13" s="30"/>
      <c r="Y13" s="30"/>
      <c r="Z13" s="30"/>
      <c r="AA13" s="30"/>
      <c r="AB13" s="30"/>
      <c r="AC13" s="30"/>
      <c r="AD13" s="30"/>
      <c r="AE13" s="30"/>
    </row>
    <row r="14" spans="1:31" s="2" customFormat="1" ht="12" customHeight="1">
      <c r="A14" s="30"/>
      <c r="B14" s="35"/>
      <c r="C14" s="30"/>
      <c r="D14" s="104" t="s">
        <v>23</v>
      </c>
      <c r="E14" s="30"/>
      <c r="F14" s="30"/>
      <c r="G14" s="30"/>
      <c r="H14" s="30"/>
      <c r="I14" s="104" t="s">
        <v>24</v>
      </c>
      <c r="J14" s="105" t="s">
        <v>1</v>
      </c>
      <c r="K14" s="30"/>
      <c r="L14" s="47"/>
      <c r="S14" s="30"/>
      <c r="T14" s="30"/>
      <c r="U14" s="30"/>
      <c r="V14" s="30"/>
      <c r="W14" s="30"/>
      <c r="X14" s="30"/>
      <c r="Y14" s="30"/>
      <c r="Z14" s="30"/>
      <c r="AA14" s="30"/>
      <c r="AB14" s="30"/>
      <c r="AC14" s="30"/>
      <c r="AD14" s="30"/>
      <c r="AE14" s="30"/>
    </row>
    <row r="15" spans="1:31" s="2" customFormat="1" ht="18" customHeight="1">
      <c r="A15" s="30"/>
      <c r="B15" s="35"/>
      <c r="C15" s="30"/>
      <c r="D15" s="30"/>
      <c r="E15" s="105" t="s">
        <v>25</v>
      </c>
      <c r="F15" s="30"/>
      <c r="G15" s="30"/>
      <c r="H15" s="30"/>
      <c r="I15" s="104" t="s">
        <v>26</v>
      </c>
      <c r="J15" s="105" t="s">
        <v>1</v>
      </c>
      <c r="K15" s="30"/>
      <c r="L15" s="47"/>
      <c r="S15" s="30"/>
      <c r="T15" s="30"/>
      <c r="U15" s="30"/>
      <c r="V15" s="30"/>
      <c r="W15" s="30"/>
      <c r="X15" s="30"/>
      <c r="Y15" s="30"/>
      <c r="Z15" s="30"/>
      <c r="AA15" s="30"/>
      <c r="AB15" s="30"/>
      <c r="AC15" s="30"/>
      <c r="AD15" s="30"/>
      <c r="AE15" s="30"/>
    </row>
    <row r="16" spans="1:31" s="2" customFormat="1" ht="6.95" customHeight="1">
      <c r="A16" s="30"/>
      <c r="B16" s="35"/>
      <c r="C16" s="30"/>
      <c r="D16" s="30"/>
      <c r="E16" s="30"/>
      <c r="F16" s="30"/>
      <c r="G16" s="30"/>
      <c r="H16" s="30"/>
      <c r="I16" s="30"/>
      <c r="J16" s="30"/>
      <c r="K16" s="30"/>
      <c r="L16" s="47"/>
      <c r="S16" s="30"/>
      <c r="T16" s="30"/>
      <c r="U16" s="30"/>
      <c r="V16" s="30"/>
      <c r="W16" s="30"/>
      <c r="X16" s="30"/>
      <c r="Y16" s="30"/>
      <c r="Z16" s="30"/>
      <c r="AA16" s="30"/>
      <c r="AB16" s="30"/>
      <c r="AC16" s="30"/>
      <c r="AD16" s="30"/>
      <c r="AE16" s="30"/>
    </row>
    <row r="17" spans="1:31" s="2" customFormat="1" ht="12" customHeight="1">
      <c r="A17" s="30"/>
      <c r="B17" s="35"/>
      <c r="C17" s="30"/>
      <c r="D17" s="104" t="s">
        <v>27</v>
      </c>
      <c r="E17" s="30"/>
      <c r="F17" s="30"/>
      <c r="G17" s="30"/>
      <c r="H17" s="30"/>
      <c r="I17" s="104" t="s">
        <v>24</v>
      </c>
      <c r="J17" s="191" t="str">
        <f>'Rekapitulace stavby'!AN13</f>
        <v>Vyplň údaj</v>
      </c>
      <c r="K17" s="30"/>
      <c r="L17" s="47"/>
      <c r="S17" s="30"/>
      <c r="T17" s="30"/>
      <c r="U17" s="30"/>
      <c r="V17" s="30"/>
      <c r="W17" s="30"/>
      <c r="X17" s="30"/>
      <c r="Y17" s="30"/>
      <c r="Z17" s="30"/>
      <c r="AA17" s="30"/>
      <c r="AB17" s="30"/>
      <c r="AC17" s="30"/>
      <c r="AD17" s="30"/>
      <c r="AE17" s="30"/>
    </row>
    <row r="18" spans="1:31" s="2" customFormat="1" ht="18" customHeight="1">
      <c r="A18" s="30"/>
      <c r="B18" s="35"/>
      <c r="C18" s="30"/>
      <c r="D18" s="30"/>
      <c r="E18" s="229" t="str">
        <f>'Rekapitulace stavby'!E14</f>
        <v>Vyplň údaj</v>
      </c>
      <c r="F18" s="243"/>
      <c r="G18" s="243"/>
      <c r="H18" s="243"/>
      <c r="I18" s="104" t="s">
        <v>26</v>
      </c>
      <c r="J18" s="26" t="str">
        <f>'Rekapitulace stavby'!AN14</f>
        <v>Vyplň údaj</v>
      </c>
      <c r="K18" s="30"/>
      <c r="L18" s="47"/>
      <c r="S18" s="30"/>
      <c r="T18" s="30"/>
      <c r="U18" s="30"/>
      <c r="V18" s="30"/>
      <c r="W18" s="30"/>
      <c r="X18" s="30"/>
      <c r="Y18" s="30"/>
      <c r="Z18" s="30"/>
      <c r="AA18" s="30"/>
      <c r="AB18" s="30"/>
      <c r="AC18" s="30"/>
      <c r="AD18" s="30"/>
      <c r="AE18" s="30"/>
    </row>
    <row r="19" spans="1:31" s="2" customFormat="1" ht="6.95" customHeight="1">
      <c r="A19" s="30"/>
      <c r="B19" s="35"/>
      <c r="C19" s="30"/>
      <c r="D19" s="30"/>
      <c r="E19" s="30"/>
      <c r="F19" s="30"/>
      <c r="G19" s="30"/>
      <c r="H19" s="30"/>
      <c r="I19" s="30"/>
      <c r="J19" s="30"/>
      <c r="K19" s="30"/>
      <c r="L19" s="47"/>
      <c r="S19" s="30"/>
      <c r="T19" s="30"/>
      <c r="U19" s="30"/>
      <c r="V19" s="30"/>
      <c r="W19" s="30"/>
      <c r="X19" s="30"/>
      <c r="Y19" s="30"/>
      <c r="Z19" s="30"/>
      <c r="AA19" s="30"/>
      <c r="AB19" s="30"/>
      <c r="AC19" s="30"/>
      <c r="AD19" s="30"/>
      <c r="AE19" s="30"/>
    </row>
    <row r="20" spans="1:31" s="2" customFormat="1" ht="12" customHeight="1">
      <c r="A20" s="30"/>
      <c r="B20" s="35"/>
      <c r="C20" s="30"/>
      <c r="D20" s="104" t="s">
        <v>29</v>
      </c>
      <c r="E20" s="30"/>
      <c r="F20" s="30"/>
      <c r="G20" s="30"/>
      <c r="H20" s="30"/>
      <c r="I20" s="104" t="s">
        <v>24</v>
      </c>
      <c r="J20" s="105" t="s">
        <v>30</v>
      </c>
      <c r="K20" s="30"/>
      <c r="L20" s="47"/>
      <c r="S20" s="30"/>
      <c r="T20" s="30"/>
      <c r="U20" s="30"/>
      <c r="V20" s="30"/>
      <c r="W20" s="30"/>
      <c r="X20" s="30"/>
      <c r="Y20" s="30"/>
      <c r="Z20" s="30"/>
      <c r="AA20" s="30"/>
      <c r="AB20" s="30"/>
      <c r="AC20" s="30"/>
      <c r="AD20" s="30"/>
      <c r="AE20" s="30"/>
    </row>
    <row r="21" spans="1:31" s="2" customFormat="1" ht="18" customHeight="1">
      <c r="A21" s="30"/>
      <c r="B21" s="35"/>
      <c r="C21" s="30"/>
      <c r="D21" s="30"/>
      <c r="E21" s="105" t="s">
        <v>31</v>
      </c>
      <c r="F21" s="30"/>
      <c r="G21" s="30"/>
      <c r="H21" s="30"/>
      <c r="I21" s="104" t="s">
        <v>26</v>
      </c>
      <c r="J21" s="105" t="s">
        <v>32</v>
      </c>
      <c r="K21" s="30"/>
      <c r="L21" s="47"/>
      <c r="S21" s="30"/>
      <c r="T21" s="30"/>
      <c r="U21" s="30"/>
      <c r="V21" s="30"/>
      <c r="W21" s="30"/>
      <c r="X21" s="30"/>
      <c r="Y21" s="30"/>
      <c r="Z21" s="30"/>
      <c r="AA21" s="30"/>
      <c r="AB21" s="30"/>
      <c r="AC21" s="30"/>
      <c r="AD21" s="30"/>
      <c r="AE21" s="30"/>
    </row>
    <row r="22" spans="1:31" s="2" customFormat="1" ht="6.95" customHeight="1">
      <c r="A22" s="30"/>
      <c r="B22" s="35"/>
      <c r="C22" s="30"/>
      <c r="D22" s="30"/>
      <c r="E22" s="30"/>
      <c r="F22" s="30"/>
      <c r="G22" s="30"/>
      <c r="H22" s="30"/>
      <c r="I22" s="30"/>
      <c r="J22" s="30"/>
      <c r="K22" s="30"/>
      <c r="L22" s="47"/>
      <c r="S22" s="30"/>
      <c r="T22" s="30"/>
      <c r="U22" s="30"/>
      <c r="V22" s="30"/>
      <c r="W22" s="30"/>
      <c r="X22" s="30"/>
      <c r="Y22" s="30"/>
      <c r="Z22" s="30"/>
      <c r="AA22" s="30"/>
      <c r="AB22" s="30"/>
      <c r="AC22" s="30"/>
      <c r="AD22" s="30"/>
      <c r="AE22" s="30"/>
    </row>
    <row r="23" spans="1:31" s="2" customFormat="1" ht="12" customHeight="1">
      <c r="A23" s="30"/>
      <c r="B23" s="35"/>
      <c r="C23" s="30"/>
      <c r="D23" s="104" t="s">
        <v>34</v>
      </c>
      <c r="E23" s="30"/>
      <c r="F23" s="30"/>
      <c r="G23" s="30"/>
      <c r="H23" s="30"/>
      <c r="I23" s="104" t="s">
        <v>24</v>
      </c>
      <c r="J23" s="105" t="str">
        <f>IF('Rekapitulace stavby'!AN19="","",'Rekapitulace stavby'!AN19)</f>
        <v/>
      </c>
      <c r="K23" s="30"/>
      <c r="L23" s="47"/>
      <c r="S23" s="30"/>
      <c r="T23" s="30"/>
      <c r="U23" s="30"/>
      <c r="V23" s="30"/>
      <c r="W23" s="30"/>
      <c r="X23" s="30"/>
      <c r="Y23" s="30"/>
      <c r="Z23" s="30"/>
      <c r="AA23" s="30"/>
      <c r="AB23" s="30"/>
      <c r="AC23" s="30"/>
      <c r="AD23" s="30"/>
      <c r="AE23" s="30"/>
    </row>
    <row r="24" spans="1:31" s="2" customFormat="1" ht="18" customHeight="1">
      <c r="A24" s="30"/>
      <c r="B24" s="35"/>
      <c r="C24" s="30"/>
      <c r="D24" s="30"/>
      <c r="E24" s="105" t="str">
        <f>IF('Rekapitulace stavby'!E20="","",'Rekapitulace stavby'!E20)</f>
        <v xml:space="preserve"> </v>
      </c>
      <c r="F24" s="30"/>
      <c r="G24" s="30"/>
      <c r="H24" s="30"/>
      <c r="I24" s="104" t="s">
        <v>26</v>
      </c>
      <c r="J24" s="105" t="str">
        <f>IF('Rekapitulace stavby'!AN20="","",'Rekapitulace stavby'!AN20)</f>
        <v/>
      </c>
      <c r="K24" s="30"/>
      <c r="L24" s="47"/>
      <c r="S24" s="30"/>
      <c r="T24" s="30"/>
      <c r="U24" s="30"/>
      <c r="V24" s="30"/>
      <c r="W24" s="30"/>
      <c r="X24" s="30"/>
      <c r="Y24" s="30"/>
      <c r="Z24" s="30"/>
      <c r="AA24" s="30"/>
      <c r="AB24" s="30"/>
      <c r="AC24" s="30"/>
      <c r="AD24" s="30"/>
      <c r="AE24" s="30"/>
    </row>
    <row r="25" spans="1:31" s="2" customFormat="1" ht="6.95" customHeight="1">
      <c r="A25" s="30"/>
      <c r="B25" s="35"/>
      <c r="C25" s="30"/>
      <c r="D25" s="30"/>
      <c r="E25" s="30"/>
      <c r="F25" s="30"/>
      <c r="G25" s="30"/>
      <c r="H25" s="30"/>
      <c r="I25" s="30"/>
      <c r="J25" s="30"/>
      <c r="K25" s="30"/>
      <c r="L25" s="47"/>
      <c r="S25" s="30"/>
      <c r="T25" s="30"/>
      <c r="U25" s="30"/>
      <c r="V25" s="30"/>
      <c r="W25" s="30"/>
      <c r="X25" s="30"/>
      <c r="Y25" s="30"/>
      <c r="Z25" s="30"/>
      <c r="AA25" s="30"/>
      <c r="AB25" s="30"/>
      <c r="AC25" s="30"/>
      <c r="AD25" s="30"/>
      <c r="AE25" s="30"/>
    </row>
    <row r="26" spans="1:31" s="2" customFormat="1" ht="12" customHeight="1">
      <c r="A26" s="30"/>
      <c r="B26" s="35"/>
      <c r="C26" s="30"/>
      <c r="D26" s="104" t="s">
        <v>36</v>
      </c>
      <c r="E26" s="30"/>
      <c r="F26" s="30"/>
      <c r="G26" s="30"/>
      <c r="H26" s="30"/>
      <c r="I26" s="30"/>
      <c r="J26" s="30"/>
      <c r="K26" s="30"/>
      <c r="L26" s="47"/>
      <c r="S26" s="30"/>
      <c r="T26" s="30"/>
      <c r="U26" s="30"/>
      <c r="V26" s="30"/>
      <c r="W26" s="30"/>
      <c r="X26" s="30"/>
      <c r="Y26" s="30"/>
      <c r="Z26" s="30"/>
      <c r="AA26" s="30"/>
      <c r="AB26" s="30"/>
      <c r="AC26" s="30"/>
      <c r="AD26" s="30"/>
      <c r="AE26" s="30"/>
    </row>
    <row r="27" spans="1:31" s="8" customFormat="1" ht="67.5" customHeight="1">
      <c r="A27" s="107"/>
      <c r="B27" s="108"/>
      <c r="C27" s="107"/>
      <c r="D27" s="107"/>
      <c r="E27" s="238" t="s">
        <v>792</v>
      </c>
      <c r="F27" s="238"/>
      <c r="G27" s="238"/>
      <c r="H27" s="238"/>
      <c r="I27" s="238"/>
      <c r="J27" s="238"/>
      <c r="K27" s="107"/>
      <c r="L27" s="109"/>
      <c r="S27" s="107"/>
      <c r="T27" s="107"/>
      <c r="U27" s="107"/>
      <c r="V27" s="107"/>
      <c r="W27" s="107"/>
      <c r="X27" s="107"/>
      <c r="Y27" s="107"/>
      <c r="Z27" s="107"/>
      <c r="AA27" s="107"/>
      <c r="AB27" s="107"/>
      <c r="AC27" s="107"/>
      <c r="AD27" s="107"/>
      <c r="AE27" s="107"/>
    </row>
    <row r="28" spans="1:31" s="2" customFormat="1" ht="6.95" customHeight="1">
      <c r="A28" s="30"/>
      <c r="B28" s="35"/>
      <c r="C28" s="30"/>
      <c r="D28" s="30"/>
      <c r="E28" s="30"/>
      <c r="F28" s="30"/>
      <c r="G28" s="30"/>
      <c r="H28" s="30"/>
      <c r="I28" s="30"/>
      <c r="J28" s="30"/>
      <c r="K28" s="30"/>
      <c r="L28" s="47"/>
      <c r="S28" s="30"/>
      <c r="T28" s="30"/>
      <c r="U28" s="30"/>
      <c r="V28" s="30"/>
      <c r="W28" s="30"/>
      <c r="X28" s="30"/>
      <c r="Y28" s="30"/>
      <c r="Z28" s="30"/>
      <c r="AA28" s="30"/>
      <c r="AB28" s="30"/>
      <c r="AC28" s="30"/>
      <c r="AD28" s="30"/>
      <c r="AE28" s="30"/>
    </row>
    <row r="29" spans="1:31" s="2" customFormat="1" ht="6.95" customHeight="1">
      <c r="A29" s="30"/>
      <c r="B29" s="35"/>
      <c r="C29" s="30"/>
      <c r="D29" s="110"/>
      <c r="E29" s="110"/>
      <c r="F29" s="110"/>
      <c r="G29" s="110"/>
      <c r="H29" s="110"/>
      <c r="I29" s="110"/>
      <c r="J29" s="110"/>
      <c r="K29" s="110"/>
      <c r="L29" s="47"/>
      <c r="S29" s="30"/>
      <c r="T29" s="30"/>
      <c r="U29" s="30"/>
      <c r="V29" s="30"/>
      <c r="W29" s="30"/>
      <c r="X29" s="30"/>
      <c r="Y29" s="30"/>
      <c r="Z29" s="30"/>
      <c r="AA29" s="30"/>
      <c r="AB29" s="30"/>
      <c r="AC29" s="30"/>
      <c r="AD29" s="30"/>
      <c r="AE29" s="30"/>
    </row>
    <row r="30" spans="1:31" s="2" customFormat="1" ht="25.35" customHeight="1">
      <c r="A30" s="30"/>
      <c r="B30" s="35"/>
      <c r="C30" s="30"/>
      <c r="D30" s="111" t="s">
        <v>37</v>
      </c>
      <c r="E30" s="30"/>
      <c r="F30" s="30"/>
      <c r="G30" s="30"/>
      <c r="H30" s="30"/>
      <c r="I30" s="30"/>
      <c r="J30" s="112">
        <f>ROUND(J137,2)</f>
        <v>0</v>
      </c>
      <c r="K30" s="30"/>
      <c r="L30" s="47"/>
      <c r="S30" s="30"/>
      <c r="T30" s="30"/>
      <c r="U30" s="30"/>
      <c r="V30" s="30"/>
      <c r="W30" s="30"/>
      <c r="X30" s="30"/>
      <c r="Y30" s="30"/>
      <c r="Z30" s="30"/>
      <c r="AA30" s="30"/>
      <c r="AB30" s="30"/>
      <c r="AC30" s="30"/>
      <c r="AD30" s="30"/>
      <c r="AE30" s="30"/>
    </row>
    <row r="31" spans="1:31" s="2" customFormat="1" ht="6.95" customHeight="1">
      <c r="A31" s="30"/>
      <c r="B31" s="35"/>
      <c r="C31" s="30"/>
      <c r="D31" s="110"/>
      <c r="E31" s="110"/>
      <c r="F31" s="110"/>
      <c r="G31" s="110"/>
      <c r="H31" s="110"/>
      <c r="I31" s="110"/>
      <c r="J31" s="110"/>
      <c r="K31" s="110"/>
      <c r="L31" s="47"/>
      <c r="S31" s="30"/>
      <c r="T31" s="30"/>
      <c r="U31" s="30"/>
      <c r="V31" s="30"/>
      <c r="W31" s="30"/>
      <c r="X31" s="30"/>
      <c r="Y31" s="30"/>
      <c r="Z31" s="30"/>
      <c r="AA31" s="30"/>
      <c r="AB31" s="30"/>
      <c r="AC31" s="30"/>
      <c r="AD31" s="30"/>
      <c r="AE31" s="30"/>
    </row>
    <row r="32" spans="1:31" s="2" customFormat="1" ht="14.45" customHeight="1">
      <c r="A32" s="30"/>
      <c r="B32" s="35"/>
      <c r="C32" s="30"/>
      <c r="D32" s="30"/>
      <c r="E32" s="30"/>
      <c r="F32" s="113" t="s">
        <v>39</v>
      </c>
      <c r="G32" s="30"/>
      <c r="H32" s="30"/>
      <c r="I32" s="113" t="s">
        <v>38</v>
      </c>
      <c r="J32" s="113" t="s">
        <v>40</v>
      </c>
      <c r="K32" s="30"/>
      <c r="L32" s="47"/>
      <c r="S32" s="30"/>
      <c r="T32" s="30"/>
      <c r="U32" s="30"/>
      <c r="V32" s="30"/>
      <c r="W32" s="30"/>
      <c r="X32" s="30"/>
      <c r="Y32" s="30"/>
      <c r="Z32" s="30"/>
      <c r="AA32" s="30"/>
      <c r="AB32" s="30"/>
      <c r="AC32" s="30"/>
      <c r="AD32" s="30"/>
      <c r="AE32" s="30"/>
    </row>
    <row r="33" spans="1:31" s="2" customFormat="1" ht="14.45" customHeight="1">
      <c r="A33" s="30"/>
      <c r="B33" s="35"/>
      <c r="C33" s="30"/>
      <c r="D33" s="114" t="s">
        <v>41</v>
      </c>
      <c r="E33" s="104" t="s">
        <v>42</v>
      </c>
      <c r="F33" s="115">
        <f>ROUND((SUM(BE137:BE441)),2)</f>
        <v>0</v>
      </c>
      <c r="G33" s="30"/>
      <c r="H33" s="30"/>
      <c r="I33" s="116">
        <v>0.21</v>
      </c>
      <c r="J33" s="115">
        <f>ROUND(((SUM(BE137:BE441))*I33),2)</f>
        <v>0</v>
      </c>
      <c r="K33" s="30"/>
      <c r="L33" s="47"/>
      <c r="S33" s="30"/>
      <c r="T33" s="30"/>
      <c r="U33" s="30"/>
      <c r="V33" s="30"/>
      <c r="W33" s="30"/>
      <c r="X33" s="30"/>
      <c r="Y33" s="30"/>
      <c r="Z33" s="30"/>
      <c r="AA33" s="30"/>
      <c r="AB33" s="30"/>
      <c r="AC33" s="30"/>
      <c r="AD33" s="30"/>
      <c r="AE33" s="30"/>
    </row>
    <row r="34" spans="1:31" s="2" customFormat="1" ht="14.45" customHeight="1">
      <c r="A34" s="30"/>
      <c r="B34" s="35"/>
      <c r="C34" s="30"/>
      <c r="D34" s="30"/>
      <c r="E34" s="104" t="s">
        <v>43</v>
      </c>
      <c r="F34" s="115">
        <f>ROUND((SUM(BF137:BF441)),2)</f>
        <v>0</v>
      </c>
      <c r="G34" s="30"/>
      <c r="H34" s="30"/>
      <c r="I34" s="116">
        <v>0.15</v>
      </c>
      <c r="J34" s="115">
        <f>ROUND(((SUM(BF137:BF441))*I34),2)</f>
        <v>0</v>
      </c>
      <c r="K34" s="30"/>
      <c r="L34" s="47"/>
      <c r="S34" s="30"/>
      <c r="T34" s="30"/>
      <c r="U34" s="30"/>
      <c r="V34" s="30"/>
      <c r="W34" s="30"/>
      <c r="X34" s="30"/>
      <c r="Y34" s="30"/>
      <c r="Z34" s="30"/>
      <c r="AA34" s="30"/>
      <c r="AB34" s="30"/>
      <c r="AC34" s="30"/>
      <c r="AD34" s="30"/>
      <c r="AE34" s="30"/>
    </row>
    <row r="35" spans="1:31" s="2" customFormat="1" ht="14.45" customHeight="1" hidden="1">
      <c r="A35" s="30"/>
      <c r="B35" s="35"/>
      <c r="C35" s="30"/>
      <c r="D35" s="30"/>
      <c r="E35" s="104" t="s">
        <v>44</v>
      </c>
      <c r="F35" s="115">
        <f>ROUND((SUM(BG137:BG441)),2)</f>
        <v>0</v>
      </c>
      <c r="G35" s="30"/>
      <c r="H35" s="30"/>
      <c r="I35" s="116">
        <v>0.21</v>
      </c>
      <c r="J35" s="115">
        <f>0</f>
        <v>0</v>
      </c>
      <c r="K35" s="30"/>
      <c r="L35" s="47"/>
      <c r="S35" s="30"/>
      <c r="T35" s="30"/>
      <c r="U35" s="30"/>
      <c r="V35" s="30"/>
      <c r="W35" s="30"/>
      <c r="X35" s="30"/>
      <c r="Y35" s="30"/>
      <c r="Z35" s="30"/>
      <c r="AA35" s="30"/>
      <c r="AB35" s="30"/>
      <c r="AC35" s="30"/>
      <c r="AD35" s="30"/>
      <c r="AE35" s="30"/>
    </row>
    <row r="36" spans="1:31" s="2" customFormat="1" ht="14.45" customHeight="1" hidden="1">
      <c r="A36" s="30"/>
      <c r="B36" s="35"/>
      <c r="C36" s="30"/>
      <c r="D36" s="30"/>
      <c r="E36" s="104" t="s">
        <v>45</v>
      </c>
      <c r="F36" s="115">
        <f>ROUND((SUM(BH137:BH441)),2)</f>
        <v>0</v>
      </c>
      <c r="G36" s="30"/>
      <c r="H36" s="30"/>
      <c r="I36" s="116">
        <v>0.15</v>
      </c>
      <c r="J36" s="115">
        <f>0</f>
        <v>0</v>
      </c>
      <c r="K36" s="30"/>
      <c r="L36" s="47"/>
      <c r="S36" s="30"/>
      <c r="T36" s="30"/>
      <c r="U36" s="30"/>
      <c r="V36" s="30"/>
      <c r="W36" s="30"/>
      <c r="X36" s="30"/>
      <c r="Y36" s="30"/>
      <c r="Z36" s="30"/>
      <c r="AA36" s="30"/>
      <c r="AB36" s="30"/>
      <c r="AC36" s="30"/>
      <c r="AD36" s="30"/>
      <c r="AE36" s="30"/>
    </row>
    <row r="37" spans="1:31" s="2" customFormat="1" ht="14.45" customHeight="1" hidden="1">
      <c r="A37" s="30"/>
      <c r="B37" s="35"/>
      <c r="C37" s="30"/>
      <c r="D37" s="30"/>
      <c r="E37" s="104" t="s">
        <v>46</v>
      </c>
      <c r="F37" s="115">
        <f>ROUND((SUM(BI137:BI441)),2)</f>
        <v>0</v>
      </c>
      <c r="G37" s="30"/>
      <c r="H37" s="30"/>
      <c r="I37" s="116">
        <v>0</v>
      </c>
      <c r="J37" s="115">
        <f>0</f>
        <v>0</v>
      </c>
      <c r="K37" s="30"/>
      <c r="L37" s="47"/>
      <c r="S37" s="30"/>
      <c r="T37" s="30"/>
      <c r="U37" s="30"/>
      <c r="V37" s="30"/>
      <c r="W37" s="30"/>
      <c r="X37" s="30"/>
      <c r="Y37" s="30"/>
      <c r="Z37" s="30"/>
      <c r="AA37" s="30"/>
      <c r="AB37" s="30"/>
      <c r="AC37" s="30"/>
      <c r="AD37" s="30"/>
      <c r="AE37" s="30"/>
    </row>
    <row r="38" spans="1:31" s="2" customFormat="1" ht="6.95" customHeight="1">
      <c r="A38" s="30"/>
      <c r="B38" s="35"/>
      <c r="C38" s="30"/>
      <c r="D38" s="30"/>
      <c r="E38" s="30"/>
      <c r="F38" s="30"/>
      <c r="G38" s="30"/>
      <c r="H38" s="30"/>
      <c r="I38" s="30"/>
      <c r="J38" s="30"/>
      <c r="K38" s="30"/>
      <c r="L38" s="47"/>
      <c r="S38" s="30"/>
      <c r="T38" s="30"/>
      <c r="U38" s="30"/>
      <c r="V38" s="30"/>
      <c r="W38" s="30"/>
      <c r="X38" s="30"/>
      <c r="Y38" s="30"/>
      <c r="Z38" s="30"/>
      <c r="AA38" s="30"/>
      <c r="AB38" s="30"/>
      <c r="AC38" s="30"/>
      <c r="AD38" s="30"/>
      <c r="AE38" s="30"/>
    </row>
    <row r="39" spans="1:31" s="2" customFormat="1" ht="25.35" customHeight="1">
      <c r="A39" s="30"/>
      <c r="B39" s="35"/>
      <c r="C39" s="117"/>
      <c r="D39" s="118" t="s">
        <v>47</v>
      </c>
      <c r="E39" s="119"/>
      <c r="F39" s="119"/>
      <c r="G39" s="120" t="s">
        <v>48</v>
      </c>
      <c r="H39" s="121" t="s">
        <v>49</v>
      </c>
      <c r="I39" s="119"/>
      <c r="J39" s="122">
        <f>SUM(J30:J37)</f>
        <v>0</v>
      </c>
      <c r="K39" s="123"/>
      <c r="L39" s="47"/>
      <c r="S39" s="30"/>
      <c r="T39" s="30"/>
      <c r="U39" s="30"/>
      <c r="V39" s="30"/>
      <c r="W39" s="30"/>
      <c r="X39" s="30"/>
      <c r="Y39" s="30"/>
      <c r="Z39" s="30"/>
      <c r="AA39" s="30"/>
      <c r="AB39" s="30"/>
      <c r="AC39" s="30"/>
      <c r="AD39" s="30"/>
      <c r="AE39" s="30"/>
    </row>
    <row r="40" spans="1:31" s="2" customFormat="1" ht="14.45" customHeight="1">
      <c r="A40" s="30"/>
      <c r="B40" s="35"/>
      <c r="C40" s="30"/>
      <c r="D40" s="30"/>
      <c r="E40" s="30"/>
      <c r="F40" s="30"/>
      <c r="G40" s="30"/>
      <c r="H40" s="30"/>
      <c r="I40" s="30"/>
      <c r="J40" s="30"/>
      <c r="K40" s="30"/>
      <c r="L40" s="47"/>
      <c r="S40" s="30"/>
      <c r="T40" s="30"/>
      <c r="U40" s="30"/>
      <c r="V40" s="30"/>
      <c r="W40" s="30"/>
      <c r="X40" s="30"/>
      <c r="Y40" s="30"/>
      <c r="Z40" s="30"/>
      <c r="AA40" s="30"/>
      <c r="AB40" s="30"/>
      <c r="AC40" s="30"/>
      <c r="AD40" s="30"/>
      <c r="AE40" s="30"/>
    </row>
    <row r="41" spans="2:12" s="1" customFormat="1" ht="14.45" customHeight="1">
      <c r="B41" s="16"/>
      <c r="L41" s="16"/>
    </row>
    <row r="42" spans="2:12" s="1" customFormat="1" ht="14.45" customHeight="1">
      <c r="B42" s="16"/>
      <c r="L42" s="16"/>
    </row>
    <row r="43" spans="2:12" s="1" customFormat="1" ht="14.45" customHeight="1">
      <c r="B43" s="16"/>
      <c r="L43" s="16"/>
    </row>
    <row r="44" spans="2:12" s="1" customFormat="1" ht="14.45" customHeight="1">
      <c r="B44" s="16"/>
      <c r="L44" s="16"/>
    </row>
    <row r="45" spans="2:12" s="1" customFormat="1" ht="14.45" customHeight="1">
      <c r="B45" s="16"/>
      <c r="L45" s="16"/>
    </row>
    <row r="46" spans="2:12" s="1" customFormat="1" ht="14.45" customHeight="1">
      <c r="B46" s="16"/>
      <c r="L46" s="16"/>
    </row>
    <row r="47" spans="2:12" s="1" customFormat="1" ht="14.45" customHeight="1">
      <c r="B47" s="16"/>
      <c r="L47" s="16"/>
    </row>
    <row r="48" spans="2:12" s="1" customFormat="1" ht="14.45" customHeight="1">
      <c r="B48" s="16"/>
      <c r="L48" s="16"/>
    </row>
    <row r="49" spans="2:12" s="1" customFormat="1" ht="14.45" customHeight="1">
      <c r="B49" s="16"/>
      <c r="L49" s="16"/>
    </row>
    <row r="50" spans="2:12" s="2" customFormat="1" ht="14.45" customHeight="1">
      <c r="B50" s="47"/>
      <c r="D50" s="124" t="s">
        <v>50</v>
      </c>
      <c r="E50" s="125"/>
      <c r="F50" s="125"/>
      <c r="G50" s="124" t="s">
        <v>51</v>
      </c>
      <c r="H50" s="125"/>
      <c r="I50" s="125"/>
      <c r="J50" s="125"/>
      <c r="K50" s="125"/>
      <c r="L50" s="47"/>
    </row>
    <row r="51" spans="2:12" ht="12">
      <c r="B51" s="16"/>
      <c r="L51" s="16"/>
    </row>
    <row r="52" spans="2:12" ht="12">
      <c r="B52" s="16"/>
      <c r="L52" s="16"/>
    </row>
    <row r="53" spans="2:12" ht="12">
      <c r="B53" s="16"/>
      <c r="L53" s="16"/>
    </row>
    <row r="54" spans="2:12" ht="12">
      <c r="B54" s="16"/>
      <c r="L54" s="16"/>
    </row>
    <row r="55" spans="2:12" ht="12">
      <c r="B55" s="16"/>
      <c r="L55" s="16"/>
    </row>
    <row r="56" spans="2:12" ht="12">
      <c r="B56" s="16"/>
      <c r="L56" s="16"/>
    </row>
    <row r="57" spans="2:12" ht="12">
      <c r="B57" s="16"/>
      <c r="L57" s="16"/>
    </row>
    <row r="58" spans="2:12" ht="12">
      <c r="B58" s="16"/>
      <c r="L58" s="16"/>
    </row>
    <row r="59" spans="2:12" ht="12">
      <c r="B59" s="16"/>
      <c r="L59" s="16"/>
    </row>
    <row r="60" spans="2:12" ht="12">
      <c r="B60" s="16"/>
      <c r="L60" s="16"/>
    </row>
    <row r="61" spans="1:31" s="2" customFormat="1" ht="12.75">
      <c r="A61" s="30"/>
      <c r="B61" s="35"/>
      <c r="C61" s="30"/>
      <c r="D61" s="126" t="s">
        <v>52</v>
      </c>
      <c r="E61" s="127"/>
      <c r="F61" s="128" t="s">
        <v>53</v>
      </c>
      <c r="G61" s="126" t="s">
        <v>52</v>
      </c>
      <c r="H61" s="127"/>
      <c r="I61" s="127"/>
      <c r="J61" s="129" t="s">
        <v>53</v>
      </c>
      <c r="K61" s="127"/>
      <c r="L61" s="47"/>
      <c r="S61" s="30"/>
      <c r="T61" s="30"/>
      <c r="U61" s="30"/>
      <c r="V61" s="30"/>
      <c r="W61" s="30"/>
      <c r="X61" s="30"/>
      <c r="Y61" s="30"/>
      <c r="Z61" s="30"/>
      <c r="AA61" s="30"/>
      <c r="AB61" s="30"/>
      <c r="AC61" s="30"/>
      <c r="AD61" s="30"/>
      <c r="AE61" s="30"/>
    </row>
    <row r="62" spans="2:12" ht="12">
      <c r="B62" s="16"/>
      <c r="L62" s="16"/>
    </row>
    <row r="63" spans="2:12" ht="12">
      <c r="B63" s="16"/>
      <c r="L63" s="16"/>
    </row>
    <row r="64" spans="2:12" ht="12">
      <c r="B64" s="16"/>
      <c r="L64" s="16"/>
    </row>
    <row r="65" spans="1:31" s="2" customFormat="1" ht="12.75">
      <c r="A65" s="30"/>
      <c r="B65" s="35"/>
      <c r="C65" s="30"/>
      <c r="D65" s="124" t="s">
        <v>54</v>
      </c>
      <c r="E65" s="130"/>
      <c r="F65" s="130"/>
      <c r="G65" s="124" t="s">
        <v>55</v>
      </c>
      <c r="H65" s="130"/>
      <c r="I65" s="130"/>
      <c r="J65" s="130"/>
      <c r="K65" s="130"/>
      <c r="L65" s="47"/>
      <c r="S65" s="30"/>
      <c r="T65" s="30"/>
      <c r="U65" s="30"/>
      <c r="V65" s="30"/>
      <c r="W65" s="30"/>
      <c r="X65" s="30"/>
      <c r="Y65" s="30"/>
      <c r="Z65" s="30"/>
      <c r="AA65" s="30"/>
      <c r="AB65" s="30"/>
      <c r="AC65" s="30"/>
      <c r="AD65" s="30"/>
      <c r="AE65" s="30"/>
    </row>
    <row r="66" spans="2:12" ht="12">
      <c r="B66" s="16"/>
      <c r="L66" s="16"/>
    </row>
    <row r="67" spans="2:12" ht="12">
      <c r="B67" s="16"/>
      <c r="L67" s="16"/>
    </row>
    <row r="68" spans="2:12" ht="12">
      <c r="B68" s="16"/>
      <c r="L68" s="16"/>
    </row>
    <row r="69" spans="2:12" ht="12">
      <c r="B69" s="16"/>
      <c r="L69" s="16"/>
    </row>
    <row r="70" spans="2:12" ht="12">
      <c r="B70" s="16"/>
      <c r="L70" s="16"/>
    </row>
    <row r="71" spans="2:12" ht="12">
      <c r="B71" s="16"/>
      <c r="L71" s="16"/>
    </row>
    <row r="72" spans="2:12" ht="12">
      <c r="B72" s="16"/>
      <c r="L72" s="16"/>
    </row>
    <row r="73" spans="2:12" ht="12">
      <c r="B73" s="16"/>
      <c r="L73" s="16"/>
    </row>
    <row r="74" spans="2:12" ht="12">
      <c r="B74" s="16"/>
      <c r="L74" s="16"/>
    </row>
    <row r="75" spans="2:12" ht="12">
      <c r="B75" s="16"/>
      <c r="L75" s="16"/>
    </row>
    <row r="76" spans="1:31" s="2" customFormat="1" ht="12.75">
      <c r="A76" s="30"/>
      <c r="B76" s="35"/>
      <c r="C76" s="30"/>
      <c r="D76" s="126" t="s">
        <v>52</v>
      </c>
      <c r="E76" s="127"/>
      <c r="F76" s="128" t="s">
        <v>53</v>
      </c>
      <c r="G76" s="126" t="s">
        <v>52</v>
      </c>
      <c r="H76" s="127"/>
      <c r="I76" s="127"/>
      <c r="J76" s="129" t="s">
        <v>53</v>
      </c>
      <c r="K76" s="127"/>
      <c r="L76" s="47"/>
      <c r="S76" s="30"/>
      <c r="T76" s="30"/>
      <c r="U76" s="30"/>
      <c r="V76" s="30"/>
      <c r="W76" s="30"/>
      <c r="X76" s="30"/>
      <c r="Y76" s="30"/>
      <c r="Z76" s="30"/>
      <c r="AA76" s="30"/>
      <c r="AB76" s="30"/>
      <c r="AC76" s="30"/>
      <c r="AD76" s="30"/>
      <c r="AE76" s="30"/>
    </row>
    <row r="77" spans="1:31" s="2" customFormat="1" ht="14.45" customHeight="1">
      <c r="A77" s="30"/>
      <c r="B77" s="131"/>
      <c r="C77" s="132"/>
      <c r="D77" s="132"/>
      <c r="E77" s="132"/>
      <c r="F77" s="132"/>
      <c r="G77" s="132"/>
      <c r="H77" s="132"/>
      <c r="I77" s="132"/>
      <c r="J77" s="132"/>
      <c r="K77" s="132"/>
      <c r="L77" s="47"/>
      <c r="S77" s="30"/>
      <c r="T77" s="30"/>
      <c r="U77" s="30"/>
      <c r="V77" s="30"/>
      <c r="W77" s="30"/>
      <c r="X77" s="30"/>
      <c r="Y77" s="30"/>
      <c r="Z77" s="30"/>
      <c r="AA77" s="30"/>
      <c r="AB77" s="30"/>
      <c r="AC77" s="30"/>
      <c r="AD77" s="30"/>
      <c r="AE77" s="30"/>
    </row>
    <row r="81" spans="1:31" s="2" customFormat="1" ht="6.95" customHeight="1">
      <c r="A81" s="30"/>
      <c r="B81" s="133"/>
      <c r="C81" s="134"/>
      <c r="D81" s="134"/>
      <c r="E81" s="134"/>
      <c r="F81" s="134"/>
      <c r="G81" s="134"/>
      <c r="H81" s="134"/>
      <c r="I81" s="134"/>
      <c r="J81" s="134"/>
      <c r="K81" s="134"/>
      <c r="L81" s="47"/>
      <c r="S81" s="30"/>
      <c r="T81" s="30"/>
      <c r="U81" s="30"/>
      <c r="V81" s="30"/>
      <c r="W81" s="30"/>
      <c r="X81" s="30"/>
      <c r="Y81" s="30"/>
      <c r="Z81" s="30"/>
      <c r="AA81" s="30"/>
      <c r="AB81" s="30"/>
      <c r="AC81" s="30"/>
      <c r="AD81" s="30"/>
      <c r="AE81" s="30"/>
    </row>
    <row r="82" spans="1:31" s="2" customFormat="1" ht="24.95" customHeight="1">
      <c r="A82" s="30"/>
      <c r="B82" s="31"/>
      <c r="C82" s="19" t="s">
        <v>91</v>
      </c>
      <c r="D82" s="32"/>
      <c r="E82" s="32"/>
      <c r="F82" s="32"/>
      <c r="G82" s="32"/>
      <c r="H82" s="32"/>
      <c r="I82" s="32"/>
      <c r="J82" s="32"/>
      <c r="K82" s="32"/>
      <c r="L82" s="47"/>
      <c r="S82" s="30"/>
      <c r="T82" s="30"/>
      <c r="U82" s="30"/>
      <c r="V82" s="30"/>
      <c r="W82" s="30"/>
      <c r="X82" s="30"/>
      <c r="Y82" s="30"/>
      <c r="Z82" s="30"/>
      <c r="AA82" s="30"/>
      <c r="AB82" s="30"/>
      <c r="AC82" s="30"/>
      <c r="AD82" s="30"/>
      <c r="AE82" s="30"/>
    </row>
    <row r="83" spans="1:31" s="2" customFormat="1" ht="6.95" customHeight="1">
      <c r="A83" s="30"/>
      <c r="B83" s="31"/>
      <c r="C83" s="32"/>
      <c r="D83" s="32"/>
      <c r="E83" s="32"/>
      <c r="F83" s="32"/>
      <c r="G83" s="32"/>
      <c r="H83" s="32"/>
      <c r="I83" s="32"/>
      <c r="J83" s="32"/>
      <c r="K83" s="32"/>
      <c r="L83" s="47"/>
      <c r="S83" s="30"/>
      <c r="T83" s="30"/>
      <c r="U83" s="30"/>
      <c r="V83" s="30"/>
      <c r="W83" s="30"/>
      <c r="X83" s="30"/>
      <c r="Y83" s="30"/>
      <c r="Z83" s="30"/>
      <c r="AA83" s="30"/>
      <c r="AB83" s="30"/>
      <c r="AC83" s="30"/>
      <c r="AD83" s="30"/>
      <c r="AE83" s="30"/>
    </row>
    <row r="84" spans="1:31" s="2" customFormat="1" ht="12" customHeight="1">
      <c r="A84" s="30"/>
      <c r="B84" s="31"/>
      <c r="C84" s="25" t="s">
        <v>16</v>
      </c>
      <c r="D84" s="32"/>
      <c r="E84" s="32"/>
      <c r="F84" s="32"/>
      <c r="G84" s="32"/>
      <c r="H84" s="32"/>
      <c r="I84" s="32"/>
      <c r="J84" s="32"/>
      <c r="K84" s="32"/>
      <c r="L84" s="47"/>
      <c r="S84" s="30"/>
      <c r="T84" s="30"/>
      <c r="U84" s="30"/>
      <c r="V84" s="30"/>
      <c r="W84" s="30"/>
      <c r="X84" s="30"/>
      <c r="Y84" s="30"/>
      <c r="Z84" s="30"/>
      <c r="AA84" s="30"/>
      <c r="AB84" s="30"/>
      <c r="AC84" s="30"/>
      <c r="AD84" s="30"/>
      <c r="AE84" s="30"/>
    </row>
    <row r="85" spans="1:31" s="2" customFormat="1" ht="16.5" customHeight="1">
      <c r="A85" s="30"/>
      <c r="B85" s="31"/>
      <c r="C85" s="32"/>
      <c r="D85" s="32"/>
      <c r="E85" s="236" t="str">
        <f>E7</f>
        <v>D2.02 Kuchyňské zařízení NNP Moravská Třebová</v>
      </c>
      <c r="F85" s="237"/>
      <c r="G85" s="237"/>
      <c r="H85" s="237"/>
      <c r="I85" s="32"/>
      <c r="J85" s="32"/>
      <c r="K85" s="32"/>
      <c r="L85" s="47"/>
      <c r="S85" s="30"/>
      <c r="T85" s="30"/>
      <c r="U85" s="30"/>
      <c r="V85" s="30"/>
      <c r="W85" s="30"/>
      <c r="X85" s="30"/>
      <c r="Y85" s="30"/>
      <c r="Z85" s="30"/>
      <c r="AA85" s="30"/>
      <c r="AB85" s="30"/>
      <c r="AC85" s="30"/>
      <c r="AD85" s="30"/>
      <c r="AE85" s="30"/>
    </row>
    <row r="86" spans="1:31" s="2" customFormat="1" ht="12" customHeight="1">
      <c r="A86" s="30"/>
      <c r="B86" s="31"/>
      <c r="C86" s="25" t="s">
        <v>89</v>
      </c>
      <c r="D86" s="32"/>
      <c r="E86" s="32"/>
      <c r="F86" s="32"/>
      <c r="G86" s="32"/>
      <c r="H86" s="32"/>
      <c r="I86" s="32"/>
      <c r="J86" s="32"/>
      <c r="K86" s="32"/>
      <c r="L86" s="47"/>
      <c r="S86" s="30"/>
      <c r="T86" s="30"/>
      <c r="U86" s="30"/>
      <c r="V86" s="30"/>
      <c r="W86" s="30"/>
      <c r="X86" s="30"/>
      <c r="Y86" s="30"/>
      <c r="Z86" s="30"/>
      <c r="AA86" s="30"/>
      <c r="AB86" s="30"/>
      <c r="AC86" s="30"/>
      <c r="AD86" s="30"/>
      <c r="AE86" s="30"/>
    </row>
    <row r="87" spans="1:31" s="2" customFormat="1" ht="16.5" customHeight="1">
      <c r="A87" s="30"/>
      <c r="B87" s="31"/>
      <c r="C87" s="32"/>
      <c r="D87" s="32"/>
      <c r="E87" s="203" t="str">
        <f>E9</f>
        <v>2.02 - Kuchyňské zařízení</v>
      </c>
      <c r="F87" s="235"/>
      <c r="G87" s="235"/>
      <c r="H87" s="235"/>
      <c r="I87" s="32"/>
      <c r="J87" s="32"/>
      <c r="K87" s="32"/>
      <c r="L87" s="47"/>
      <c r="S87" s="30"/>
      <c r="T87" s="30"/>
      <c r="U87" s="30"/>
      <c r="V87" s="30"/>
      <c r="W87" s="30"/>
      <c r="X87" s="30"/>
      <c r="Y87" s="30"/>
      <c r="Z87" s="30"/>
      <c r="AA87" s="30"/>
      <c r="AB87" s="30"/>
      <c r="AC87" s="30"/>
      <c r="AD87" s="30"/>
      <c r="AE87" s="30"/>
    </row>
    <row r="88" spans="1:31" s="2" customFormat="1" ht="6.95" customHeight="1">
      <c r="A88" s="30"/>
      <c r="B88" s="31"/>
      <c r="C88" s="32"/>
      <c r="D88" s="32"/>
      <c r="E88" s="32"/>
      <c r="F88" s="32"/>
      <c r="G88" s="32"/>
      <c r="H88" s="32"/>
      <c r="I88" s="32"/>
      <c r="J88" s="32"/>
      <c r="K88" s="32"/>
      <c r="L88" s="47"/>
      <c r="S88" s="30"/>
      <c r="T88" s="30"/>
      <c r="U88" s="30"/>
      <c r="V88" s="30"/>
      <c r="W88" s="30"/>
      <c r="X88" s="30"/>
      <c r="Y88" s="30"/>
      <c r="Z88" s="30"/>
      <c r="AA88" s="30"/>
      <c r="AB88" s="30"/>
      <c r="AC88" s="30"/>
      <c r="AD88" s="30"/>
      <c r="AE88" s="30"/>
    </row>
    <row r="89" spans="1:31" s="2" customFormat="1" ht="12" customHeight="1">
      <c r="A89" s="30"/>
      <c r="B89" s="31"/>
      <c r="C89" s="25" t="s">
        <v>20</v>
      </c>
      <c r="D89" s="32"/>
      <c r="E89" s="32"/>
      <c r="F89" s="23" t="str">
        <f>F12</f>
        <v>Moravská Třebová</v>
      </c>
      <c r="G89" s="32"/>
      <c r="H89" s="32"/>
      <c r="I89" s="25" t="s">
        <v>22</v>
      </c>
      <c r="J89" s="62">
        <f>IF(J12="","",J12)</f>
        <v>44246</v>
      </c>
      <c r="K89" s="32"/>
      <c r="L89" s="47"/>
      <c r="S89" s="30"/>
      <c r="T89" s="30"/>
      <c r="U89" s="30"/>
      <c r="V89" s="30"/>
      <c r="W89" s="30"/>
      <c r="X89" s="30"/>
      <c r="Y89" s="30"/>
      <c r="Z89" s="30"/>
      <c r="AA89" s="30"/>
      <c r="AB89" s="30"/>
      <c r="AC89" s="30"/>
      <c r="AD89" s="30"/>
      <c r="AE89" s="30"/>
    </row>
    <row r="90" spans="1:31" s="2" customFormat="1" ht="6.95" customHeight="1">
      <c r="A90" s="30"/>
      <c r="B90" s="31"/>
      <c r="C90" s="32"/>
      <c r="D90" s="32"/>
      <c r="E90" s="32"/>
      <c r="F90" s="32"/>
      <c r="G90" s="32"/>
      <c r="H90" s="32"/>
      <c r="I90" s="32"/>
      <c r="J90" s="32"/>
      <c r="K90" s="32"/>
      <c r="L90" s="47"/>
      <c r="S90" s="30"/>
      <c r="T90" s="30"/>
      <c r="U90" s="30"/>
      <c r="V90" s="30"/>
      <c r="W90" s="30"/>
      <c r="X90" s="30"/>
      <c r="Y90" s="30"/>
      <c r="Z90" s="30"/>
      <c r="AA90" s="30"/>
      <c r="AB90" s="30"/>
      <c r="AC90" s="30"/>
      <c r="AD90" s="30"/>
      <c r="AE90" s="30"/>
    </row>
    <row r="91" spans="1:31" s="2" customFormat="1" ht="25.7" customHeight="1">
      <c r="A91" s="30"/>
      <c r="B91" s="31"/>
      <c r="C91" s="25" t="s">
        <v>23</v>
      </c>
      <c r="D91" s="32"/>
      <c r="E91" s="32"/>
      <c r="F91" s="23" t="str">
        <f>E15</f>
        <v>Pardubický kraj</v>
      </c>
      <c r="G91" s="32"/>
      <c r="H91" s="32"/>
      <c r="I91" s="25" t="s">
        <v>29</v>
      </c>
      <c r="J91" s="28" t="str">
        <f>E21</f>
        <v>SIEBERT + TALAŠ, spol. s.r.o</v>
      </c>
      <c r="K91" s="32"/>
      <c r="L91" s="47"/>
      <c r="S91" s="30"/>
      <c r="T91" s="30"/>
      <c r="U91" s="30"/>
      <c r="V91" s="30"/>
      <c r="W91" s="30"/>
      <c r="X91" s="30"/>
      <c r="Y91" s="30"/>
      <c r="Z91" s="30"/>
      <c r="AA91" s="30"/>
      <c r="AB91" s="30"/>
      <c r="AC91" s="30"/>
      <c r="AD91" s="30"/>
      <c r="AE91" s="30"/>
    </row>
    <row r="92" spans="1:31" s="2" customFormat="1" ht="15.2" customHeight="1">
      <c r="A92" s="30"/>
      <c r="B92" s="31"/>
      <c r="C92" s="25" t="s">
        <v>27</v>
      </c>
      <c r="D92" s="32"/>
      <c r="E92" s="32"/>
      <c r="F92" s="23" t="str">
        <f>IF(E18="","",E18)</f>
        <v>Vyplň údaj</v>
      </c>
      <c r="G92" s="32"/>
      <c r="H92" s="32"/>
      <c r="I92" s="25" t="s">
        <v>34</v>
      </c>
      <c r="J92" s="28" t="str">
        <f>E24</f>
        <v xml:space="preserve"> </v>
      </c>
      <c r="K92" s="32"/>
      <c r="L92" s="47"/>
      <c r="S92" s="30"/>
      <c r="T92" s="30"/>
      <c r="U92" s="30"/>
      <c r="V92" s="30"/>
      <c r="W92" s="30"/>
      <c r="X92" s="30"/>
      <c r="Y92" s="30"/>
      <c r="Z92" s="30"/>
      <c r="AA92" s="30"/>
      <c r="AB92" s="30"/>
      <c r="AC92" s="30"/>
      <c r="AD92" s="30"/>
      <c r="AE92" s="30"/>
    </row>
    <row r="93" spans="1:31" s="2" customFormat="1" ht="10.35" customHeight="1">
      <c r="A93" s="30"/>
      <c r="B93" s="31"/>
      <c r="C93" s="32"/>
      <c r="D93" s="32"/>
      <c r="E93" s="32"/>
      <c r="F93" s="32"/>
      <c r="G93" s="32"/>
      <c r="H93" s="32"/>
      <c r="I93" s="32"/>
      <c r="J93" s="32"/>
      <c r="K93" s="32"/>
      <c r="L93" s="47"/>
      <c r="S93" s="30"/>
      <c r="T93" s="30"/>
      <c r="U93" s="30"/>
      <c r="V93" s="30"/>
      <c r="W93" s="30"/>
      <c r="X93" s="30"/>
      <c r="Y93" s="30"/>
      <c r="Z93" s="30"/>
      <c r="AA93" s="30"/>
      <c r="AB93" s="30"/>
      <c r="AC93" s="30"/>
      <c r="AD93" s="30"/>
      <c r="AE93" s="30"/>
    </row>
    <row r="94" spans="1:31" s="2" customFormat="1" ht="29.25" customHeight="1">
      <c r="A94" s="30"/>
      <c r="B94" s="31"/>
      <c r="C94" s="135" t="s">
        <v>92</v>
      </c>
      <c r="D94" s="136"/>
      <c r="E94" s="136"/>
      <c r="F94" s="136"/>
      <c r="G94" s="136"/>
      <c r="H94" s="136"/>
      <c r="I94" s="136"/>
      <c r="J94" s="137" t="s">
        <v>93</v>
      </c>
      <c r="K94" s="136"/>
      <c r="L94" s="47"/>
      <c r="S94" s="30"/>
      <c r="T94" s="30"/>
      <c r="U94" s="30"/>
      <c r="V94" s="30"/>
      <c r="W94" s="30"/>
      <c r="X94" s="30"/>
      <c r="Y94" s="30"/>
      <c r="Z94" s="30"/>
      <c r="AA94" s="30"/>
      <c r="AB94" s="30"/>
      <c r="AC94" s="30"/>
      <c r="AD94" s="30"/>
      <c r="AE94" s="30"/>
    </row>
    <row r="95" spans="1:31" s="2" customFormat="1" ht="10.35" customHeight="1">
      <c r="A95" s="30"/>
      <c r="B95" s="31"/>
      <c r="C95" s="32"/>
      <c r="D95" s="32"/>
      <c r="E95" s="32"/>
      <c r="F95" s="32"/>
      <c r="G95" s="32"/>
      <c r="H95" s="32"/>
      <c r="I95" s="32"/>
      <c r="J95" s="32"/>
      <c r="K95" s="32"/>
      <c r="L95" s="47"/>
      <c r="S95" s="30"/>
      <c r="T95" s="30"/>
      <c r="U95" s="30"/>
      <c r="V95" s="30"/>
      <c r="W95" s="30"/>
      <c r="X95" s="30"/>
      <c r="Y95" s="30"/>
      <c r="Z95" s="30"/>
      <c r="AA95" s="30"/>
      <c r="AB95" s="30"/>
      <c r="AC95" s="30"/>
      <c r="AD95" s="30"/>
      <c r="AE95" s="30"/>
    </row>
    <row r="96" spans="1:47" s="2" customFormat="1" ht="22.9" customHeight="1">
      <c r="A96" s="30"/>
      <c r="B96" s="31"/>
      <c r="C96" s="138" t="s">
        <v>94</v>
      </c>
      <c r="D96" s="32"/>
      <c r="E96" s="32"/>
      <c r="F96" s="32"/>
      <c r="G96" s="32"/>
      <c r="H96" s="32"/>
      <c r="I96" s="32"/>
      <c r="J96" s="80">
        <f>J137</f>
        <v>0</v>
      </c>
      <c r="K96" s="32"/>
      <c r="L96" s="47"/>
      <c r="S96" s="30"/>
      <c r="T96" s="30"/>
      <c r="U96" s="30"/>
      <c r="V96" s="30"/>
      <c r="W96" s="30"/>
      <c r="X96" s="30"/>
      <c r="Y96" s="30"/>
      <c r="Z96" s="30"/>
      <c r="AA96" s="30"/>
      <c r="AB96" s="30"/>
      <c r="AC96" s="30"/>
      <c r="AD96" s="30"/>
      <c r="AE96" s="30"/>
      <c r="AU96" s="13" t="s">
        <v>95</v>
      </c>
    </row>
    <row r="97" spans="2:12" s="9" customFormat="1" ht="24.95" customHeight="1">
      <c r="B97" s="139"/>
      <c r="C97" s="140"/>
      <c r="D97" s="141" t="s">
        <v>96</v>
      </c>
      <c r="E97" s="142"/>
      <c r="F97" s="142"/>
      <c r="G97" s="142"/>
      <c r="H97" s="142"/>
      <c r="I97" s="142"/>
      <c r="J97" s="143">
        <f>J138</f>
        <v>0</v>
      </c>
      <c r="K97" s="140"/>
      <c r="L97" s="144"/>
    </row>
    <row r="98" spans="2:12" s="9" customFormat="1" ht="24.95" customHeight="1">
      <c r="B98" s="139"/>
      <c r="C98" s="140"/>
      <c r="D98" s="141" t="s">
        <v>97</v>
      </c>
      <c r="E98" s="142"/>
      <c r="F98" s="142"/>
      <c r="G98" s="142"/>
      <c r="H98" s="142"/>
      <c r="I98" s="142"/>
      <c r="J98" s="143">
        <f>J171</f>
        <v>0</v>
      </c>
      <c r="K98" s="140"/>
      <c r="L98" s="144"/>
    </row>
    <row r="99" spans="2:12" s="9" customFormat="1" ht="24.95" customHeight="1">
      <c r="B99" s="139"/>
      <c r="C99" s="140"/>
      <c r="D99" s="141" t="s">
        <v>98</v>
      </c>
      <c r="E99" s="142"/>
      <c r="F99" s="142"/>
      <c r="G99" s="142"/>
      <c r="H99" s="142"/>
      <c r="I99" s="142"/>
      <c r="J99" s="143">
        <f>J178</f>
        <v>0</v>
      </c>
      <c r="K99" s="140"/>
      <c r="L99" s="144"/>
    </row>
    <row r="100" spans="2:12" s="9" customFormat="1" ht="24.95" customHeight="1">
      <c r="B100" s="139"/>
      <c r="C100" s="140"/>
      <c r="D100" s="141" t="s">
        <v>99</v>
      </c>
      <c r="E100" s="142"/>
      <c r="F100" s="142"/>
      <c r="G100" s="142"/>
      <c r="H100" s="142"/>
      <c r="I100" s="142"/>
      <c r="J100" s="143">
        <f>J205</f>
        <v>0</v>
      </c>
      <c r="K100" s="140"/>
      <c r="L100" s="144"/>
    </row>
    <row r="101" spans="2:12" s="9" customFormat="1" ht="24.95" customHeight="1">
      <c r="B101" s="139"/>
      <c r="C101" s="140"/>
      <c r="D101" s="141" t="s">
        <v>100</v>
      </c>
      <c r="E101" s="142"/>
      <c r="F101" s="142"/>
      <c r="G101" s="142"/>
      <c r="H101" s="142"/>
      <c r="I101" s="142"/>
      <c r="J101" s="143">
        <f>J257</f>
        <v>0</v>
      </c>
      <c r="K101" s="140"/>
      <c r="L101" s="144"/>
    </row>
    <row r="102" spans="2:12" s="9" customFormat="1" ht="24.95" customHeight="1">
      <c r="B102" s="139"/>
      <c r="C102" s="140"/>
      <c r="D102" s="141" t="s">
        <v>101</v>
      </c>
      <c r="E102" s="142"/>
      <c r="F102" s="142"/>
      <c r="G102" s="142"/>
      <c r="H102" s="142"/>
      <c r="I102" s="142"/>
      <c r="J102" s="143">
        <f>J273</f>
        <v>0</v>
      </c>
      <c r="K102" s="140"/>
      <c r="L102" s="144"/>
    </row>
    <row r="103" spans="2:12" s="9" customFormat="1" ht="24.95" customHeight="1">
      <c r="B103" s="139"/>
      <c r="C103" s="140"/>
      <c r="D103" s="141" t="s">
        <v>102</v>
      </c>
      <c r="E103" s="142"/>
      <c r="F103" s="142"/>
      <c r="G103" s="142"/>
      <c r="H103" s="142"/>
      <c r="I103" s="142"/>
      <c r="J103" s="143">
        <f>J300</f>
        <v>0</v>
      </c>
      <c r="K103" s="140"/>
      <c r="L103" s="144"/>
    </row>
    <row r="104" spans="2:12" s="9" customFormat="1" ht="24.95" customHeight="1">
      <c r="B104" s="139"/>
      <c r="C104" s="140"/>
      <c r="D104" s="141" t="s">
        <v>103</v>
      </c>
      <c r="E104" s="142"/>
      <c r="F104" s="142"/>
      <c r="G104" s="142"/>
      <c r="H104" s="142"/>
      <c r="I104" s="142"/>
      <c r="J104" s="143">
        <f>J319</f>
        <v>0</v>
      </c>
      <c r="K104" s="140"/>
      <c r="L104" s="144"/>
    </row>
    <row r="105" spans="2:12" s="9" customFormat="1" ht="24.95" customHeight="1">
      <c r="B105" s="139"/>
      <c r="C105" s="140"/>
      <c r="D105" s="141" t="s">
        <v>104</v>
      </c>
      <c r="E105" s="142"/>
      <c r="F105" s="142"/>
      <c r="G105" s="142"/>
      <c r="H105" s="142"/>
      <c r="I105" s="142"/>
      <c r="J105" s="143">
        <f>J322</f>
        <v>0</v>
      </c>
      <c r="K105" s="140"/>
      <c r="L105" s="144"/>
    </row>
    <row r="106" spans="2:12" s="9" customFormat="1" ht="24.95" customHeight="1">
      <c r="B106" s="139"/>
      <c r="C106" s="140"/>
      <c r="D106" s="141" t="s">
        <v>105</v>
      </c>
      <c r="E106" s="142"/>
      <c r="F106" s="142"/>
      <c r="G106" s="142"/>
      <c r="H106" s="142"/>
      <c r="I106" s="142"/>
      <c r="J106" s="143">
        <f>J325</f>
        <v>0</v>
      </c>
      <c r="K106" s="140"/>
      <c r="L106" s="144"/>
    </row>
    <row r="107" spans="2:12" s="9" customFormat="1" ht="24.95" customHeight="1">
      <c r="B107" s="139"/>
      <c r="C107" s="140"/>
      <c r="D107" s="141" t="s">
        <v>106</v>
      </c>
      <c r="E107" s="142"/>
      <c r="F107" s="142"/>
      <c r="G107" s="142"/>
      <c r="H107" s="142"/>
      <c r="I107" s="142"/>
      <c r="J107" s="143">
        <f>J328</f>
        <v>0</v>
      </c>
      <c r="K107" s="140"/>
      <c r="L107" s="144"/>
    </row>
    <row r="108" spans="2:12" s="9" customFormat="1" ht="24.95" customHeight="1">
      <c r="B108" s="139"/>
      <c r="C108" s="140"/>
      <c r="D108" s="141" t="s">
        <v>107</v>
      </c>
      <c r="E108" s="142"/>
      <c r="F108" s="142"/>
      <c r="G108" s="142"/>
      <c r="H108" s="142"/>
      <c r="I108" s="142"/>
      <c r="J108" s="143">
        <f>J338</f>
        <v>0</v>
      </c>
      <c r="K108" s="140"/>
      <c r="L108" s="144"/>
    </row>
    <row r="109" spans="2:12" s="9" customFormat="1" ht="24.95" customHeight="1">
      <c r="B109" s="139"/>
      <c r="C109" s="140"/>
      <c r="D109" s="141" t="s">
        <v>108</v>
      </c>
      <c r="E109" s="142"/>
      <c r="F109" s="142"/>
      <c r="G109" s="142"/>
      <c r="H109" s="142"/>
      <c r="I109" s="142"/>
      <c r="J109" s="143">
        <f>J343</f>
        <v>0</v>
      </c>
      <c r="K109" s="140"/>
      <c r="L109" s="144"/>
    </row>
    <row r="110" spans="2:12" s="9" customFormat="1" ht="24.95" customHeight="1">
      <c r="B110" s="139"/>
      <c r="C110" s="140"/>
      <c r="D110" s="141" t="s">
        <v>109</v>
      </c>
      <c r="E110" s="142"/>
      <c r="F110" s="142"/>
      <c r="G110" s="142"/>
      <c r="H110" s="142"/>
      <c r="I110" s="142"/>
      <c r="J110" s="143">
        <f>J353</f>
        <v>0</v>
      </c>
      <c r="K110" s="140"/>
      <c r="L110" s="144"/>
    </row>
    <row r="111" spans="2:12" s="9" customFormat="1" ht="24.95" customHeight="1">
      <c r="B111" s="139"/>
      <c r="C111" s="140"/>
      <c r="D111" s="141" t="s">
        <v>110</v>
      </c>
      <c r="E111" s="142"/>
      <c r="F111" s="142"/>
      <c r="G111" s="142"/>
      <c r="H111" s="142"/>
      <c r="I111" s="142"/>
      <c r="J111" s="143">
        <f>J373</f>
        <v>0</v>
      </c>
      <c r="K111" s="140"/>
      <c r="L111" s="144"/>
    </row>
    <row r="112" spans="2:12" s="9" customFormat="1" ht="24.95" customHeight="1">
      <c r="B112" s="139"/>
      <c r="C112" s="140"/>
      <c r="D112" s="141" t="s">
        <v>111</v>
      </c>
      <c r="E112" s="142"/>
      <c r="F112" s="142"/>
      <c r="G112" s="142"/>
      <c r="H112" s="142"/>
      <c r="I112" s="142"/>
      <c r="J112" s="143">
        <f>J382</f>
        <v>0</v>
      </c>
      <c r="K112" s="140"/>
      <c r="L112" s="144"/>
    </row>
    <row r="113" spans="2:12" s="9" customFormat="1" ht="24.95" customHeight="1">
      <c r="B113" s="139"/>
      <c r="C113" s="140"/>
      <c r="D113" s="141" t="s">
        <v>112</v>
      </c>
      <c r="E113" s="142"/>
      <c r="F113" s="142"/>
      <c r="G113" s="142"/>
      <c r="H113" s="142"/>
      <c r="I113" s="142"/>
      <c r="J113" s="143">
        <f>J403</f>
        <v>0</v>
      </c>
      <c r="K113" s="140"/>
      <c r="L113" s="144"/>
    </row>
    <row r="114" spans="2:12" s="9" customFormat="1" ht="24.95" customHeight="1">
      <c r="B114" s="139"/>
      <c r="C114" s="140"/>
      <c r="D114" s="141" t="s">
        <v>113</v>
      </c>
      <c r="E114" s="142"/>
      <c r="F114" s="142"/>
      <c r="G114" s="142"/>
      <c r="H114" s="142"/>
      <c r="I114" s="142"/>
      <c r="J114" s="143">
        <f>J410</f>
        <v>0</v>
      </c>
      <c r="K114" s="140"/>
      <c r="L114" s="144"/>
    </row>
    <row r="115" spans="2:12" s="9" customFormat="1" ht="24.95" customHeight="1">
      <c r="B115" s="139"/>
      <c r="C115" s="140"/>
      <c r="D115" s="141" t="s">
        <v>114</v>
      </c>
      <c r="E115" s="142"/>
      <c r="F115" s="142"/>
      <c r="G115" s="142"/>
      <c r="H115" s="142"/>
      <c r="I115" s="142"/>
      <c r="J115" s="143">
        <f>J413</f>
        <v>0</v>
      </c>
      <c r="K115" s="140"/>
      <c r="L115" s="144"/>
    </row>
    <row r="116" spans="2:12" s="9" customFormat="1" ht="24.95" customHeight="1">
      <c r="B116" s="139"/>
      <c r="C116" s="140"/>
      <c r="D116" s="141" t="s">
        <v>115</v>
      </c>
      <c r="E116" s="142"/>
      <c r="F116" s="142"/>
      <c r="G116" s="142"/>
      <c r="H116" s="142"/>
      <c r="I116" s="142"/>
      <c r="J116" s="143">
        <f>J418</f>
        <v>0</v>
      </c>
      <c r="K116" s="140"/>
      <c r="L116" s="144"/>
    </row>
    <row r="117" spans="2:12" s="9" customFormat="1" ht="24.95" customHeight="1">
      <c r="B117" s="139"/>
      <c r="C117" s="140"/>
      <c r="D117" s="141" t="s">
        <v>116</v>
      </c>
      <c r="E117" s="142"/>
      <c r="F117" s="142"/>
      <c r="G117" s="142"/>
      <c r="H117" s="142"/>
      <c r="I117" s="142"/>
      <c r="J117" s="143">
        <f>J429</f>
        <v>0</v>
      </c>
      <c r="K117" s="140"/>
      <c r="L117" s="144"/>
    </row>
    <row r="118" spans="1:31" s="2" customFormat="1" ht="21.75" customHeight="1">
      <c r="A118" s="30"/>
      <c r="B118" s="31"/>
      <c r="C118" s="32"/>
      <c r="D118" s="32"/>
      <c r="E118" s="32"/>
      <c r="F118" s="32"/>
      <c r="G118" s="32"/>
      <c r="H118" s="32"/>
      <c r="I118" s="32"/>
      <c r="J118" s="32"/>
      <c r="K118" s="32"/>
      <c r="L118" s="47"/>
      <c r="S118" s="30"/>
      <c r="T118" s="30"/>
      <c r="U118" s="30"/>
      <c r="V118" s="30"/>
      <c r="W118" s="30"/>
      <c r="X118" s="30"/>
      <c r="Y118" s="30"/>
      <c r="Z118" s="30"/>
      <c r="AA118" s="30"/>
      <c r="AB118" s="30"/>
      <c r="AC118" s="30"/>
      <c r="AD118" s="30"/>
      <c r="AE118" s="30"/>
    </row>
    <row r="119" spans="1:31" s="2" customFormat="1" ht="6.95" customHeight="1">
      <c r="A119" s="30"/>
      <c r="B119" s="50"/>
      <c r="C119" s="51"/>
      <c r="D119" s="51"/>
      <c r="E119" s="51"/>
      <c r="F119" s="51"/>
      <c r="G119" s="51"/>
      <c r="H119" s="51"/>
      <c r="I119" s="51"/>
      <c r="J119" s="51"/>
      <c r="K119" s="51"/>
      <c r="L119" s="47"/>
      <c r="S119" s="30"/>
      <c r="T119" s="30"/>
      <c r="U119" s="30"/>
      <c r="V119" s="30"/>
      <c r="W119" s="30"/>
      <c r="X119" s="30"/>
      <c r="Y119" s="30"/>
      <c r="Z119" s="30"/>
      <c r="AA119" s="30"/>
      <c r="AB119" s="30"/>
      <c r="AC119" s="30"/>
      <c r="AD119" s="30"/>
      <c r="AE119" s="30"/>
    </row>
    <row r="123" spans="1:31" s="2" customFormat="1" ht="6.95" customHeight="1">
      <c r="A123" s="30"/>
      <c r="B123" s="52"/>
      <c r="C123" s="53"/>
      <c r="D123" s="53"/>
      <c r="E123" s="53"/>
      <c r="F123" s="53"/>
      <c r="G123" s="53"/>
      <c r="H123" s="53"/>
      <c r="I123" s="53"/>
      <c r="J123" s="53"/>
      <c r="K123" s="53"/>
      <c r="L123" s="47"/>
      <c r="S123" s="30"/>
      <c r="T123" s="30"/>
      <c r="U123" s="30"/>
      <c r="V123" s="30"/>
      <c r="W123" s="30"/>
      <c r="X123" s="30"/>
      <c r="Y123" s="30"/>
      <c r="Z123" s="30"/>
      <c r="AA123" s="30"/>
      <c r="AB123" s="30"/>
      <c r="AC123" s="30"/>
      <c r="AD123" s="30"/>
      <c r="AE123" s="30"/>
    </row>
    <row r="124" spans="1:31" s="2" customFormat="1" ht="24.95" customHeight="1">
      <c r="A124" s="30"/>
      <c r="B124" s="31"/>
      <c r="C124" s="19" t="s">
        <v>117</v>
      </c>
      <c r="D124" s="32"/>
      <c r="E124" s="32"/>
      <c r="F124" s="32"/>
      <c r="G124" s="32"/>
      <c r="H124" s="32"/>
      <c r="I124" s="32"/>
      <c r="J124" s="32"/>
      <c r="K124" s="32"/>
      <c r="L124" s="47"/>
      <c r="S124" s="30"/>
      <c r="T124" s="30"/>
      <c r="U124" s="30"/>
      <c r="V124" s="30"/>
      <c r="W124" s="30"/>
      <c r="X124" s="30"/>
      <c r="Y124" s="30"/>
      <c r="Z124" s="30"/>
      <c r="AA124" s="30"/>
      <c r="AB124" s="30"/>
      <c r="AC124" s="30"/>
      <c r="AD124" s="30"/>
      <c r="AE124" s="30"/>
    </row>
    <row r="125" spans="1:31" s="2" customFormat="1" ht="6.95" customHeight="1">
      <c r="A125" s="30"/>
      <c r="B125" s="31"/>
      <c r="C125" s="32"/>
      <c r="D125" s="32"/>
      <c r="E125" s="32"/>
      <c r="F125" s="32"/>
      <c r="G125" s="32"/>
      <c r="H125" s="32"/>
      <c r="I125" s="32"/>
      <c r="J125" s="32"/>
      <c r="K125" s="32"/>
      <c r="L125" s="47"/>
      <c r="S125" s="30"/>
      <c r="T125" s="30"/>
      <c r="U125" s="30"/>
      <c r="V125" s="30"/>
      <c r="W125" s="30"/>
      <c r="X125" s="30"/>
      <c r="Y125" s="30"/>
      <c r="Z125" s="30"/>
      <c r="AA125" s="30"/>
      <c r="AB125" s="30"/>
      <c r="AC125" s="30"/>
      <c r="AD125" s="30"/>
      <c r="AE125" s="30"/>
    </row>
    <row r="126" spans="1:31" s="2" customFormat="1" ht="12" customHeight="1">
      <c r="A126" s="30"/>
      <c r="B126" s="31"/>
      <c r="C126" s="25" t="s">
        <v>16</v>
      </c>
      <c r="D126" s="32"/>
      <c r="E126" s="32"/>
      <c r="F126" s="32"/>
      <c r="G126" s="32"/>
      <c r="H126" s="32"/>
      <c r="I126" s="32"/>
      <c r="J126" s="32"/>
      <c r="K126" s="32"/>
      <c r="L126" s="47"/>
      <c r="S126" s="30"/>
      <c r="T126" s="30"/>
      <c r="U126" s="30"/>
      <c r="V126" s="30"/>
      <c r="W126" s="30"/>
      <c r="X126" s="30"/>
      <c r="Y126" s="30"/>
      <c r="Z126" s="30"/>
      <c r="AA126" s="30"/>
      <c r="AB126" s="30"/>
      <c r="AC126" s="30"/>
      <c r="AD126" s="30"/>
      <c r="AE126" s="30"/>
    </row>
    <row r="127" spans="1:31" s="2" customFormat="1" ht="16.5" customHeight="1">
      <c r="A127" s="30"/>
      <c r="B127" s="31"/>
      <c r="C127" s="32"/>
      <c r="D127" s="32"/>
      <c r="E127" s="236" t="str">
        <f>E7</f>
        <v>D2.02 Kuchyňské zařízení NNP Moravská Třebová</v>
      </c>
      <c r="F127" s="237"/>
      <c r="G127" s="237"/>
      <c r="H127" s="237"/>
      <c r="I127" s="32"/>
      <c r="J127" s="32"/>
      <c r="K127" s="32"/>
      <c r="L127" s="47"/>
      <c r="S127" s="30"/>
      <c r="T127" s="30"/>
      <c r="U127" s="30"/>
      <c r="V127" s="30"/>
      <c r="W127" s="30"/>
      <c r="X127" s="30"/>
      <c r="Y127" s="30"/>
      <c r="Z127" s="30"/>
      <c r="AA127" s="30"/>
      <c r="AB127" s="30"/>
      <c r="AC127" s="30"/>
      <c r="AD127" s="30"/>
      <c r="AE127" s="30"/>
    </row>
    <row r="128" spans="1:31" s="2" customFormat="1" ht="12" customHeight="1">
      <c r="A128" s="30"/>
      <c r="B128" s="31"/>
      <c r="C128" s="25" t="s">
        <v>89</v>
      </c>
      <c r="D128" s="32"/>
      <c r="E128" s="32"/>
      <c r="F128" s="32"/>
      <c r="G128" s="32"/>
      <c r="H128" s="32"/>
      <c r="I128" s="32"/>
      <c r="J128" s="32"/>
      <c r="K128" s="32"/>
      <c r="L128" s="47"/>
      <c r="S128" s="30"/>
      <c r="T128" s="30"/>
      <c r="U128" s="30"/>
      <c r="V128" s="30"/>
      <c r="W128" s="30"/>
      <c r="X128" s="30"/>
      <c r="Y128" s="30"/>
      <c r="Z128" s="30"/>
      <c r="AA128" s="30"/>
      <c r="AB128" s="30"/>
      <c r="AC128" s="30"/>
      <c r="AD128" s="30"/>
      <c r="AE128" s="30"/>
    </row>
    <row r="129" spans="1:31" s="2" customFormat="1" ht="16.5" customHeight="1">
      <c r="A129" s="30"/>
      <c r="B129" s="31"/>
      <c r="C129" s="32"/>
      <c r="D129" s="32"/>
      <c r="E129" s="203" t="str">
        <f>E9</f>
        <v>2.02 - Kuchyňské zařízení</v>
      </c>
      <c r="F129" s="235"/>
      <c r="G129" s="235"/>
      <c r="H129" s="235"/>
      <c r="I129" s="32"/>
      <c r="J129" s="32"/>
      <c r="K129" s="32"/>
      <c r="L129" s="47"/>
      <c r="S129" s="30"/>
      <c r="T129" s="30"/>
      <c r="U129" s="30"/>
      <c r="V129" s="30"/>
      <c r="W129" s="30"/>
      <c r="X129" s="30"/>
      <c r="Y129" s="30"/>
      <c r="Z129" s="30"/>
      <c r="AA129" s="30"/>
      <c r="AB129" s="30"/>
      <c r="AC129" s="30"/>
      <c r="AD129" s="30"/>
      <c r="AE129" s="30"/>
    </row>
    <row r="130" spans="1:31" s="2" customFormat="1" ht="6.95" customHeight="1">
      <c r="A130" s="30"/>
      <c r="B130" s="31"/>
      <c r="C130" s="32"/>
      <c r="D130" s="32"/>
      <c r="E130" s="32"/>
      <c r="F130" s="32"/>
      <c r="G130" s="32"/>
      <c r="H130" s="32"/>
      <c r="I130" s="32"/>
      <c r="J130" s="32"/>
      <c r="K130" s="32"/>
      <c r="L130" s="47"/>
      <c r="S130" s="30"/>
      <c r="T130" s="30"/>
      <c r="U130" s="30"/>
      <c r="V130" s="30"/>
      <c r="W130" s="30"/>
      <c r="X130" s="30"/>
      <c r="Y130" s="30"/>
      <c r="Z130" s="30"/>
      <c r="AA130" s="30"/>
      <c r="AB130" s="30"/>
      <c r="AC130" s="30"/>
      <c r="AD130" s="30"/>
      <c r="AE130" s="30"/>
    </row>
    <row r="131" spans="1:31" s="2" customFormat="1" ht="12" customHeight="1">
      <c r="A131" s="30"/>
      <c r="B131" s="31"/>
      <c r="C131" s="25" t="s">
        <v>20</v>
      </c>
      <c r="D131" s="32"/>
      <c r="E131" s="32"/>
      <c r="F131" s="23" t="str">
        <f>F12</f>
        <v>Moravská Třebová</v>
      </c>
      <c r="G131" s="32"/>
      <c r="H131" s="32"/>
      <c r="I131" s="25" t="s">
        <v>22</v>
      </c>
      <c r="J131" s="62">
        <f>IF(J12="","",J12)</f>
        <v>44246</v>
      </c>
      <c r="K131" s="32"/>
      <c r="L131" s="47"/>
      <c r="S131" s="30"/>
      <c r="T131" s="30"/>
      <c r="U131" s="30"/>
      <c r="V131" s="30"/>
      <c r="W131" s="30"/>
      <c r="X131" s="30"/>
      <c r="Y131" s="30"/>
      <c r="Z131" s="30"/>
      <c r="AA131" s="30"/>
      <c r="AB131" s="30"/>
      <c r="AC131" s="30"/>
      <c r="AD131" s="30"/>
      <c r="AE131" s="30"/>
    </row>
    <row r="132" spans="1:31" s="2" customFormat="1" ht="6.95" customHeight="1">
      <c r="A132" s="30"/>
      <c r="B132" s="31"/>
      <c r="C132" s="32"/>
      <c r="D132" s="32"/>
      <c r="E132" s="32"/>
      <c r="F132" s="32"/>
      <c r="G132" s="32"/>
      <c r="H132" s="32"/>
      <c r="I132" s="32"/>
      <c r="J132" s="32"/>
      <c r="K132" s="32"/>
      <c r="L132" s="47"/>
      <c r="S132" s="30"/>
      <c r="T132" s="30"/>
      <c r="U132" s="30"/>
      <c r="V132" s="30"/>
      <c r="W132" s="30"/>
      <c r="X132" s="30"/>
      <c r="Y132" s="30"/>
      <c r="Z132" s="30"/>
      <c r="AA132" s="30"/>
      <c r="AB132" s="30"/>
      <c r="AC132" s="30"/>
      <c r="AD132" s="30"/>
      <c r="AE132" s="30"/>
    </row>
    <row r="133" spans="1:31" s="2" customFormat="1" ht="25.7" customHeight="1">
      <c r="A133" s="30"/>
      <c r="B133" s="31"/>
      <c r="C133" s="25" t="s">
        <v>23</v>
      </c>
      <c r="D133" s="32"/>
      <c r="E133" s="32"/>
      <c r="F133" s="23" t="str">
        <f>E15</f>
        <v>Pardubický kraj</v>
      </c>
      <c r="G133" s="32"/>
      <c r="H133" s="32"/>
      <c r="I133" s="25" t="s">
        <v>29</v>
      </c>
      <c r="J133" s="28" t="str">
        <f>E21</f>
        <v>SIEBERT + TALAŠ, spol. s.r.o</v>
      </c>
      <c r="K133" s="32"/>
      <c r="L133" s="47"/>
      <c r="S133" s="30"/>
      <c r="T133" s="30"/>
      <c r="U133" s="30"/>
      <c r="V133" s="30"/>
      <c r="W133" s="30"/>
      <c r="X133" s="30"/>
      <c r="Y133" s="30"/>
      <c r="Z133" s="30"/>
      <c r="AA133" s="30"/>
      <c r="AB133" s="30"/>
      <c r="AC133" s="30"/>
      <c r="AD133" s="30"/>
      <c r="AE133" s="30"/>
    </row>
    <row r="134" spans="1:31" s="2" customFormat="1" ht="15.2" customHeight="1">
      <c r="A134" s="30"/>
      <c r="B134" s="31"/>
      <c r="C134" s="25" t="s">
        <v>27</v>
      </c>
      <c r="D134" s="32"/>
      <c r="E134" s="32"/>
      <c r="F134" s="23" t="str">
        <f>IF(E18="","",E18)</f>
        <v>Vyplň údaj</v>
      </c>
      <c r="G134" s="32"/>
      <c r="H134" s="32"/>
      <c r="I134" s="25" t="s">
        <v>34</v>
      </c>
      <c r="J134" s="28" t="str">
        <f>E24</f>
        <v xml:space="preserve"> </v>
      </c>
      <c r="K134" s="32"/>
      <c r="L134" s="47"/>
      <c r="S134" s="30"/>
      <c r="T134" s="30"/>
      <c r="U134" s="30"/>
      <c r="V134" s="30"/>
      <c r="W134" s="30"/>
      <c r="X134" s="30"/>
      <c r="Y134" s="30"/>
      <c r="Z134" s="30"/>
      <c r="AA134" s="30"/>
      <c r="AB134" s="30"/>
      <c r="AC134" s="30"/>
      <c r="AD134" s="30"/>
      <c r="AE134" s="30"/>
    </row>
    <row r="135" spans="1:31" s="2" customFormat="1" ht="10.35" customHeight="1">
      <c r="A135" s="30"/>
      <c r="B135" s="31"/>
      <c r="C135" s="32"/>
      <c r="D135" s="32"/>
      <c r="E135" s="32"/>
      <c r="F135" s="32"/>
      <c r="G135" s="32"/>
      <c r="H135" s="32"/>
      <c r="I135" s="32"/>
      <c r="J135" s="32"/>
      <c r="K135" s="32"/>
      <c r="L135" s="47"/>
      <c r="S135" s="30"/>
      <c r="T135" s="30"/>
      <c r="U135" s="30"/>
      <c r="V135" s="30"/>
      <c r="W135" s="30"/>
      <c r="X135" s="30"/>
      <c r="Y135" s="30"/>
      <c r="Z135" s="30"/>
      <c r="AA135" s="30"/>
      <c r="AB135" s="30"/>
      <c r="AC135" s="30"/>
      <c r="AD135" s="30"/>
      <c r="AE135" s="30"/>
    </row>
    <row r="136" spans="1:31" s="10" customFormat="1" ht="29.25" customHeight="1">
      <c r="A136" s="145"/>
      <c r="B136" s="146"/>
      <c r="C136" s="147" t="s">
        <v>118</v>
      </c>
      <c r="D136" s="148" t="s">
        <v>62</v>
      </c>
      <c r="E136" s="148" t="s">
        <v>58</v>
      </c>
      <c r="F136" s="148" t="s">
        <v>59</v>
      </c>
      <c r="G136" s="148" t="s">
        <v>119</v>
      </c>
      <c r="H136" s="148" t="s">
        <v>120</v>
      </c>
      <c r="I136" s="148" t="s">
        <v>121</v>
      </c>
      <c r="J136" s="149" t="s">
        <v>93</v>
      </c>
      <c r="K136" s="150" t="s">
        <v>122</v>
      </c>
      <c r="L136" s="151"/>
      <c r="M136" s="71" t="s">
        <v>1</v>
      </c>
      <c r="N136" s="72" t="s">
        <v>41</v>
      </c>
      <c r="O136" s="72" t="s">
        <v>123</v>
      </c>
      <c r="P136" s="72" t="s">
        <v>124</v>
      </c>
      <c r="Q136" s="72" t="s">
        <v>125</v>
      </c>
      <c r="R136" s="72" t="s">
        <v>126</v>
      </c>
      <c r="S136" s="72" t="s">
        <v>127</v>
      </c>
      <c r="T136" s="73" t="s">
        <v>128</v>
      </c>
      <c r="U136" s="145"/>
      <c r="V136" s="145"/>
      <c r="W136" s="145"/>
      <c r="X136" s="145"/>
      <c r="Y136" s="145"/>
      <c r="Z136" s="145"/>
      <c r="AA136" s="145"/>
      <c r="AB136" s="145"/>
      <c r="AC136" s="145"/>
      <c r="AD136" s="145"/>
      <c r="AE136" s="145"/>
    </row>
    <row r="137" spans="1:63" s="2" customFormat="1" ht="22.9" customHeight="1">
      <c r="A137" s="30"/>
      <c r="B137" s="31"/>
      <c r="C137" s="78" t="s">
        <v>129</v>
      </c>
      <c r="D137" s="32"/>
      <c r="E137" s="32"/>
      <c r="F137" s="32"/>
      <c r="G137" s="32"/>
      <c r="H137" s="32"/>
      <c r="I137" s="32"/>
      <c r="J137" s="152">
        <f>BK137</f>
        <v>0</v>
      </c>
      <c r="K137" s="32"/>
      <c r="L137" s="35"/>
      <c r="M137" s="74"/>
      <c r="N137" s="153"/>
      <c r="O137" s="75"/>
      <c r="P137" s="154" t="e">
        <f>P138+P171+P178+P205+P257+P273+P300+P319+P322+P325+P328+P338+P343+P353+P373+P382+P403+P410+P413+P418+P429+#REF!</f>
        <v>#REF!</v>
      </c>
      <c r="Q137" s="75"/>
      <c r="R137" s="154" t="e">
        <f>R138+R171+R178+R205+R257+R273+R300+R319+R322+R325+R328+R338+R343+R353+R373+R382+R403+R410+R413+R418+R429+#REF!</f>
        <v>#REF!</v>
      </c>
      <c r="S137" s="75"/>
      <c r="T137" s="155" t="e">
        <f>T138+T171+T178+T205+T257+T273+T300+T319+T322+T325+T328+T338+T343+T353+T373+T382+T403+T410+T413+T418+T429+#REF!</f>
        <v>#REF!</v>
      </c>
      <c r="U137" s="30"/>
      <c r="V137" s="30"/>
      <c r="W137" s="30"/>
      <c r="X137" s="30"/>
      <c r="Y137" s="30"/>
      <c r="Z137" s="30"/>
      <c r="AA137" s="30"/>
      <c r="AB137" s="30"/>
      <c r="AC137" s="30"/>
      <c r="AD137" s="30"/>
      <c r="AE137" s="30"/>
      <c r="AT137" s="13" t="s">
        <v>76</v>
      </c>
      <c r="AU137" s="13" t="s">
        <v>95</v>
      </c>
      <c r="BK137" s="156">
        <f>BK138+BK171+BK178+BK205+BK257+BK273+BK300+BK319+BK322+BK325+BK328+BK338+BK343+BK353+BK373+BK382+BK403+BK410+BK413+BK418+BK429</f>
        <v>0</v>
      </c>
    </row>
    <row r="138" spans="2:63" s="11" customFormat="1" ht="25.9" customHeight="1">
      <c r="B138" s="157"/>
      <c r="C138" s="158"/>
      <c r="D138" s="159" t="s">
        <v>76</v>
      </c>
      <c r="E138" s="160" t="s">
        <v>130</v>
      </c>
      <c r="F138" s="160" t="s">
        <v>131</v>
      </c>
      <c r="G138" s="158"/>
      <c r="H138" s="158"/>
      <c r="I138" s="161"/>
      <c r="J138" s="162">
        <f>BK138</f>
        <v>0</v>
      </c>
      <c r="K138" s="158"/>
      <c r="L138" s="163"/>
      <c r="M138" s="164"/>
      <c r="N138" s="165"/>
      <c r="O138" s="165"/>
      <c r="P138" s="166">
        <f>SUM(P139:P170)</f>
        <v>0</v>
      </c>
      <c r="Q138" s="165"/>
      <c r="R138" s="166">
        <f>SUM(R139:R170)</f>
        <v>0</v>
      </c>
      <c r="S138" s="165"/>
      <c r="T138" s="167">
        <f>SUM(T139:T170)</f>
        <v>0</v>
      </c>
      <c r="AR138" s="168" t="s">
        <v>85</v>
      </c>
      <c r="AT138" s="169" t="s">
        <v>76</v>
      </c>
      <c r="AU138" s="169" t="s">
        <v>77</v>
      </c>
      <c r="AY138" s="168" t="s">
        <v>132</v>
      </c>
      <c r="BK138" s="170">
        <f>SUM(BK139:BK170)</f>
        <v>0</v>
      </c>
    </row>
    <row r="139" spans="1:65" s="2" customFormat="1" ht="14.45" customHeight="1">
      <c r="A139" s="30"/>
      <c r="B139" s="31"/>
      <c r="C139" s="171" t="s">
        <v>85</v>
      </c>
      <c r="D139" s="171" t="s">
        <v>133</v>
      </c>
      <c r="E139" s="172" t="s">
        <v>134</v>
      </c>
      <c r="F139" s="173" t="s">
        <v>135</v>
      </c>
      <c r="G139" s="174" t="s">
        <v>136</v>
      </c>
      <c r="H139" s="175">
        <v>1</v>
      </c>
      <c r="I139" s="176"/>
      <c r="J139" s="177">
        <f>ROUND(I139*H139,2)</f>
        <v>0</v>
      </c>
      <c r="K139" s="178"/>
      <c r="L139" s="35"/>
      <c r="M139" s="179" t="s">
        <v>1</v>
      </c>
      <c r="N139" s="180" t="s">
        <v>42</v>
      </c>
      <c r="O139" s="67"/>
      <c r="P139" s="181">
        <f>O139*H139</f>
        <v>0</v>
      </c>
      <c r="Q139" s="181">
        <v>0</v>
      </c>
      <c r="R139" s="181">
        <f>Q139*H139</f>
        <v>0</v>
      </c>
      <c r="S139" s="181">
        <v>0</v>
      </c>
      <c r="T139" s="182">
        <f>S139*H139</f>
        <v>0</v>
      </c>
      <c r="U139" s="30"/>
      <c r="V139" s="30"/>
      <c r="W139" s="30"/>
      <c r="X139" s="30"/>
      <c r="Y139" s="30"/>
      <c r="Z139" s="30"/>
      <c r="AA139" s="30"/>
      <c r="AB139" s="30"/>
      <c r="AC139" s="30"/>
      <c r="AD139" s="30"/>
      <c r="AE139" s="30"/>
      <c r="AR139" s="183" t="s">
        <v>137</v>
      </c>
      <c r="AT139" s="183" t="s">
        <v>133</v>
      </c>
      <c r="AU139" s="183" t="s">
        <v>85</v>
      </c>
      <c r="AY139" s="13" t="s">
        <v>132</v>
      </c>
      <c r="BE139" s="184">
        <f>IF(N139="základní",J139,0)</f>
        <v>0</v>
      </c>
      <c r="BF139" s="184">
        <f>IF(N139="snížená",J139,0)</f>
        <v>0</v>
      </c>
      <c r="BG139" s="184">
        <f>IF(N139="zákl. přenesená",J139,0)</f>
        <v>0</v>
      </c>
      <c r="BH139" s="184">
        <f>IF(N139="sníž. přenesená",J139,0)</f>
        <v>0</v>
      </c>
      <c r="BI139" s="184">
        <f>IF(N139="nulová",J139,0)</f>
        <v>0</v>
      </c>
      <c r="BJ139" s="13" t="s">
        <v>85</v>
      </c>
      <c r="BK139" s="184">
        <f>ROUND(I139*H139,2)</f>
        <v>0</v>
      </c>
      <c r="BL139" s="13" t="s">
        <v>137</v>
      </c>
      <c r="BM139" s="183" t="s">
        <v>87</v>
      </c>
    </row>
    <row r="140" spans="1:47" s="2" customFormat="1" ht="58.5">
      <c r="A140" s="30"/>
      <c r="B140" s="31"/>
      <c r="C140" s="32"/>
      <c r="D140" s="185" t="s">
        <v>138</v>
      </c>
      <c r="E140" s="32"/>
      <c r="F140" s="186" t="s">
        <v>139</v>
      </c>
      <c r="G140" s="32"/>
      <c r="H140" s="32"/>
      <c r="I140" s="187"/>
      <c r="J140" s="32"/>
      <c r="K140" s="32"/>
      <c r="L140" s="35"/>
      <c r="M140" s="188"/>
      <c r="N140" s="189"/>
      <c r="O140" s="67"/>
      <c r="P140" s="67"/>
      <c r="Q140" s="67"/>
      <c r="R140" s="67"/>
      <c r="S140" s="67"/>
      <c r="T140" s="68"/>
      <c r="U140" s="30"/>
      <c r="V140" s="30"/>
      <c r="W140" s="30"/>
      <c r="X140" s="30"/>
      <c r="Y140" s="30"/>
      <c r="Z140" s="30"/>
      <c r="AA140" s="30"/>
      <c r="AB140" s="30"/>
      <c r="AC140" s="30"/>
      <c r="AD140" s="30"/>
      <c r="AE140" s="30"/>
      <c r="AT140" s="13" t="s">
        <v>138</v>
      </c>
      <c r="AU140" s="13" t="s">
        <v>85</v>
      </c>
    </row>
    <row r="141" spans="1:65" s="2" customFormat="1" ht="37.9" customHeight="1">
      <c r="A141" s="30"/>
      <c r="B141" s="31"/>
      <c r="C141" s="171" t="s">
        <v>87</v>
      </c>
      <c r="D141" s="171" t="s">
        <v>133</v>
      </c>
      <c r="E141" s="172" t="s">
        <v>140</v>
      </c>
      <c r="F141" s="173" t="s">
        <v>141</v>
      </c>
      <c r="G141" s="174" t="s">
        <v>136</v>
      </c>
      <c r="H141" s="175">
        <v>1</v>
      </c>
      <c r="I141" s="176"/>
      <c r="J141" s="177">
        <f>ROUND(I141*H141,2)</f>
        <v>0</v>
      </c>
      <c r="K141" s="178"/>
      <c r="L141" s="35"/>
      <c r="M141" s="179" t="s">
        <v>1</v>
      </c>
      <c r="N141" s="180" t="s">
        <v>42</v>
      </c>
      <c r="O141" s="67"/>
      <c r="P141" s="181">
        <f>O141*H141</f>
        <v>0</v>
      </c>
      <c r="Q141" s="181">
        <v>0</v>
      </c>
      <c r="R141" s="181">
        <f>Q141*H141</f>
        <v>0</v>
      </c>
      <c r="S141" s="181">
        <v>0</v>
      </c>
      <c r="T141" s="182">
        <f>S141*H141</f>
        <v>0</v>
      </c>
      <c r="U141" s="30"/>
      <c r="V141" s="30"/>
      <c r="W141" s="30"/>
      <c r="X141" s="30"/>
      <c r="Y141" s="30"/>
      <c r="Z141" s="30"/>
      <c r="AA141" s="30"/>
      <c r="AB141" s="30"/>
      <c r="AC141" s="30"/>
      <c r="AD141" s="30"/>
      <c r="AE141" s="30"/>
      <c r="AR141" s="183" t="s">
        <v>137</v>
      </c>
      <c r="AT141" s="183" t="s">
        <v>133</v>
      </c>
      <c r="AU141" s="183" t="s">
        <v>85</v>
      </c>
      <c r="AY141" s="13" t="s">
        <v>132</v>
      </c>
      <c r="BE141" s="184">
        <f>IF(N141="základní",J141,0)</f>
        <v>0</v>
      </c>
      <c r="BF141" s="184">
        <f>IF(N141="snížená",J141,0)</f>
        <v>0</v>
      </c>
      <c r="BG141" s="184">
        <f>IF(N141="zákl. přenesená",J141,0)</f>
        <v>0</v>
      </c>
      <c r="BH141" s="184">
        <f>IF(N141="sníž. přenesená",J141,0)</f>
        <v>0</v>
      </c>
      <c r="BI141" s="184">
        <f>IF(N141="nulová",J141,0)</f>
        <v>0</v>
      </c>
      <c r="BJ141" s="13" t="s">
        <v>85</v>
      </c>
      <c r="BK141" s="184">
        <f>ROUND(I141*H141,2)</f>
        <v>0</v>
      </c>
      <c r="BL141" s="13" t="s">
        <v>137</v>
      </c>
      <c r="BM141" s="183" t="s">
        <v>137</v>
      </c>
    </row>
    <row r="142" spans="1:47" s="2" customFormat="1" ht="78">
      <c r="A142" s="30"/>
      <c r="B142" s="31"/>
      <c r="C142" s="32"/>
      <c r="D142" s="185" t="s">
        <v>138</v>
      </c>
      <c r="E142" s="32"/>
      <c r="F142" s="186" t="s">
        <v>142</v>
      </c>
      <c r="G142" s="32"/>
      <c r="H142" s="32"/>
      <c r="I142" s="187"/>
      <c r="J142" s="32"/>
      <c r="K142" s="32"/>
      <c r="L142" s="35"/>
      <c r="M142" s="188"/>
      <c r="N142" s="189"/>
      <c r="O142" s="67"/>
      <c r="P142" s="67"/>
      <c r="Q142" s="67"/>
      <c r="R142" s="67"/>
      <c r="S142" s="67"/>
      <c r="T142" s="68"/>
      <c r="U142" s="30"/>
      <c r="V142" s="30"/>
      <c r="W142" s="30"/>
      <c r="X142" s="30"/>
      <c r="Y142" s="30"/>
      <c r="Z142" s="30"/>
      <c r="AA142" s="30"/>
      <c r="AB142" s="30"/>
      <c r="AC142" s="30"/>
      <c r="AD142" s="30"/>
      <c r="AE142" s="30"/>
      <c r="AT142" s="13" t="s">
        <v>138</v>
      </c>
      <c r="AU142" s="13" t="s">
        <v>85</v>
      </c>
    </row>
    <row r="143" spans="1:65" s="2" customFormat="1" ht="24.2" customHeight="1">
      <c r="A143" s="30"/>
      <c r="B143" s="31"/>
      <c r="C143" s="171" t="s">
        <v>143</v>
      </c>
      <c r="D143" s="171" t="s">
        <v>133</v>
      </c>
      <c r="E143" s="172" t="s">
        <v>144</v>
      </c>
      <c r="F143" s="173" t="s">
        <v>145</v>
      </c>
      <c r="G143" s="174" t="s">
        <v>136</v>
      </c>
      <c r="H143" s="175">
        <v>1</v>
      </c>
      <c r="I143" s="176"/>
      <c r="J143" s="177">
        <f>ROUND(I143*H143,2)</f>
        <v>0</v>
      </c>
      <c r="K143" s="178"/>
      <c r="L143" s="35"/>
      <c r="M143" s="179" t="s">
        <v>1</v>
      </c>
      <c r="N143" s="180" t="s">
        <v>42</v>
      </c>
      <c r="O143" s="67"/>
      <c r="P143" s="181">
        <f>O143*H143</f>
        <v>0</v>
      </c>
      <c r="Q143" s="181">
        <v>0</v>
      </c>
      <c r="R143" s="181">
        <f>Q143*H143</f>
        <v>0</v>
      </c>
      <c r="S143" s="181">
        <v>0</v>
      </c>
      <c r="T143" s="182">
        <f>S143*H143</f>
        <v>0</v>
      </c>
      <c r="U143" s="30"/>
      <c r="V143" s="30"/>
      <c r="W143" s="30"/>
      <c r="X143" s="30"/>
      <c r="Y143" s="30"/>
      <c r="Z143" s="30"/>
      <c r="AA143" s="30"/>
      <c r="AB143" s="30"/>
      <c r="AC143" s="30"/>
      <c r="AD143" s="30"/>
      <c r="AE143" s="30"/>
      <c r="AR143" s="183" t="s">
        <v>137</v>
      </c>
      <c r="AT143" s="183" t="s">
        <v>133</v>
      </c>
      <c r="AU143" s="183" t="s">
        <v>85</v>
      </c>
      <c r="AY143" s="13" t="s">
        <v>132</v>
      </c>
      <c r="BE143" s="184">
        <f>IF(N143="základní",J143,0)</f>
        <v>0</v>
      </c>
      <c r="BF143" s="184">
        <f>IF(N143="snížená",J143,0)</f>
        <v>0</v>
      </c>
      <c r="BG143" s="184">
        <f>IF(N143="zákl. přenesená",J143,0)</f>
        <v>0</v>
      </c>
      <c r="BH143" s="184">
        <f>IF(N143="sníž. přenesená",J143,0)</f>
        <v>0</v>
      </c>
      <c r="BI143" s="184">
        <f>IF(N143="nulová",J143,0)</f>
        <v>0</v>
      </c>
      <c r="BJ143" s="13" t="s">
        <v>85</v>
      </c>
      <c r="BK143" s="184">
        <f>ROUND(I143*H143,2)</f>
        <v>0</v>
      </c>
      <c r="BL143" s="13" t="s">
        <v>137</v>
      </c>
      <c r="BM143" s="183" t="s">
        <v>146</v>
      </c>
    </row>
    <row r="144" spans="1:47" s="2" customFormat="1" ht="29.25">
      <c r="A144" s="30"/>
      <c r="B144" s="31"/>
      <c r="C144" s="32"/>
      <c r="D144" s="185" t="s">
        <v>138</v>
      </c>
      <c r="E144" s="32"/>
      <c r="F144" s="186" t="s">
        <v>147</v>
      </c>
      <c r="G144" s="32"/>
      <c r="H144" s="32"/>
      <c r="I144" s="187"/>
      <c r="J144" s="32"/>
      <c r="K144" s="32"/>
      <c r="L144" s="35"/>
      <c r="M144" s="188"/>
      <c r="N144" s="189"/>
      <c r="O144" s="67"/>
      <c r="P144" s="67"/>
      <c r="Q144" s="67"/>
      <c r="R144" s="67"/>
      <c r="S144" s="67"/>
      <c r="T144" s="68"/>
      <c r="U144" s="30"/>
      <c r="V144" s="30"/>
      <c r="W144" s="30"/>
      <c r="X144" s="30"/>
      <c r="Y144" s="30"/>
      <c r="Z144" s="30"/>
      <c r="AA144" s="30"/>
      <c r="AB144" s="30"/>
      <c r="AC144" s="30"/>
      <c r="AD144" s="30"/>
      <c r="AE144" s="30"/>
      <c r="AT144" s="13" t="s">
        <v>138</v>
      </c>
      <c r="AU144" s="13" t="s">
        <v>85</v>
      </c>
    </row>
    <row r="145" spans="1:65" s="2" customFormat="1" ht="37.9" customHeight="1">
      <c r="A145" s="30"/>
      <c r="B145" s="31"/>
      <c r="C145" s="171" t="s">
        <v>137</v>
      </c>
      <c r="D145" s="171" t="s">
        <v>133</v>
      </c>
      <c r="E145" s="172" t="s">
        <v>148</v>
      </c>
      <c r="F145" s="173" t="s">
        <v>149</v>
      </c>
      <c r="G145" s="174" t="s">
        <v>136</v>
      </c>
      <c r="H145" s="175">
        <v>1</v>
      </c>
      <c r="I145" s="176"/>
      <c r="J145" s="177">
        <f>ROUND(I145*H145,2)</f>
        <v>0</v>
      </c>
      <c r="K145" s="178"/>
      <c r="L145" s="35"/>
      <c r="M145" s="179" t="s">
        <v>1</v>
      </c>
      <c r="N145" s="180" t="s">
        <v>42</v>
      </c>
      <c r="O145" s="67"/>
      <c r="P145" s="181">
        <f>O145*H145</f>
        <v>0</v>
      </c>
      <c r="Q145" s="181">
        <v>0</v>
      </c>
      <c r="R145" s="181">
        <f>Q145*H145</f>
        <v>0</v>
      </c>
      <c r="S145" s="181">
        <v>0</v>
      </c>
      <c r="T145" s="182">
        <f>S145*H145</f>
        <v>0</v>
      </c>
      <c r="U145" s="30"/>
      <c r="V145" s="30"/>
      <c r="W145" s="30"/>
      <c r="X145" s="30"/>
      <c r="Y145" s="30"/>
      <c r="Z145" s="30"/>
      <c r="AA145" s="30"/>
      <c r="AB145" s="30"/>
      <c r="AC145" s="30"/>
      <c r="AD145" s="30"/>
      <c r="AE145" s="30"/>
      <c r="AR145" s="183" t="s">
        <v>137</v>
      </c>
      <c r="AT145" s="183" t="s">
        <v>133</v>
      </c>
      <c r="AU145" s="183" t="s">
        <v>85</v>
      </c>
      <c r="AY145" s="13" t="s">
        <v>132</v>
      </c>
      <c r="BE145" s="184">
        <f>IF(N145="základní",J145,0)</f>
        <v>0</v>
      </c>
      <c r="BF145" s="184">
        <f>IF(N145="snížená",J145,0)</f>
        <v>0</v>
      </c>
      <c r="BG145" s="184">
        <f>IF(N145="zákl. přenesená",J145,0)</f>
        <v>0</v>
      </c>
      <c r="BH145" s="184">
        <f>IF(N145="sníž. přenesená",J145,0)</f>
        <v>0</v>
      </c>
      <c r="BI145" s="184">
        <f>IF(N145="nulová",J145,0)</f>
        <v>0</v>
      </c>
      <c r="BJ145" s="13" t="s">
        <v>85</v>
      </c>
      <c r="BK145" s="184">
        <f>ROUND(I145*H145,2)</f>
        <v>0</v>
      </c>
      <c r="BL145" s="13" t="s">
        <v>137</v>
      </c>
      <c r="BM145" s="183" t="s">
        <v>150</v>
      </c>
    </row>
    <row r="146" spans="1:47" s="2" customFormat="1" ht="68.25">
      <c r="A146" s="30"/>
      <c r="B146" s="31"/>
      <c r="C146" s="32"/>
      <c r="D146" s="185" t="s">
        <v>138</v>
      </c>
      <c r="E146" s="32"/>
      <c r="F146" s="186" t="s">
        <v>151</v>
      </c>
      <c r="G146" s="32"/>
      <c r="H146" s="32"/>
      <c r="I146" s="187"/>
      <c r="J146" s="32"/>
      <c r="K146" s="32"/>
      <c r="L146" s="35"/>
      <c r="M146" s="188"/>
      <c r="N146" s="189"/>
      <c r="O146" s="67"/>
      <c r="P146" s="67"/>
      <c r="Q146" s="67"/>
      <c r="R146" s="67"/>
      <c r="S146" s="67"/>
      <c r="T146" s="68"/>
      <c r="U146" s="30"/>
      <c r="V146" s="30"/>
      <c r="W146" s="30"/>
      <c r="X146" s="30"/>
      <c r="Y146" s="30"/>
      <c r="Z146" s="30"/>
      <c r="AA146" s="30"/>
      <c r="AB146" s="30"/>
      <c r="AC146" s="30"/>
      <c r="AD146" s="30"/>
      <c r="AE146" s="30"/>
      <c r="AT146" s="13" t="s">
        <v>138</v>
      </c>
      <c r="AU146" s="13" t="s">
        <v>85</v>
      </c>
    </row>
    <row r="147" spans="1:65" s="2" customFormat="1" ht="14.45" customHeight="1">
      <c r="A147" s="30"/>
      <c r="B147" s="31"/>
      <c r="C147" s="171" t="s">
        <v>152</v>
      </c>
      <c r="D147" s="171" t="s">
        <v>133</v>
      </c>
      <c r="E147" s="172" t="s">
        <v>153</v>
      </c>
      <c r="F147" s="173" t="s">
        <v>154</v>
      </c>
      <c r="G147" s="174" t="s">
        <v>136</v>
      </c>
      <c r="H147" s="175">
        <v>1</v>
      </c>
      <c r="I147" s="176"/>
      <c r="J147" s="177">
        <f>ROUND(I147*H147,2)</f>
        <v>0</v>
      </c>
      <c r="K147" s="178"/>
      <c r="L147" s="35"/>
      <c r="M147" s="179" t="s">
        <v>1</v>
      </c>
      <c r="N147" s="180" t="s">
        <v>42</v>
      </c>
      <c r="O147" s="67"/>
      <c r="P147" s="181">
        <f>O147*H147</f>
        <v>0</v>
      </c>
      <c r="Q147" s="181">
        <v>0</v>
      </c>
      <c r="R147" s="181">
        <f>Q147*H147</f>
        <v>0</v>
      </c>
      <c r="S147" s="181">
        <v>0</v>
      </c>
      <c r="T147" s="182">
        <f>S147*H147</f>
        <v>0</v>
      </c>
      <c r="U147" s="30"/>
      <c r="V147" s="30"/>
      <c r="W147" s="30"/>
      <c r="X147" s="30"/>
      <c r="Y147" s="30"/>
      <c r="Z147" s="30"/>
      <c r="AA147" s="30"/>
      <c r="AB147" s="30"/>
      <c r="AC147" s="30"/>
      <c r="AD147" s="30"/>
      <c r="AE147" s="30"/>
      <c r="AR147" s="183" t="s">
        <v>137</v>
      </c>
      <c r="AT147" s="183" t="s">
        <v>133</v>
      </c>
      <c r="AU147" s="183" t="s">
        <v>85</v>
      </c>
      <c r="AY147" s="13" t="s">
        <v>132</v>
      </c>
      <c r="BE147" s="184">
        <f>IF(N147="základní",J147,0)</f>
        <v>0</v>
      </c>
      <c r="BF147" s="184">
        <f>IF(N147="snížená",J147,0)</f>
        <v>0</v>
      </c>
      <c r="BG147" s="184">
        <f>IF(N147="zákl. přenesená",J147,0)</f>
        <v>0</v>
      </c>
      <c r="BH147" s="184">
        <f>IF(N147="sníž. přenesená",J147,0)</f>
        <v>0</v>
      </c>
      <c r="BI147" s="184">
        <f>IF(N147="nulová",J147,0)</f>
        <v>0</v>
      </c>
      <c r="BJ147" s="13" t="s">
        <v>85</v>
      </c>
      <c r="BK147" s="184">
        <f>ROUND(I147*H147,2)</f>
        <v>0</v>
      </c>
      <c r="BL147" s="13" t="s">
        <v>137</v>
      </c>
      <c r="BM147" s="183" t="s">
        <v>155</v>
      </c>
    </row>
    <row r="148" spans="1:47" s="2" customFormat="1" ht="39">
      <c r="A148" s="30"/>
      <c r="B148" s="31"/>
      <c r="C148" s="32"/>
      <c r="D148" s="185" t="s">
        <v>138</v>
      </c>
      <c r="E148" s="32"/>
      <c r="F148" s="186" t="s">
        <v>156</v>
      </c>
      <c r="G148" s="32"/>
      <c r="H148" s="32"/>
      <c r="I148" s="187"/>
      <c r="J148" s="32"/>
      <c r="K148" s="32"/>
      <c r="L148" s="35"/>
      <c r="M148" s="188"/>
      <c r="N148" s="189"/>
      <c r="O148" s="67"/>
      <c r="P148" s="67"/>
      <c r="Q148" s="67"/>
      <c r="R148" s="67"/>
      <c r="S148" s="67"/>
      <c r="T148" s="68"/>
      <c r="U148" s="30"/>
      <c r="V148" s="30"/>
      <c r="W148" s="30"/>
      <c r="X148" s="30"/>
      <c r="Y148" s="30"/>
      <c r="Z148" s="30"/>
      <c r="AA148" s="30"/>
      <c r="AB148" s="30"/>
      <c r="AC148" s="30"/>
      <c r="AD148" s="30"/>
      <c r="AE148" s="30"/>
      <c r="AT148" s="13" t="s">
        <v>138</v>
      </c>
      <c r="AU148" s="13" t="s">
        <v>85</v>
      </c>
    </row>
    <row r="149" spans="1:65" s="2" customFormat="1" ht="24.2" customHeight="1">
      <c r="A149" s="30"/>
      <c r="B149" s="31"/>
      <c r="C149" s="171" t="s">
        <v>146</v>
      </c>
      <c r="D149" s="171" t="s">
        <v>133</v>
      </c>
      <c r="E149" s="172" t="s">
        <v>157</v>
      </c>
      <c r="F149" s="173" t="s">
        <v>158</v>
      </c>
      <c r="G149" s="174" t="s">
        <v>136</v>
      </c>
      <c r="H149" s="175">
        <v>1</v>
      </c>
      <c r="I149" s="176"/>
      <c r="J149" s="177">
        <f>ROUND(I149*H149,2)</f>
        <v>0</v>
      </c>
      <c r="K149" s="178"/>
      <c r="L149" s="35"/>
      <c r="M149" s="179" t="s">
        <v>1</v>
      </c>
      <c r="N149" s="180" t="s">
        <v>42</v>
      </c>
      <c r="O149" s="67"/>
      <c r="P149" s="181">
        <f>O149*H149</f>
        <v>0</v>
      </c>
      <c r="Q149" s="181">
        <v>0</v>
      </c>
      <c r="R149" s="181">
        <f>Q149*H149</f>
        <v>0</v>
      </c>
      <c r="S149" s="181">
        <v>0</v>
      </c>
      <c r="T149" s="182">
        <f>S149*H149</f>
        <v>0</v>
      </c>
      <c r="U149" s="30"/>
      <c r="V149" s="30"/>
      <c r="W149" s="30"/>
      <c r="X149" s="30"/>
      <c r="Y149" s="30"/>
      <c r="Z149" s="30"/>
      <c r="AA149" s="30"/>
      <c r="AB149" s="30"/>
      <c r="AC149" s="30"/>
      <c r="AD149" s="30"/>
      <c r="AE149" s="30"/>
      <c r="AR149" s="183" t="s">
        <v>137</v>
      </c>
      <c r="AT149" s="183" t="s">
        <v>133</v>
      </c>
      <c r="AU149" s="183" t="s">
        <v>85</v>
      </c>
      <c r="AY149" s="13" t="s">
        <v>132</v>
      </c>
      <c r="BE149" s="184">
        <f>IF(N149="základní",J149,0)</f>
        <v>0</v>
      </c>
      <c r="BF149" s="184">
        <f>IF(N149="snížená",J149,0)</f>
        <v>0</v>
      </c>
      <c r="BG149" s="184">
        <f>IF(N149="zákl. přenesená",J149,0)</f>
        <v>0</v>
      </c>
      <c r="BH149" s="184">
        <f>IF(N149="sníž. přenesená",J149,0)</f>
        <v>0</v>
      </c>
      <c r="BI149" s="184">
        <f>IF(N149="nulová",J149,0)</f>
        <v>0</v>
      </c>
      <c r="BJ149" s="13" t="s">
        <v>85</v>
      </c>
      <c r="BK149" s="184">
        <f>ROUND(I149*H149,2)</f>
        <v>0</v>
      </c>
      <c r="BL149" s="13" t="s">
        <v>137</v>
      </c>
      <c r="BM149" s="183" t="s">
        <v>159</v>
      </c>
    </row>
    <row r="150" spans="1:47" s="2" customFormat="1" ht="87.75">
      <c r="A150" s="30"/>
      <c r="B150" s="31"/>
      <c r="C150" s="32"/>
      <c r="D150" s="185" t="s">
        <v>138</v>
      </c>
      <c r="E150" s="32"/>
      <c r="F150" s="186" t="s">
        <v>160</v>
      </c>
      <c r="G150" s="32"/>
      <c r="H150" s="32"/>
      <c r="I150" s="187"/>
      <c r="J150" s="32"/>
      <c r="K150" s="32"/>
      <c r="L150" s="35"/>
      <c r="M150" s="188"/>
      <c r="N150" s="189"/>
      <c r="O150" s="67"/>
      <c r="P150" s="67"/>
      <c r="Q150" s="67"/>
      <c r="R150" s="67"/>
      <c r="S150" s="67"/>
      <c r="T150" s="68"/>
      <c r="U150" s="30"/>
      <c r="V150" s="30"/>
      <c r="W150" s="30"/>
      <c r="X150" s="30"/>
      <c r="Y150" s="30"/>
      <c r="Z150" s="30"/>
      <c r="AA150" s="30"/>
      <c r="AB150" s="30"/>
      <c r="AC150" s="30"/>
      <c r="AD150" s="30"/>
      <c r="AE150" s="30"/>
      <c r="AT150" s="13" t="s">
        <v>138</v>
      </c>
      <c r="AU150" s="13" t="s">
        <v>85</v>
      </c>
    </row>
    <row r="151" spans="1:65" s="2" customFormat="1" ht="14.45" customHeight="1">
      <c r="A151" s="30"/>
      <c r="B151" s="31"/>
      <c r="C151" s="171" t="s">
        <v>161</v>
      </c>
      <c r="D151" s="171" t="s">
        <v>133</v>
      </c>
      <c r="E151" s="172" t="s">
        <v>162</v>
      </c>
      <c r="F151" s="173" t="s">
        <v>163</v>
      </c>
      <c r="G151" s="174" t="s">
        <v>136</v>
      </c>
      <c r="H151" s="175">
        <v>1</v>
      </c>
      <c r="I151" s="176"/>
      <c r="J151" s="177">
        <f>ROUND(I151*H151,2)</f>
        <v>0</v>
      </c>
      <c r="K151" s="178"/>
      <c r="L151" s="35"/>
      <c r="M151" s="179" t="s">
        <v>1</v>
      </c>
      <c r="N151" s="180" t="s">
        <v>42</v>
      </c>
      <c r="O151" s="67"/>
      <c r="P151" s="181">
        <f>O151*H151</f>
        <v>0</v>
      </c>
      <c r="Q151" s="181">
        <v>0</v>
      </c>
      <c r="R151" s="181">
        <f>Q151*H151</f>
        <v>0</v>
      </c>
      <c r="S151" s="181">
        <v>0</v>
      </c>
      <c r="T151" s="182">
        <f>S151*H151</f>
        <v>0</v>
      </c>
      <c r="U151" s="30"/>
      <c r="V151" s="30"/>
      <c r="W151" s="30"/>
      <c r="X151" s="30"/>
      <c r="Y151" s="30"/>
      <c r="Z151" s="30"/>
      <c r="AA151" s="30"/>
      <c r="AB151" s="30"/>
      <c r="AC151" s="30"/>
      <c r="AD151" s="30"/>
      <c r="AE151" s="30"/>
      <c r="AR151" s="183" t="s">
        <v>137</v>
      </c>
      <c r="AT151" s="183" t="s">
        <v>133</v>
      </c>
      <c r="AU151" s="183" t="s">
        <v>85</v>
      </c>
      <c r="AY151" s="13" t="s">
        <v>132</v>
      </c>
      <c r="BE151" s="184">
        <f>IF(N151="základní",J151,0)</f>
        <v>0</v>
      </c>
      <c r="BF151" s="184">
        <f>IF(N151="snížená",J151,0)</f>
        <v>0</v>
      </c>
      <c r="BG151" s="184">
        <f>IF(N151="zákl. přenesená",J151,0)</f>
        <v>0</v>
      </c>
      <c r="BH151" s="184">
        <f>IF(N151="sníž. přenesená",J151,0)</f>
        <v>0</v>
      </c>
      <c r="BI151" s="184">
        <f>IF(N151="nulová",J151,0)</f>
        <v>0</v>
      </c>
      <c r="BJ151" s="13" t="s">
        <v>85</v>
      </c>
      <c r="BK151" s="184">
        <f>ROUND(I151*H151,2)</f>
        <v>0</v>
      </c>
      <c r="BL151" s="13" t="s">
        <v>137</v>
      </c>
      <c r="BM151" s="183" t="s">
        <v>164</v>
      </c>
    </row>
    <row r="152" spans="1:47" s="2" customFormat="1" ht="29.25">
      <c r="A152" s="30"/>
      <c r="B152" s="31"/>
      <c r="C152" s="32"/>
      <c r="D152" s="185" t="s">
        <v>138</v>
      </c>
      <c r="E152" s="32"/>
      <c r="F152" s="186" t="s">
        <v>165</v>
      </c>
      <c r="G152" s="32"/>
      <c r="H152" s="32"/>
      <c r="I152" s="187"/>
      <c r="J152" s="32"/>
      <c r="K152" s="32"/>
      <c r="L152" s="35"/>
      <c r="M152" s="188"/>
      <c r="N152" s="189"/>
      <c r="O152" s="67"/>
      <c r="P152" s="67"/>
      <c r="Q152" s="67"/>
      <c r="R152" s="67"/>
      <c r="S152" s="67"/>
      <c r="T152" s="68"/>
      <c r="U152" s="30"/>
      <c r="V152" s="30"/>
      <c r="W152" s="30"/>
      <c r="X152" s="30"/>
      <c r="Y152" s="30"/>
      <c r="Z152" s="30"/>
      <c r="AA152" s="30"/>
      <c r="AB152" s="30"/>
      <c r="AC152" s="30"/>
      <c r="AD152" s="30"/>
      <c r="AE152" s="30"/>
      <c r="AT152" s="13" t="s">
        <v>138</v>
      </c>
      <c r="AU152" s="13" t="s">
        <v>85</v>
      </c>
    </row>
    <row r="153" spans="1:65" s="2" customFormat="1" ht="14.45" customHeight="1">
      <c r="A153" s="30"/>
      <c r="B153" s="31"/>
      <c r="C153" s="171" t="s">
        <v>150</v>
      </c>
      <c r="D153" s="171" t="s">
        <v>133</v>
      </c>
      <c r="E153" s="172" t="s">
        <v>166</v>
      </c>
      <c r="F153" s="173" t="s">
        <v>167</v>
      </c>
      <c r="G153" s="174" t="s">
        <v>136</v>
      </c>
      <c r="H153" s="175">
        <v>1</v>
      </c>
      <c r="I153" s="176"/>
      <c r="J153" s="177">
        <f>ROUND(I153*H153,2)</f>
        <v>0</v>
      </c>
      <c r="K153" s="178"/>
      <c r="L153" s="35"/>
      <c r="M153" s="179" t="s">
        <v>1</v>
      </c>
      <c r="N153" s="180" t="s">
        <v>42</v>
      </c>
      <c r="O153" s="67"/>
      <c r="P153" s="181">
        <f>O153*H153</f>
        <v>0</v>
      </c>
      <c r="Q153" s="181">
        <v>0</v>
      </c>
      <c r="R153" s="181">
        <f>Q153*H153</f>
        <v>0</v>
      </c>
      <c r="S153" s="181">
        <v>0</v>
      </c>
      <c r="T153" s="182">
        <f>S153*H153</f>
        <v>0</v>
      </c>
      <c r="U153" s="30"/>
      <c r="V153" s="30"/>
      <c r="W153" s="30"/>
      <c r="X153" s="30"/>
      <c r="Y153" s="30"/>
      <c r="Z153" s="30"/>
      <c r="AA153" s="30"/>
      <c r="AB153" s="30"/>
      <c r="AC153" s="30"/>
      <c r="AD153" s="30"/>
      <c r="AE153" s="30"/>
      <c r="AR153" s="183" t="s">
        <v>137</v>
      </c>
      <c r="AT153" s="183" t="s">
        <v>133</v>
      </c>
      <c r="AU153" s="183" t="s">
        <v>85</v>
      </c>
      <c r="AY153" s="13" t="s">
        <v>132</v>
      </c>
      <c r="BE153" s="184">
        <f>IF(N153="základní",J153,0)</f>
        <v>0</v>
      </c>
      <c r="BF153" s="184">
        <f>IF(N153="snížená",J153,0)</f>
        <v>0</v>
      </c>
      <c r="BG153" s="184">
        <f>IF(N153="zákl. přenesená",J153,0)</f>
        <v>0</v>
      </c>
      <c r="BH153" s="184">
        <f>IF(N153="sníž. přenesená",J153,0)</f>
        <v>0</v>
      </c>
      <c r="BI153" s="184">
        <f>IF(N153="nulová",J153,0)</f>
        <v>0</v>
      </c>
      <c r="BJ153" s="13" t="s">
        <v>85</v>
      </c>
      <c r="BK153" s="184">
        <f>ROUND(I153*H153,2)</f>
        <v>0</v>
      </c>
      <c r="BL153" s="13" t="s">
        <v>137</v>
      </c>
      <c r="BM153" s="183" t="s">
        <v>168</v>
      </c>
    </row>
    <row r="154" spans="1:47" s="2" customFormat="1" ht="48.75">
      <c r="A154" s="30"/>
      <c r="B154" s="31"/>
      <c r="C154" s="32"/>
      <c r="D154" s="185" t="s">
        <v>138</v>
      </c>
      <c r="E154" s="32"/>
      <c r="F154" s="186" t="s">
        <v>169</v>
      </c>
      <c r="G154" s="32"/>
      <c r="H154" s="32"/>
      <c r="I154" s="187"/>
      <c r="J154" s="32"/>
      <c r="K154" s="32"/>
      <c r="L154" s="35"/>
      <c r="M154" s="188"/>
      <c r="N154" s="189"/>
      <c r="O154" s="67"/>
      <c r="P154" s="67"/>
      <c r="Q154" s="67"/>
      <c r="R154" s="67"/>
      <c r="S154" s="67"/>
      <c r="T154" s="68"/>
      <c r="U154" s="30"/>
      <c r="V154" s="30"/>
      <c r="W154" s="30"/>
      <c r="X154" s="30"/>
      <c r="Y154" s="30"/>
      <c r="Z154" s="30"/>
      <c r="AA154" s="30"/>
      <c r="AB154" s="30"/>
      <c r="AC154" s="30"/>
      <c r="AD154" s="30"/>
      <c r="AE154" s="30"/>
      <c r="AT154" s="13" t="s">
        <v>138</v>
      </c>
      <c r="AU154" s="13" t="s">
        <v>85</v>
      </c>
    </row>
    <row r="155" spans="1:65" s="2" customFormat="1" ht="24.2" customHeight="1">
      <c r="A155" s="30"/>
      <c r="B155" s="31"/>
      <c r="C155" s="171" t="s">
        <v>170</v>
      </c>
      <c r="D155" s="171" t="s">
        <v>133</v>
      </c>
      <c r="E155" s="172" t="s">
        <v>171</v>
      </c>
      <c r="F155" s="173" t="s">
        <v>172</v>
      </c>
      <c r="G155" s="174" t="s">
        <v>136</v>
      </c>
      <c r="H155" s="175">
        <v>1</v>
      </c>
      <c r="I155" s="176"/>
      <c r="J155" s="177">
        <f>ROUND(I155*H155,2)</f>
        <v>0</v>
      </c>
      <c r="K155" s="178"/>
      <c r="L155" s="35"/>
      <c r="M155" s="179" t="s">
        <v>1</v>
      </c>
      <c r="N155" s="180" t="s">
        <v>42</v>
      </c>
      <c r="O155" s="67"/>
      <c r="P155" s="181">
        <f>O155*H155</f>
        <v>0</v>
      </c>
      <c r="Q155" s="181">
        <v>0</v>
      </c>
      <c r="R155" s="181">
        <f>Q155*H155</f>
        <v>0</v>
      </c>
      <c r="S155" s="181">
        <v>0</v>
      </c>
      <c r="T155" s="182">
        <f>S155*H155</f>
        <v>0</v>
      </c>
      <c r="U155" s="30"/>
      <c r="V155" s="30"/>
      <c r="W155" s="30"/>
      <c r="X155" s="30"/>
      <c r="Y155" s="30"/>
      <c r="Z155" s="30"/>
      <c r="AA155" s="30"/>
      <c r="AB155" s="30"/>
      <c r="AC155" s="30"/>
      <c r="AD155" s="30"/>
      <c r="AE155" s="30"/>
      <c r="AR155" s="183" t="s">
        <v>137</v>
      </c>
      <c r="AT155" s="183" t="s">
        <v>133</v>
      </c>
      <c r="AU155" s="183" t="s">
        <v>85</v>
      </c>
      <c r="AY155" s="13" t="s">
        <v>132</v>
      </c>
      <c r="BE155" s="184">
        <f>IF(N155="základní",J155,0)</f>
        <v>0</v>
      </c>
      <c r="BF155" s="184">
        <f>IF(N155="snížená",J155,0)</f>
        <v>0</v>
      </c>
      <c r="BG155" s="184">
        <f>IF(N155="zákl. přenesená",J155,0)</f>
        <v>0</v>
      </c>
      <c r="BH155" s="184">
        <f>IF(N155="sníž. přenesená",J155,0)</f>
        <v>0</v>
      </c>
      <c r="BI155" s="184">
        <f>IF(N155="nulová",J155,0)</f>
        <v>0</v>
      </c>
      <c r="BJ155" s="13" t="s">
        <v>85</v>
      </c>
      <c r="BK155" s="184">
        <f>ROUND(I155*H155,2)</f>
        <v>0</v>
      </c>
      <c r="BL155" s="13" t="s">
        <v>137</v>
      </c>
      <c r="BM155" s="183" t="s">
        <v>173</v>
      </c>
    </row>
    <row r="156" spans="1:47" s="2" customFormat="1" ht="48.75">
      <c r="A156" s="30"/>
      <c r="B156" s="31"/>
      <c r="C156" s="32"/>
      <c r="D156" s="185" t="s">
        <v>138</v>
      </c>
      <c r="E156" s="32"/>
      <c r="F156" s="186" t="s">
        <v>174</v>
      </c>
      <c r="G156" s="32"/>
      <c r="H156" s="32"/>
      <c r="I156" s="187"/>
      <c r="J156" s="32"/>
      <c r="K156" s="32"/>
      <c r="L156" s="35"/>
      <c r="M156" s="188"/>
      <c r="N156" s="189"/>
      <c r="O156" s="67"/>
      <c r="P156" s="67"/>
      <c r="Q156" s="67"/>
      <c r="R156" s="67"/>
      <c r="S156" s="67"/>
      <c r="T156" s="68"/>
      <c r="U156" s="30"/>
      <c r="V156" s="30"/>
      <c r="W156" s="30"/>
      <c r="X156" s="30"/>
      <c r="Y156" s="30"/>
      <c r="Z156" s="30"/>
      <c r="AA156" s="30"/>
      <c r="AB156" s="30"/>
      <c r="AC156" s="30"/>
      <c r="AD156" s="30"/>
      <c r="AE156" s="30"/>
      <c r="AT156" s="13" t="s">
        <v>138</v>
      </c>
      <c r="AU156" s="13" t="s">
        <v>85</v>
      </c>
    </row>
    <row r="157" spans="1:65" s="2" customFormat="1" ht="14.45" customHeight="1">
      <c r="A157" s="30"/>
      <c r="B157" s="31"/>
      <c r="C157" s="171" t="s">
        <v>155</v>
      </c>
      <c r="D157" s="171" t="s">
        <v>133</v>
      </c>
      <c r="E157" s="172" t="s">
        <v>175</v>
      </c>
      <c r="F157" s="173" t="s">
        <v>176</v>
      </c>
      <c r="G157" s="174" t="s">
        <v>136</v>
      </c>
      <c r="H157" s="175">
        <v>1</v>
      </c>
      <c r="I157" s="176"/>
      <c r="J157" s="177">
        <f>ROUND(I157*H157,2)</f>
        <v>0</v>
      </c>
      <c r="K157" s="178"/>
      <c r="L157" s="35"/>
      <c r="M157" s="179" t="s">
        <v>1</v>
      </c>
      <c r="N157" s="180" t="s">
        <v>42</v>
      </c>
      <c r="O157" s="67"/>
      <c r="P157" s="181">
        <f>O157*H157</f>
        <v>0</v>
      </c>
      <c r="Q157" s="181">
        <v>0</v>
      </c>
      <c r="R157" s="181">
        <f>Q157*H157</f>
        <v>0</v>
      </c>
      <c r="S157" s="181">
        <v>0</v>
      </c>
      <c r="T157" s="182">
        <f>S157*H157</f>
        <v>0</v>
      </c>
      <c r="U157" s="30"/>
      <c r="V157" s="30"/>
      <c r="W157" s="30"/>
      <c r="X157" s="30"/>
      <c r="Y157" s="30"/>
      <c r="Z157" s="30"/>
      <c r="AA157" s="30"/>
      <c r="AB157" s="30"/>
      <c r="AC157" s="30"/>
      <c r="AD157" s="30"/>
      <c r="AE157" s="30"/>
      <c r="AR157" s="183" t="s">
        <v>137</v>
      </c>
      <c r="AT157" s="183" t="s">
        <v>133</v>
      </c>
      <c r="AU157" s="183" t="s">
        <v>85</v>
      </c>
      <c r="AY157" s="13" t="s">
        <v>132</v>
      </c>
      <c r="BE157" s="184">
        <f>IF(N157="základní",J157,0)</f>
        <v>0</v>
      </c>
      <c r="BF157" s="184">
        <f>IF(N157="snížená",J157,0)</f>
        <v>0</v>
      </c>
      <c r="BG157" s="184">
        <f>IF(N157="zákl. přenesená",J157,0)</f>
        <v>0</v>
      </c>
      <c r="BH157" s="184">
        <f>IF(N157="sníž. přenesená",J157,0)</f>
        <v>0</v>
      </c>
      <c r="BI157" s="184">
        <f>IF(N157="nulová",J157,0)</f>
        <v>0</v>
      </c>
      <c r="BJ157" s="13" t="s">
        <v>85</v>
      </c>
      <c r="BK157" s="184">
        <f>ROUND(I157*H157,2)</f>
        <v>0</v>
      </c>
      <c r="BL157" s="13" t="s">
        <v>137</v>
      </c>
      <c r="BM157" s="183" t="s">
        <v>177</v>
      </c>
    </row>
    <row r="158" spans="1:47" s="2" customFormat="1" ht="39">
      <c r="A158" s="30"/>
      <c r="B158" s="31"/>
      <c r="C158" s="32"/>
      <c r="D158" s="185" t="s">
        <v>138</v>
      </c>
      <c r="E158" s="32"/>
      <c r="F158" s="186" t="s">
        <v>178</v>
      </c>
      <c r="G158" s="32"/>
      <c r="H158" s="32"/>
      <c r="I158" s="187"/>
      <c r="J158" s="32"/>
      <c r="K158" s="32"/>
      <c r="L158" s="35"/>
      <c r="M158" s="188"/>
      <c r="N158" s="189"/>
      <c r="O158" s="67"/>
      <c r="P158" s="67"/>
      <c r="Q158" s="67"/>
      <c r="R158" s="67"/>
      <c r="S158" s="67"/>
      <c r="T158" s="68"/>
      <c r="U158" s="30"/>
      <c r="V158" s="30"/>
      <c r="W158" s="30"/>
      <c r="X158" s="30"/>
      <c r="Y158" s="30"/>
      <c r="Z158" s="30"/>
      <c r="AA158" s="30"/>
      <c r="AB158" s="30"/>
      <c r="AC158" s="30"/>
      <c r="AD158" s="30"/>
      <c r="AE158" s="30"/>
      <c r="AT158" s="13" t="s">
        <v>138</v>
      </c>
      <c r="AU158" s="13" t="s">
        <v>85</v>
      </c>
    </row>
    <row r="159" spans="1:65" s="2" customFormat="1" ht="14.45" customHeight="1">
      <c r="A159" s="30"/>
      <c r="B159" s="31"/>
      <c r="C159" s="171" t="s">
        <v>179</v>
      </c>
      <c r="D159" s="171" t="s">
        <v>133</v>
      </c>
      <c r="E159" s="172" t="s">
        <v>180</v>
      </c>
      <c r="F159" s="173" t="s">
        <v>181</v>
      </c>
      <c r="G159" s="174" t="s">
        <v>136</v>
      </c>
      <c r="H159" s="175">
        <v>1</v>
      </c>
      <c r="I159" s="176"/>
      <c r="J159" s="177">
        <f>ROUND(I159*H159,2)</f>
        <v>0</v>
      </c>
      <c r="K159" s="178"/>
      <c r="L159" s="35"/>
      <c r="M159" s="179" t="s">
        <v>1</v>
      </c>
      <c r="N159" s="180" t="s">
        <v>42</v>
      </c>
      <c r="O159" s="67"/>
      <c r="P159" s="181">
        <f>O159*H159</f>
        <v>0</v>
      </c>
      <c r="Q159" s="181">
        <v>0</v>
      </c>
      <c r="R159" s="181">
        <f>Q159*H159</f>
        <v>0</v>
      </c>
      <c r="S159" s="181">
        <v>0</v>
      </c>
      <c r="T159" s="182">
        <f>S159*H159</f>
        <v>0</v>
      </c>
      <c r="U159" s="30"/>
      <c r="V159" s="30"/>
      <c r="W159" s="30"/>
      <c r="X159" s="30"/>
      <c r="Y159" s="30"/>
      <c r="Z159" s="30"/>
      <c r="AA159" s="30"/>
      <c r="AB159" s="30"/>
      <c r="AC159" s="30"/>
      <c r="AD159" s="30"/>
      <c r="AE159" s="30"/>
      <c r="AR159" s="183" t="s">
        <v>137</v>
      </c>
      <c r="AT159" s="183" t="s">
        <v>133</v>
      </c>
      <c r="AU159" s="183" t="s">
        <v>85</v>
      </c>
      <c r="AY159" s="13" t="s">
        <v>132</v>
      </c>
      <c r="BE159" s="184">
        <f>IF(N159="základní",J159,0)</f>
        <v>0</v>
      </c>
      <c r="BF159" s="184">
        <f>IF(N159="snížená",J159,0)</f>
        <v>0</v>
      </c>
      <c r="BG159" s="184">
        <f>IF(N159="zákl. přenesená",J159,0)</f>
        <v>0</v>
      </c>
      <c r="BH159" s="184">
        <f>IF(N159="sníž. přenesená",J159,0)</f>
        <v>0</v>
      </c>
      <c r="BI159" s="184">
        <f>IF(N159="nulová",J159,0)</f>
        <v>0</v>
      </c>
      <c r="BJ159" s="13" t="s">
        <v>85</v>
      </c>
      <c r="BK159" s="184">
        <f>ROUND(I159*H159,2)</f>
        <v>0</v>
      </c>
      <c r="BL159" s="13" t="s">
        <v>137</v>
      </c>
      <c r="BM159" s="183" t="s">
        <v>182</v>
      </c>
    </row>
    <row r="160" spans="1:47" s="2" customFormat="1" ht="39">
      <c r="A160" s="30"/>
      <c r="B160" s="31"/>
      <c r="C160" s="32"/>
      <c r="D160" s="185" t="s">
        <v>138</v>
      </c>
      <c r="E160" s="32"/>
      <c r="F160" s="186" t="s">
        <v>183</v>
      </c>
      <c r="G160" s="32"/>
      <c r="H160" s="32"/>
      <c r="I160" s="187"/>
      <c r="J160" s="32"/>
      <c r="K160" s="32"/>
      <c r="L160" s="35"/>
      <c r="M160" s="188"/>
      <c r="N160" s="189"/>
      <c r="O160" s="67"/>
      <c r="P160" s="67"/>
      <c r="Q160" s="67"/>
      <c r="R160" s="67"/>
      <c r="S160" s="67"/>
      <c r="T160" s="68"/>
      <c r="U160" s="30"/>
      <c r="V160" s="30"/>
      <c r="W160" s="30"/>
      <c r="X160" s="30"/>
      <c r="Y160" s="30"/>
      <c r="Z160" s="30"/>
      <c r="AA160" s="30"/>
      <c r="AB160" s="30"/>
      <c r="AC160" s="30"/>
      <c r="AD160" s="30"/>
      <c r="AE160" s="30"/>
      <c r="AT160" s="13" t="s">
        <v>138</v>
      </c>
      <c r="AU160" s="13" t="s">
        <v>85</v>
      </c>
    </row>
    <row r="161" spans="1:65" s="2" customFormat="1" ht="37.9" customHeight="1">
      <c r="A161" s="30"/>
      <c r="B161" s="31"/>
      <c r="C161" s="171" t="s">
        <v>159</v>
      </c>
      <c r="D161" s="171" t="s">
        <v>133</v>
      </c>
      <c r="E161" s="172" t="s">
        <v>184</v>
      </c>
      <c r="F161" s="173" t="s">
        <v>185</v>
      </c>
      <c r="G161" s="174" t="s">
        <v>136</v>
      </c>
      <c r="H161" s="175">
        <v>1</v>
      </c>
      <c r="I161" s="176"/>
      <c r="J161" s="177">
        <f>ROUND(I161*H161,2)</f>
        <v>0</v>
      </c>
      <c r="K161" s="178"/>
      <c r="L161" s="35"/>
      <c r="M161" s="179" t="s">
        <v>1</v>
      </c>
      <c r="N161" s="180" t="s">
        <v>42</v>
      </c>
      <c r="O161" s="67"/>
      <c r="P161" s="181">
        <f>O161*H161</f>
        <v>0</v>
      </c>
      <c r="Q161" s="181">
        <v>0</v>
      </c>
      <c r="R161" s="181">
        <f>Q161*H161</f>
        <v>0</v>
      </c>
      <c r="S161" s="181">
        <v>0</v>
      </c>
      <c r="T161" s="182">
        <f>S161*H161</f>
        <v>0</v>
      </c>
      <c r="U161" s="30"/>
      <c r="V161" s="30"/>
      <c r="W161" s="30"/>
      <c r="X161" s="30"/>
      <c r="Y161" s="30"/>
      <c r="Z161" s="30"/>
      <c r="AA161" s="30"/>
      <c r="AB161" s="30"/>
      <c r="AC161" s="30"/>
      <c r="AD161" s="30"/>
      <c r="AE161" s="30"/>
      <c r="AR161" s="183" t="s">
        <v>137</v>
      </c>
      <c r="AT161" s="183" t="s">
        <v>133</v>
      </c>
      <c r="AU161" s="183" t="s">
        <v>85</v>
      </c>
      <c r="AY161" s="13" t="s">
        <v>132</v>
      </c>
      <c r="BE161" s="184">
        <f>IF(N161="základní",J161,0)</f>
        <v>0</v>
      </c>
      <c r="BF161" s="184">
        <f>IF(N161="snížená",J161,0)</f>
        <v>0</v>
      </c>
      <c r="BG161" s="184">
        <f>IF(N161="zákl. přenesená",J161,0)</f>
        <v>0</v>
      </c>
      <c r="BH161" s="184">
        <f>IF(N161="sníž. přenesená",J161,0)</f>
        <v>0</v>
      </c>
      <c r="BI161" s="184">
        <f>IF(N161="nulová",J161,0)</f>
        <v>0</v>
      </c>
      <c r="BJ161" s="13" t="s">
        <v>85</v>
      </c>
      <c r="BK161" s="184">
        <f>ROUND(I161*H161,2)</f>
        <v>0</v>
      </c>
      <c r="BL161" s="13" t="s">
        <v>137</v>
      </c>
      <c r="BM161" s="183" t="s">
        <v>186</v>
      </c>
    </row>
    <row r="162" spans="1:47" s="2" customFormat="1" ht="48.75">
      <c r="A162" s="30"/>
      <c r="B162" s="31"/>
      <c r="C162" s="32"/>
      <c r="D162" s="185" t="s">
        <v>138</v>
      </c>
      <c r="E162" s="32"/>
      <c r="F162" s="186" t="s">
        <v>187</v>
      </c>
      <c r="G162" s="32"/>
      <c r="H162" s="32"/>
      <c r="I162" s="187"/>
      <c r="J162" s="32"/>
      <c r="K162" s="32"/>
      <c r="L162" s="35"/>
      <c r="M162" s="188"/>
      <c r="N162" s="189"/>
      <c r="O162" s="67"/>
      <c r="P162" s="67"/>
      <c r="Q162" s="67"/>
      <c r="R162" s="67"/>
      <c r="S162" s="67"/>
      <c r="T162" s="68"/>
      <c r="U162" s="30"/>
      <c r="V162" s="30"/>
      <c r="W162" s="30"/>
      <c r="X162" s="30"/>
      <c r="Y162" s="30"/>
      <c r="Z162" s="30"/>
      <c r="AA162" s="30"/>
      <c r="AB162" s="30"/>
      <c r="AC162" s="30"/>
      <c r="AD162" s="30"/>
      <c r="AE162" s="30"/>
      <c r="AT162" s="13" t="s">
        <v>138</v>
      </c>
      <c r="AU162" s="13" t="s">
        <v>85</v>
      </c>
    </row>
    <row r="163" spans="1:65" s="2" customFormat="1" ht="37.9" customHeight="1">
      <c r="A163" s="30"/>
      <c r="B163" s="31"/>
      <c r="C163" s="171" t="s">
        <v>188</v>
      </c>
      <c r="D163" s="171" t="s">
        <v>133</v>
      </c>
      <c r="E163" s="172" t="s">
        <v>189</v>
      </c>
      <c r="F163" s="173" t="s">
        <v>190</v>
      </c>
      <c r="G163" s="174" t="s">
        <v>136</v>
      </c>
      <c r="H163" s="175">
        <v>1</v>
      </c>
      <c r="I163" s="176"/>
      <c r="J163" s="177">
        <f>ROUND(I163*H163,2)</f>
        <v>0</v>
      </c>
      <c r="K163" s="178"/>
      <c r="L163" s="35"/>
      <c r="M163" s="179" t="s">
        <v>1</v>
      </c>
      <c r="N163" s="180" t="s">
        <v>42</v>
      </c>
      <c r="O163" s="67"/>
      <c r="P163" s="181">
        <f>O163*H163</f>
        <v>0</v>
      </c>
      <c r="Q163" s="181">
        <v>0</v>
      </c>
      <c r="R163" s="181">
        <f>Q163*H163</f>
        <v>0</v>
      </c>
      <c r="S163" s="181">
        <v>0</v>
      </c>
      <c r="T163" s="182">
        <f>S163*H163</f>
        <v>0</v>
      </c>
      <c r="U163" s="30"/>
      <c r="V163" s="30"/>
      <c r="W163" s="30"/>
      <c r="X163" s="30"/>
      <c r="Y163" s="30"/>
      <c r="Z163" s="30"/>
      <c r="AA163" s="30"/>
      <c r="AB163" s="30"/>
      <c r="AC163" s="30"/>
      <c r="AD163" s="30"/>
      <c r="AE163" s="30"/>
      <c r="AR163" s="183" t="s">
        <v>137</v>
      </c>
      <c r="AT163" s="183" t="s">
        <v>133</v>
      </c>
      <c r="AU163" s="183" t="s">
        <v>85</v>
      </c>
      <c r="AY163" s="13" t="s">
        <v>132</v>
      </c>
      <c r="BE163" s="184">
        <f>IF(N163="základní",J163,0)</f>
        <v>0</v>
      </c>
      <c r="BF163" s="184">
        <f>IF(N163="snížená",J163,0)</f>
        <v>0</v>
      </c>
      <c r="BG163" s="184">
        <f>IF(N163="zákl. přenesená",J163,0)</f>
        <v>0</v>
      </c>
      <c r="BH163" s="184">
        <f>IF(N163="sníž. přenesená",J163,0)</f>
        <v>0</v>
      </c>
      <c r="BI163" s="184">
        <f>IF(N163="nulová",J163,0)</f>
        <v>0</v>
      </c>
      <c r="BJ163" s="13" t="s">
        <v>85</v>
      </c>
      <c r="BK163" s="184">
        <f>ROUND(I163*H163,2)</f>
        <v>0</v>
      </c>
      <c r="BL163" s="13" t="s">
        <v>137</v>
      </c>
      <c r="BM163" s="183" t="s">
        <v>191</v>
      </c>
    </row>
    <row r="164" spans="1:47" s="2" customFormat="1" ht="58.5">
      <c r="A164" s="30"/>
      <c r="B164" s="31"/>
      <c r="C164" s="32"/>
      <c r="D164" s="185" t="s">
        <v>138</v>
      </c>
      <c r="E164" s="32"/>
      <c r="F164" s="186" t="s">
        <v>192</v>
      </c>
      <c r="G164" s="32"/>
      <c r="H164" s="32"/>
      <c r="I164" s="187"/>
      <c r="J164" s="32"/>
      <c r="K164" s="32"/>
      <c r="L164" s="35"/>
      <c r="M164" s="188"/>
      <c r="N164" s="189"/>
      <c r="O164" s="67"/>
      <c r="P164" s="67"/>
      <c r="Q164" s="67"/>
      <c r="R164" s="67"/>
      <c r="S164" s="67"/>
      <c r="T164" s="68"/>
      <c r="U164" s="30"/>
      <c r="V164" s="30"/>
      <c r="W164" s="30"/>
      <c r="X164" s="30"/>
      <c r="Y164" s="30"/>
      <c r="Z164" s="30"/>
      <c r="AA164" s="30"/>
      <c r="AB164" s="30"/>
      <c r="AC164" s="30"/>
      <c r="AD164" s="30"/>
      <c r="AE164" s="30"/>
      <c r="AT164" s="13" t="s">
        <v>138</v>
      </c>
      <c r="AU164" s="13" t="s">
        <v>85</v>
      </c>
    </row>
    <row r="165" spans="1:65" s="2" customFormat="1" ht="24.2" customHeight="1">
      <c r="A165" s="30"/>
      <c r="B165" s="31"/>
      <c r="C165" s="171" t="s">
        <v>164</v>
      </c>
      <c r="D165" s="171" t="s">
        <v>133</v>
      </c>
      <c r="E165" s="172" t="s">
        <v>193</v>
      </c>
      <c r="F165" s="173" t="s">
        <v>194</v>
      </c>
      <c r="G165" s="174" t="s">
        <v>136</v>
      </c>
      <c r="H165" s="175">
        <v>1</v>
      </c>
      <c r="I165" s="176"/>
      <c r="J165" s="177">
        <f>ROUND(I165*H165,2)</f>
        <v>0</v>
      </c>
      <c r="K165" s="178"/>
      <c r="L165" s="35"/>
      <c r="M165" s="179" t="s">
        <v>1</v>
      </c>
      <c r="N165" s="180" t="s">
        <v>42</v>
      </c>
      <c r="O165" s="67"/>
      <c r="P165" s="181">
        <f>O165*H165</f>
        <v>0</v>
      </c>
      <c r="Q165" s="181">
        <v>0</v>
      </c>
      <c r="R165" s="181">
        <f>Q165*H165</f>
        <v>0</v>
      </c>
      <c r="S165" s="181">
        <v>0</v>
      </c>
      <c r="T165" s="182">
        <f>S165*H165</f>
        <v>0</v>
      </c>
      <c r="U165" s="30"/>
      <c r="V165" s="30"/>
      <c r="W165" s="30"/>
      <c r="X165" s="30"/>
      <c r="Y165" s="30"/>
      <c r="Z165" s="30"/>
      <c r="AA165" s="30"/>
      <c r="AB165" s="30"/>
      <c r="AC165" s="30"/>
      <c r="AD165" s="30"/>
      <c r="AE165" s="30"/>
      <c r="AR165" s="183" t="s">
        <v>137</v>
      </c>
      <c r="AT165" s="183" t="s">
        <v>133</v>
      </c>
      <c r="AU165" s="183" t="s">
        <v>85</v>
      </c>
      <c r="AY165" s="13" t="s">
        <v>132</v>
      </c>
      <c r="BE165" s="184">
        <f>IF(N165="základní",J165,0)</f>
        <v>0</v>
      </c>
      <c r="BF165" s="184">
        <f>IF(N165="snížená",J165,0)</f>
        <v>0</v>
      </c>
      <c r="BG165" s="184">
        <f>IF(N165="zákl. přenesená",J165,0)</f>
        <v>0</v>
      </c>
      <c r="BH165" s="184">
        <f>IF(N165="sníž. přenesená",J165,0)</f>
        <v>0</v>
      </c>
      <c r="BI165" s="184">
        <f>IF(N165="nulová",J165,0)</f>
        <v>0</v>
      </c>
      <c r="BJ165" s="13" t="s">
        <v>85</v>
      </c>
      <c r="BK165" s="184">
        <f>ROUND(I165*H165,2)</f>
        <v>0</v>
      </c>
      <c r="BL165" s="13" t="s">
        <v>137</v>
      </c>
      <c r="BM165" s="183" t="s">
        <v>195</v>
      </c>
    </row>
    <row r="166" spans="1:47" s="2" customFormat="1" ht="29.25">
      <c r="A166" s="30"/>
      <c r="B166" s="31"/>
      <c r="C166" s="32"/>
      <c r="D166" s="185" t="s">
        <v>138</v>
      </c>
      <c r="E166" s="32"/>
      <c r="F166" s="186" t="s">
        <v>196</v>
      </c>
      <c r="G166" s="32"/>
      <c r="H166" s="32"/>
      <c r="I166" s="187"/>
      <c r="J166" s="32"/>
      <c r="K166" s="32"/>
      <c r="L166" s="35"/>
      <c r="M166" s="188"/>
      <c r="N166" s="189"/>
      <c r="O166" s="67"/>
      <c r="P166" s="67"/>
      <c r="Q166" s="67"/>
      <c r="R166" s="67"/>
      <c r="S166" s="67"/>
      <c r="T166" s="68"/>
      <c r="U166" s="30"/>
      <c r="V166" s="30"/>
      <c r="W166" s="30"/>
      <c r="X166" s="30"/>
      <c r="Y166" s="30"/>
      <c r="Z166" s="30"/>
      <c r="AA166" s="30"/>
      <c r="AB166" s="30"/>
      <c r="AC166" s="30"/>
      <c r="AD166" s="30"/>
      <c r="AE166" s="30"/>
      <c r="AT166" s="13" t="s">
        <v>138</v>
      </c>
      <c r="AU166" s="13" t="s">
        <v>85</v>
      </c>
    </row>
    <row r="167" spans="1:65" s="2" customFormat="1" ht="37.9" customHeight="1">
      <c r="A167" s="30"/>
      <c r="B167" s="31"/>
      <c r="C167" s="171" t="s">
        <v>8</v>
      </c>
      <c r="D167" s="171" t="s">
        <v>133</v>
      </c>
      <c r="E167" s="172" t="s">
        <v>197</v>
      </c>
      <c r="F167" s="173" t="s">
        <v>198</v>
      </c>
      <c r="G167" s="174" t="s">
        <v>136</v>
      </c>
      <c r="H167" s="175">
        <v>1</v>
      </c>
      <c r="I167" s="176"/>
      <c r="J167" s="177">
        <f>ROUND(I167*H167,2)</f>
        <v>0</v>
      </c>
      <c r="K167" s="178"/>
      <c r="L167" s="35"/>
      <c r="M167" s="179" t="s">
        <v>1</v>
      </c>
      <c r="N167" s="180" t="s">
        <v>42</v>
      </c>
      <c r="O167" s="67"/>
      <c r="P167" s="181">
        <f>O167*H167</f>
        <v>0</v>
      </c>
      <c r="Q167" s="181">
        <v>0</v>
      </c>
      <c r="R167" s="181">
        <f>Q167*H167</f>
        <v>0</v>
      </c>
      <c r="S167" s="181">
        <v>0</v>
      </c>
      <c r="T167" s="182">
        <f>S167*H167</f>
        <v>0</v>
      </c>
      <c r="U167" s="30"/>
      <c r="V167" s="30"/>
      <c r="W167" s="30"/>
      <c r="X167" s="30"/>
      <c r="Y167" s="30"/>
      <c r="Z167" s="30"/>
      <c r="AA167" s="30"/>
      <c r="AB167" s="30"/>
      <c r="AC167" s="30"/>
      <c r="AD167" s="30"/>
      <c r="AE167" s="30"/>
      <c r="AR167" s="183" t="s">
        <v>137</v>
      </c>
      <c r="AT167" s="183" t="s">
        <v>133</v>
      </c>
      <c r="AU167" s="183" t="s">
        <v>85</v>
      </c>
      <c r="AY167" s="13" t="s">
        <v>132</v>
      </c>
      <c r="BE167" s="184">
        <f>IF(N167="základní",J167,0)</f>
        <v>0</v>
      </c>
      <c r="BF167" s="184">
        <f>IF(N167="snížená",J167,0)</f>
        <v>0</v>
      </c>
      <c r="BG167" s="184">
        <f>IF(N167="zákl. přenesená",J167,0)</f>
        <v>0</v>
      </c>
      <c r="BH167" s="184">
        <f>IF(N167="sníž. přenesená",J167,0)</f>
        <v>0</v>
      </c>
      <c r="BI167" s="184">
        <f>IF(N167="nulová",J167,0)</f>
        <v>0</v>
      </c>
      <c r="BJ167" s="13" t="s">
        <v>85</v>
      </c>
      <c r="BK167" s="184">
        <f>ROUND(I167*H167,2)</f>
        <v>0</v>
      </c>
      <c r="BL167" s="13" t="s">
        <v>137</v>
      </c>
      <c r="BM167" s="183" t="s">
        <v>199</v>
      </c>
    </row>
    <row r="168" spans="1:47" s="2" customFormat="1" ht="48.75">
      <c r="A168" s="30"/>
      <c r="B168" s="31"/>
      <c r="C168" s="32"/>
      <c r="D168" s="185" t="s">
        <v>138</v>
      </c>
      <c r="E168" s="32"/>
      <c r="F168" s="186" t="s">
        <v>200</v>
      </c>
      <c r="G168" s="32"/>
      <c r="H168" s="32"/>
      <c r="I168" s="187"/>
      <c r="J168" s="32"/>
      <c r="K168" s="32"/>
      <c r="L168" s="35"/>
      <c r="M168" s="188"/>
      <c r="N168" s="189"/>
      <c r="O168" s="67"/>
      <c r="P168" s="67"/>
      <c r="Q168" s="67"/>
      <c r="R168" s="67"/>
      <c r="S168" s="67"/>
      <c r="T168" s="68"/>
      <c r="U168" s="30"/>
      <c r="V168" s="30"/>
      <c r="W168" s="30"/>
      <c r="X168" s="30"/>
      <c r="Y168" s="30"/>
      <c r="Z168" s="30"/>
      <c r="AA168" s="30"/>
      <c r="AB168" s="30"/>
      <c r="AC168" s="30"/>
      <c r="AD168" s="30"/>
      <c r="AE168" s="30"/>
      <c r="AT168" s="13" t="s">
        <v>138</v>
      </c>
      <c r="AU168" s="13" t="s">
        <v>85</v>
      </c>
    </row>
    <row r="169" spans="1:65" s="2" customFormat="1" ht="14.45" customHeight="1">
      <c r="A169" s="30"/>
      <c r="B169" s="31"/>
      <c r="C169" s="171" t="s">
        <v>168</v>
      </c>
      <c r="D169" s="171" t="s">
        <v>133</v>
      </c>
      <c r="E169" s="172" t="s">
        <v>201</v>
      </c>
      <c r="F169" s="173" t="s">
        <v>202</v>
      </c>
      <c r="G169" s="174" t="s">
        <v>136</v>
      </c>
      <c r="H169" s="175">
        <v>1</v>
      </c>
      <c r="I169" s="176"/>
      <c r="J169" s="177">
        <f>ROUND(I169*H169,2)</f>
        <v>0</v>
      </c>
      <c r="K169" s="178"/>
      <c r="L169" s="35"/>
      <c r="M169" s="179" t="s">
        <v>1</v>
      </c>
      <c r="N169" s="180" t="s">
        <v>42</v>
      </c>
      <c r="O169" s="67"/>
      <c r="P169" s="181">
        <f>O169*H169</f>
        <v>0</v>
      </c>
      <c r="Q169" s="181">
        <v>0</v>
      </c>
      <c r="R169" s="181">
        <f>Q169*H169</f>
        <v>0</v>
      </c>
      <c r="S169" s="181">
        <v>0</v>
      </c>
      <c r="T169" s="182">
        <f>S169*H169</f>
        <v>0</v>
      </c>
      <c r="U169" s="30"/>
      <c r="V169" s="30"/>
      <c r="W169" s="30"/>
      <c r="X169" s="30"/>
      <c r="Y169" s="30"/>
      <c r="Z169" s="30"/>
      <c r="AA169" s="30"/>
      <c r="AB169" s="30"/>
      <c r="AC169" s="30"/>
      <c r="AD169" s="30"/>
      <c r="AE169" s="30"/>
      <c r="AR169" s="183" t="s">
        <v>137</v>
      </c>
      <c r="AT169" s="183" t="s">
        <v>133</v>
      </c>
      <c r="AU169" s="183" t="s">
        <v>85</v>
      </c>
      <c r="AY169" s="13" t="s">
        <v>132</v>
      </c>
      <c r="BE169" s="184">
        <f>IF(N169="základní",J169,0)</f>
        <v>0</v>
      </c>
      <c r="BF169" s="184">
        <f>IF(N169="snížená",J169,0)</f>
        <v>0</v>
      </c>
      <c r="BG169" s="184">
        <f>IF(N169="zákl. přenesená",J169,0)</f>
        <v>0</v>
      </c>
      <c r="BH169" s="184">
        <f>IF(N169="sníž. přenesená",J169,0)</f>
        <v>0</v>
      </c>
      <c r="BI169" s="184">
        <f>IF(N169="nulová",J169,0)</f>
        <v>0</v>
      </c>
      <c r="BJ169" s="13" t="s">
        <v>85</v>
      </c>
      <c r="BK169" s="184">
        <f>ROUND(I169*H169,2)</f>
        <v>0</v>
      </c>
      <c r="BL169" s="13" t="s">
        <v>137</v>
      </c>
      <c r="BM169" s="183" t="s">
        <v>203</v>
      </c>
    </row>
    <row r="170" spans="1:65" s="2" customFormat="1" ht="24.2" customHeight="1">
      <c r="A170" s="30"/>
      <c r="B170" s="31"/>
      <c r="C170" s="171" t="s">
        <v>204</v>
      </c>
      <c r="D170" s="171" t="s">
        <v>133</v>
      </c>
      <c r="E170" s="172" t="s">
        <v>205</v>
      </c>
      <c r="F170" s="173" t="s">
        <v>206</v>
      </c>
      <c r="G170" s="174" t="s">
        <v>136</v>
      </c>
      <c r="H170" s="175">
        <v>1</v>
      </c>
      <c r="I170" s="176"/>
      <c r="J170" s="177">
        <f>ROUND(I170*H170,2)</f>
        <v>0</v>
      </c>
      <c r="K170" s="178"/>
      <c r="L170" s="35"/>
      <c r="M170" s="179" t="s">
        <v>1</v>
      </c>
      <c r="N170" s="180" t="s">
        <v>42</v>
      </c>
      <c r="O170" s="67"/>
      <c r="P170" s="181">
        <f>O170*H170</f>
        <v>0</v>
      </c>
      <c r="Q170" s="181">
        <v>0</v>
      </c>
      <c r="R170" s="181">
        <f>Q170*H170</f>
        <v>0</v>
      </c>
      <c r="S170" s="181">
        <v>0</v>
      </c>
      <c r="T170" s="182">
        <f>S170*H170</f>
        <v>0</v>
      </c>
      <c r="U170" s="30"/>
      <c r="V170" s="30"/>
      <c r="W170" s="30"/>
      <c r="X170" s="30"/>
      <c r="Y170" s="30"/>
      <c r="Z170" s="30"/>
      <c r="AA170" s="30"/>
      <c r="AB170" s="30"/>
      <c r="AC170" s="30"/>
      <c r="AD170" s="30"/>
      <c r="AE170" s="30"/>
      <c r="AR170" s="183" t="s">
        <v>137</v>
      </c>
      <c r="AT170" s="183" t="s">
        <v>133</v>
      </c>
      <c r="AU170" s="183" t="s">
        <v>85</v>
      </c>
      <c r="AY170" s="13" t="s">
        <v>132</v>
      </c>
      <c r="BE170" s="184">
        <f>IF(N170="základní",J170,0)</f>
        <v>0</v>
      </c>
      <c r="BF170" s="184">
        <f>IF(N170="snížená",J170,0)</f>
        <v>0</v>
      </c>
      <c r="BG170" s="184">
        <f>IF(N170="zákl. přenesená",J170,0)</f>
        <v>0</v>
      </c>
      <c r="BH170" s="184">
        <f>IF(N170="sníž. přenesená",J170,0)</f>
        <v>0</v>
      </c>
      <c r="BI170" s="184">
        <f>IF(N170="nulová",J170,0)</f>
        <v>0</v>
      </c>
      <c r="BJ170" s="13" t="s">
        <v>85</v>
      </c>
      <c r="BK170" s="184">
        <f>ROUND(I170*H170,2)</f>
        <v>0</v>
      </c>
      <c r="BL170" s="13" t="s">
        <v>137</v>
      </c>
      <c r="BM170" s="183" t="s">
        <v>207</v>
      </c>
    </row>
    <row r="171" spans="2:63" s="11" customFormat="1" ht="25.9" customHeight="1">
      <c r="B171" s="157"/>
      <c r="C171" s="158"/>
      <c r="D171" s="159" t="s">
        <v>76</v>
      </c>
      <c r="E171" s="160" t="s">
        <v>208</v>
      </c>
      <c r="F171" s="160" t="s">
        <v>209</v>
      </c>
      <c r="G171" s="158"/>
      <c r="H171" s="158"/>
      <c r="I171" s="161"/>
      <c r="J171" s="162">
        <f>BK171</f>
        <v>0</v>
      </c>
      <c r="K171" s="158"/>
      <c r="L171" s="163"/>
      <c r="M171" s="164"/>
      <c r="N171" s="165"/>
      <c r="O171" s="165"/>
      <c r="P171" s="166">
        <f>SUM(P172:P177)</f>
        <v>0</v>
      </c>
      <c r="Q171" s="165"/>
      <c r="R171" s="166">
        <f>SUM(R172:R177)</f>
        <v>0</v>
      </c>
      <c r="S171" s="165"/>
      <c r="T171" s="167">
        <f>SUM(T172:T177)</f>
        <v>0</v>
      </c>
      <c r="AR171" s="168" t="s">
        <v>85</v>
      </c>
      <c r="AT171" s="169" t="s">
        <v>76</v>
      </c>
      <c r="AU171" s="169" t="s">
        <v>77</v>
      </c>
      <c r="AY171" s="168" t="s">
        <v>132</v>
      </c>
      <c r="BK171" s="170">
        <f>SUM(BK172:BK177)</f>
        <v>0</v>
      </c>
    </row>
    <row r="172" spans="1:65" s="2" customFormat="1" ht="14.45" customHeight="1">
      <c r="A172" s="30"/>
      <c r="B172" s="31"/>
      <c r="C172" s="171" t="s">
        <v>173</v>
      </c>
      <c r="D172" s="171" t="s">
        <v>133</v>
      </c>
      <c r="E172" s="172" t="s">
        <v>210</v>
      </c>
      <c r="F172" s="173" t="s">
        <v>211</v>
      </c>
      <c r="G172" s="174" t="s">
        <v>136</v>
      </c>
      <c r="H172" s="175">
        <v>1</v>
      </c>
      <c r="I172" s="176"/>
      <c r="J172" s="177">
        <f>ROUND(I172*H172,2)</f>
        <v>0</v>
      </c>
      <c r="K172" s="178"/>
      <c r="L172" s="35"/>
      <c r="M172" s="179" t="s">
        <v>1</v>
      </c>
      <c r="N172" s="180" t="s">
        <v>42</v>
      </c>
      <c r="O172" s="67"/>
      <c r="P172" s="181">
        <f>O172*H172</f>
        <v>0</v>
      </c>
      <c r="Q172" s="181">
        <v>0</v>
      </c>
      <c r="R172" s="181">
        <f>Q172*H172</f>
        <v>0</v>
      </c>
      <c r="S172" s="181">
        <v>0</v>
      </c>
      <c r="T172" s="182">
        <f>S172*H172</f>
        <v>0</v>
      </c>
      <c r="U172" s="30"/>
      <c r="V172" s="30"/>
      <c r="W172" s="30"/>
      <c r="X172" s="30"/>
      <c r="Y172" s="30"/>
      <c r="Z172" s="30"/>
      <c r="AA172" s="30"/>
      <c r="AB172" s="30"/>
      <c r="AC172" s="30"/>
      <c r="AD172" s="30"/>
      <c r="AE172" s="30"/>
      <c r="AR172" s="183" t="s">
        <v>137</v>
      </c>
      <c r="AT172" s="183" t="s">
        <v>133</v>
      </c>
      <c r="AU172" s="183" t="s">
        <v>85</v>
      </c>
      <c r="AY172" s="13" t="s">
        <v>132</v>
      </c>
      <c r="BE172" s="184">
        <f>IF(N172="základní",J172,0)</f>
        <v>0</v>
      </c>
      <c r="BF172" s="184">
        <f>IF(N172="snížená",J172,0)</f>
        <v>0</v>
      </c>
      <c r="BG172" s="184">
        <f>IF(N172="zákl. přenesená",J172,0)</f>
        <v>0</v>
      </c>
      <c r="BH172" s="184">
        <f>IF(N172="sníž. přenesená",J172,0)</f>
        <v>0</v>
      </c>
      <c r="BI172" s="184">
        <f>IF(N172="nulová",J172,0)</f>
        <v>0</v>
      </c>
      <c r="BJ172" s="13" t="s">
        <v>85</v>
      </c>
      <c r="BK172" s="184">
        <f>ROUND(I172*H172,2)</f>
        <v>0</v>
      </c>
      <c r="BL172" s="13" t="s">
        <v>137</v>
      </c>
      <c r="BM172" s="183" t="s">
        <v>212</v>
      </c>
    </row>
    <row r="173" spans="1:47" s="2" customFormat="1" ht="58.5">
      <c r="A173" s="30"/>
      <c r="B173" s="31"/>
      <c r="C173" s="32"/>
      <c r="D173" s="185" t="s">
        <v>138</v>
      </c>
      <c r="E173" s="32"/>
      <c r="F173" s="186" t="s">
        <v>213</v>
      </c>
      <c r="G173" s="32"/>
      <c r="H173" s="32"/>
      <c r="I173" s="187"/>
      <c r="J173" s="32"/>
      <c r="K173" s="32"/>
      <c r="L173" s="35"/>
      <c r="M173" s="188"/>
      <c r="N173" s="189"/>
      <c r="O173" s="67"/>
      <c r="P173" s="67"/>
      <c r="Q173" s="67"/>
      <c r="R173" s="67"/>
      <c r="S173" s="67"/>
      <c r="T173" s="68"/>
      <c r="U173" s="30"/>
      <c r="V173" s="30"/>
      <c r="W173" s="30"/>
      <c r="X173" s="30"/>
      <c r="Y173" s="30"/>
      <c r="Z173" s="30"/>
      <c r="AA173" s="30"/>
      <c r="AB173" s="30"/>
      <c r="AC173" s="30"/>
      <c r="AD173" s="30"/>
      <c r="AE173" s="30"/>
      <c r="AT173" s="13" t="s">
        <v>138</v>
      </c>
      <c r="AU173" s="13" t="s">
        <v>85</v>
      </c>
    </row>
    <row r="174" spans="1:65" s="2" customFormat="1" ht="14.45" customHeight="1">
      <c r="A174" s="30"/>
      <c r="B174" s="31"/>
      <c r="C174" s="171" t="s">
        <v>214</v>
      </c>
      <c r="D174" s="171" t="s">
        <v>133</v>
      </c>
      <c r="E174" s="172" t="s">
        <v>215</v>
      </c>
      <c r="F174" s="173" t="s">
        <v>216</v>
      </c>
      <c r="G174" s="174" t="s">
        <v>136</v>
      </c>
      <c r="H174" s="175">
        <v>1</v>
      </c>
      <c r="I174" s="176"/>
      <c r="J174" s="177">
        <f>ROUND(I174*H174,2)</f>
        <v>0</v>
      </c>
      <c r="K174" s="178"/>
      <c r="L174" s="35"/>
      <c r="M174" s="179" t="s">
        <v>1</v>
      </c>
      <c r="N174" s="180" t="s">
        <v>42</v>
      </c>
      <c r="O174" s="67"/>
      <c r="P174" s="181">
        <f>O174*H174</f>
        <v>0</v>
      </c>
      <c r="Q174" s="181">
        <v>0</v>
      </c>
      <c r="R174" s="181">
        <f>Q174*H174</f>
        <v>0</v>
      </c>
      <c r="S174" s="181">
        <v>0</v>
      </c>
      <c r="T174" s="182">
        <f>S174*H174</f>
        <v>0</v>
      </c>
      <c r="U174" s="30"/>
      <c r="V174" s="30"/>
      <c r="W174" s="30"/>
      <c r="X174" s="30"/>
      <c r="Y174" s="30"/>
      <c r="Z174" s="30"/>
      <c r="AA174" s="30"/>
      <c r="AB174" s="30"/>
      <c r="AC174" s="30"/>
      <c r="AD174" s="30"/>
      <c r="AE174" s="30"/>
      <c r="AR174" s="183" t="s">
        <v>137</v>
      </c>
      <c r="AT174" s="183" t="s">
        <v>133</v>
      </c>
      <c r="AU174" s="183" t="s">
        <v>85</v>
      </c>
      <c r="AY174" s="13" t="s">
        <v>132</v>
      </c>
      <c r="BE174" s="184">
        <f>IF(N174="základní",J174,0)</f>
        <v>0</v>
      </c>
      <c r="BF174" s="184">
        <f>IF(N174="snížená",J174,0)</f>
        <v>0</v>
      </c>
      <c r="BG174" s="184">
        <f>IF(N174="zákl. přenesená",J174,0)</f>
        <v>0</v>
      </c>
      <c r="BH174" s="184">
        <f>IF(N174="sníž. přenesená",J174,0)</f>
        <v>0</v>
      </c>
      <c r="BI174" s="184">
        <f>IF(N174="nulová",J174,0)</f>
        <v>0</v>
      </c>
      <c r="BJ174" s="13" t="s">
        <v>85</v>
      </c>
      <c r="BK174" s="184">
        <f>ROUND(I174*H174,2)</f>
        <v>0</v>
      </c>
      <c r="BL174" s="13" t="s">
        <v>137</v>
      </c>
      <c r="BM174" s="183" t="s">
        <v>217</v>
      </c>
    </row>
    <row r="175" spans="1:47" s="2" customFormat="1" ht="58.5">
      <c r="A175" s="30"/>
      <c r="B175" s="31"/>
      <c r="C175" s="32"/>
      <c r="D175" s="185" t="s">
        <v>138</v>
      </c>
      <c r="E175" s="32"/>
      <c r="F175" s="186" t="s">
        <v>218</v>
      </c>
      <c r="G175" s="32"/>
      <c r="H175" s="32"/>
      <c r="I175" s="187"/>
      <c r="J175" s="32"/>
      <c r="K175" s="32"/>
      <c r="L175" s="35"/>
      <c r="M175" s="188"/>
      <c r="N175" s="189"/>
      <c r="O175" s="67"/>
      <c r="P175" s="67"/>
      <c r="Q175" s="67"/>
      <c r="R175" s="67"/>
      <c r="S175" s="67"/>
      <c r="T175" s="68"/>
      <c r="U175" s="30"/>
      <c r="V175" s="30"/>
      <c r="W175" s="30"/>
      <c r="X175" s="30"/>
      <c r="Y175" s="30"/>
      <c r="Z175" s="30"/>
      <c r="AA175" s="30"/>
      <c r="AB175" s="30"/>
      <c r="AC175" s="30"/>
      <c r="AD175" s="30"/>
      <c r="AE175" s="30"/>
      <c r="AT175" s="13" t="s">
        <v>138</v>
      </c>
      <c r="AU175" s="13" t="s">
        <v>85</v>
      </c>
    </row>
    <row r="176" spans="1:65" s="2" customFormat="1" ht="14.45" customHeight="1">
      <c r="A176" s="30"/>
      <c r="B176" s="31"/>
      <c r="C176" s="171" t="s">
        <v>177</v>
      </c>
      <c r="D176" s="171" t="s">
        <v>133</v>
      </c>
      <c r="E176" s="172" t="s">
        <v>219</v>
      </c>
      <c r="F176" s="173" t="s">
        <v>220</v>
      </c>
      <c r="G176" s="174" t="s">
        <v>136</v>
      </c>
      <c r="H176" s="175">
        <v>4</v>
      </c>
      <c r="I176" s="176"/>
      <c r="J176" s="177">
        <f>ROUND(I176*H176,2)</f>
        <v>0</v>
      </c>
      <c r="K176" s="178"/>
      <c r="L176" s="35"/>
      <c r="M176" s="179" t="s">
        <v>1</v>
      </c>
      <c r="N176" s="180" t="s">
        <v>42</v>
      </c>
      <c r="O176" s="67"/>
      <c r="P176" s="181">
        <f>O176*H176</f>
        <v>0</v>
      </c>
      <c r="Q176" s="181">
        <v>0</v>
      </c>
      <c r="R176" s="181">
        <f>Q176*H176</f>
        <v>0</v>
      </c>
      <c r="S176" s="181">
        <v>0</v>
      </c>
      <c r="T176" s="182">
        <f>S176*H176</f>
        <v>0</v>
      </c>
      <c r="U176" s="30"/>
      <c r="V176" s="30"/>
      <c r="W176" s="30"/>
      <c r="X176" s="30"/>
      <c r="Y176" s="30"/>
      <c r="Z176" s="30"/>
      <c r="AA176" s="30"/>
      <c r="AB176" s="30"/>
      <c r="AC176" s="30"/>
      <c r="AD176" s="30"/>
      <c r="AE176" s="30"/>
      <c r="AR176" s="183" t="s">
        <v>137</v>
      </c>
      <c r="AT176" s="183" t="s">
        <v>133</v>
      </c>
      <c r="AU176" s="183" t="s">
        <v>85</v>
      </c>
      <c r="AY176" s="13" t="s">
        <v>132</v>
      </c>
      <c r="BE176" s="184">
        <f>IF(N176="základní",J176,0)</f>
        <v>0</v>
      </c>
      <c r="BF176" s="184">
        <f>IF(N176="snížená",J176,0)</f>
        <v>0</v>
      </c>
      <c r="BG176" s="184">
        <f>IF(N176="zákl. přenesená",J176,0)</f>
        <v>0</v>
      </c>
      <c r="BH176" s="184">
        <f>IF(N176="sníž. přenesená",J176,0)</f>
        <v>0</v>
      </c>
      <c r="BI176" s="184">
        <f>IF(N176="nulová",J176,0)</f>
        <v>0</v>
      </c>
      <c r="BJ176" s="13" t="s">
        <v>85</v>
      </c>
      <c r="BK176" s="184">
        <f>ROUND(I176*H176,2)</f>
        <v>0</v>
      </c>
      <c r="BL176" s="13" t="s">
        <v>137</v>
      </c>
      <c r="BM176" s="183" t="s">
        <v>221</v>
      </c>
    </row>
    <row r="177" spans="1:47" s="2" customFormat="1" ht="48.75">
      <c r="A177" s="30"/>
      <c r="B177" s="31"/>
      <c r="C177" s="32"/>
      <c r="D177" s="185" t="s">
        <v>138</v>
      </c>
      <c r="E177" s="32"/>
      <c r="F177" s="186" t="s">
        <v>222</v>
      </c>
      <c r="G177" s="32"/>
      <c r="H177" s="32"/>
      <c r="I177" s="187"/>
      <c r="J177" s="32"/>
      <c r="K177" s="32"/>
      <c r="L177" s="35"/>
      <c r="M177" s="188"/>
      <c r="N177" s="189"/>
      <c r="O177" s="67"/>
      <c r="P177" s="67"/>
      <c r="Q177" s="67"/>
      <c r="R177" s="67"/>
      <c r="S177" s="67"/>
      <c r="T177" s="68"/>
      <c r="U177" s="30"/>
      <c r="V177" s="30"/>
      <c r="W177" s="30"/>
      <c r="X177" s="30"/>
      <c r="Y177" s="30"/>
      <c r="Z177" s="30"/>
      <c r="AA177" s="30"/>
      <c r="AB177" s="30"/>
      <c r="AC177" s="30"/>
      <c r="AD177" s="30"/>
      <c r="AE177" s="30"/>
      <c r="AT177" s="13" t="s">
        <v>138</v>
      </c>
      <c r="AU177" s="13" t="s">
        <v>85</v>
      </c>
    </row>
    <row r="178" spans="2:63" s="11" customFormat="1" ht="25.9" customHeight="1">
      <c r="B178" s="157"/>
      <c r="C178" s="158"/>
      <c r="D178" s="159" t="s">
        <v>76</v>
      </c>
      <c r="E178" s="160" t="s">
        <v>223</v>
      </c>
      <c r="F178" s="160" t="s">
        <v>224</v>
      </c>
      <c r="G178" s="158"/>
      <c r="H178" s="158"/>
      <c r="I178" s="161"/>
      <c r="J178" s="162">
        <f>BK178</f>
        <v>0</v>
      </c>
      <c r="K178" s="158"/>
      <c r="L178" s="163"/>
      <c r="M178" s="164"/>
      <c r="N178" s="165"/>
      <c r="O178" s="165"/>
      <c r="P178" s="166">
        <f>SUM(P179:P204)</f>
        <v>0</v>
      </c>
      <c r="Q178" s="165"/>
      <c r="R178" s="166">
        <f>SUM(R179:R204)</f>
        <v>0</v>
      </c>
      <c r="S178" s="165"/>
      <c r="T178" s="167">
        <f>SUM(T179:T204)</f>
        <v>0</v>
      </c>
      <c r="AR178" s="168" t="s">
        <v>85</v>
      </c>
      <c r="AT178" s="169" t="s">
        <v>76</v>
      </c>
      <c r="AU178" s="169" t="s">
        <v>77</v>
      </c>
      <c r="AY178" s="168" t="s">
        <v>132</v>
      </c>
      <c r="BK178" s="170">
        <f>SUM(BK179:BK204)</f>
        <v>0</v>
      </c>
    </row>
    <row r="179" spans="1:65" s="2" customFormat="1" ht="80.25" customHeight="1">
      <c r="A179" s="30"/>
      <c r="B179" s="31"/>
      <c r="C179" s="171" t="s">
        <v>7</v>
      </c>
      <c r="D179" s="171" t="s">
        <v>133</v>
      </c>
      <c r="E179" s="172" t="s">
        <v>225</v>
      </c>
      <c r="F179" s="173" t="s">
        <v>226</v>
      </c>
      <c r="G179" s="174" t="s">
        <v>136</v>
      </c>
      <c r="H179" s="175">
        <v>1</v>
      </c>
      <c r="I179" s="176"/>
      <c r="J179" s="177">
        <f>ROUND(I179*H179,2)</f>
        <v>0</v>
      </c>
      <c r="K179" s="178"/>
      <c r="L179" s="35"/>
      <c r="M179" s="179" t="s">
        <v>1</v>
      </c>
      <c r="N179" s="180" t="s">
        <v>42</v>
      </c>
      <c r="O179" s="67"/>
      <c r="P179" s="181">
        <f>O179*H179</f>
        <v>0</v>
      </c>
      <c r="Q179" s="181">
        <v>0</v>
      </c>
      <c r="R179" s="181">
        <f>Q179*H179</f>
        <v>0</v>
      </c>
      <c r="S179" s="181">
        <v>0</v>
      </c>
      <c r="T179" s="182">
        <f>S179*H179</f>
        <v>0</v>
      </c>
      <c r="U179" s="30"/>
      <c r="V179" s="30"/>
      <c r="W179" s="30"/>
      <c r="X179" s="30"/>
      <c r="Y179" s="30"/>
      <c r="Z179" s="30"/>
      <c r="AA179" s="30"/>
      <c r="AB179" s="30"/>
      <c r="AC179" s="30"/>
      <c r="AD179" s="30"/>
      <c r="AE179" s="30"/>
      <c r="AR179" s="183" t="s">
        <v>137</v>
      </c>
      <c r="AT179" s="183" t="s">
        <v>133</v>
      </c>
      <c r="AU179" s="183" t="s">
        <v>85</v>
      </c>
      <c r="AY179" s="13" t="s">
        <v>132</v>
      </c>
      <c r="BE179" s="184">
        <f>IF(N179="základní",J179,0)</f>
        <v>0</v>
      </c>
      <c r="BF179" s="184">
        <f>IF(N179="snížená",J179,0)</f>
        <v>0</v>
      </c>
      <c r="BG179" s="184">
        <f>IF(N179="zákl. přenesená",J179,0)</f>
        <v>0</v>
      </c>
      <c r="BH179" s="184">
        <f>IF(N179="sníž. přenesená",J179,0)</f>
        <v>0</v>
      </c>
      <c r="BI179" s="184">
        <f>IF(N179="nulová",J179,0)</f>
        <v>0</v>
      </c>
      <c r="BJ179" s="13" t="s">
        <v>85</v>
      </c>
      <c r="BK179" s="184">
        <f>ROUND(I179*H179,2)</f>
        <v>0</v>
      </c>
      <c r="BL179" s="13" t="s">
        <v>137</v>
      </c>
      <c r="BM179" s="183" t="s">
        <v>227</v>
      </c>
    </row>
    <row r="180" spans="1:47" s="2" customFormat="1" ht="78">
      <c r="A180" s="30"/>
      <c r="B180" s="31"/>
      <c r="C180" s="32"/>
      <c r="D180" s="185" t="s">
        <v>138</v>
      </c>
      <c r="E180" s="32"/>
      <c r="F180" s="192" t="s">
        <v>793</v>
      </c>
      <c r="G180" s="32"/>
      <c r="H180" s="32"/>
      <c r="I180" s="187"/>
      <c r="J180" s="32"/>
      <c r="K180" s="32"/>
      <c r="L180" s="35"/>
      <c r="M180" s="188"/>
      <c r="N180" s="189"/>
      <c r="O180" s="67"/>
      <c r="P180" s="67"/>
      <c r="Q180" s="67"/>
      <c r="R180" s="67"/>
      <c r="S180" s="67"/>
      <c r="T180" s="68"/>
      <c r="U180" s="30"/>
      <c r="V180" s="30"/>
      <c r="W180" s="30"/>
      <c r="X180" s="30"/>
      <c r="Y180" s="30"/>
      <c r="Z180" s="30"/>
      <c r="AA180" s="30"/>
      <c r="AB180" s="30"/>
      <c r="AC180" s="30"/>
      <c r="AD180" s="30"/>
      <c r="AE180" s="30"/>
      <c r="AT180" s="13" t="s">
        <v>138</v>
      </c>
      <c r="AU180" s="13" t="s">
        <v>85</v>
      </c>
    </row>
    <row r="181" spans="1:65" s="2" customFormat="1" ht="49.15" customHeight="1">
      <c r="A181" s="30"/>
      <c r="B181" s="31"/>
      <c r="C181" s="171" t="s">
        <v>182</v>
      </c>
      <c r="D181" s="171" t="s">
        <v>133</v>
      </c>
      <c r="E181" s="172" t="s">
        <v>228</v>
      </c>
      <c r="F181" s="173" t="s">
        <v>229</v>
      </c>
      <c r="G181" s="174" t="s">
        <v>136</v>
      </c>
      <c r="H181" s="175">
        <v>1</v>
      </c>
      <c r="I181" s="176"/>
      <c r="J181" s="177">
        <f>ROUND(I181*H181,2)</f>
        <v>0</v>
      </c>
      <c r="K181" s="178"/>
      <c r="L181" s="35"/>
      <c r="M181" s="179" t="s">
        <v>1</v>
      </c>
      <c r="N181" s="180" t="s">
        <v>42</v>
      </c>
      <c r="O181" s="67"/>
      <c r="P181" s="181">
        <f>O181*H181</f>
        <v>0</v>
      </c>
      <c r="Q181" s="181">
        <v>0</v>
      </c>
      <c r="R181" s="181">
        <f>Q181*H181</f>
        <v>0</v>
      </c>
      <c r="S181" s="181">
        <v>0</v>
      </c>
      <c r="T181" s="182">
        <f>S181*H181</f>
        <v>0</v>
      </c>
      <c r="U181" s="30"/>
      <c r="V181" s="30"/>
      <c r="W181" s="30"/>
      <c r="X181" s="30"/>
      <c r="Y181" s="30"/>
      <c r="Z181" s="30"/>
      <c r="AA181" s="30"/>
      <c r="AB181" s="30"/>
      <c r="AC181" s="30"/>
      <c r="AD181" s="30"/>
      <c r="AE181" s="30"/>
      <c r="AR181" s="183" t="s">
        <v>137</v>
      </c>
      <c r="AT181" s="183" t="s">
        <v>133</v>
      </c>
      <c r="AU181" s="183" t="s">
        <v>85</v>
      </c>
      <c r="AY181" s="13" t="s">
        <v>132</v>
      </c>
      <c r="BE181" s="184">
        <f>IF(N181="základní",J181,0)</f>
        <v>0</v>
      </c>
      <c r="BF181" s="184">
        <f>IF(N181="snížená",J181,0)</f>
        <v>0</v>
      </c>
      <c r="BG181" s="184">
        <f>IF(N181="zákl. přenesená",J181,0)</f>
        <v>0</v>
      </c>
      <c r="BH181" s="184">
        <f>IF(N181="sníž. přenesená",J181,0)</f>
        <v>0</v>
      </c>
      <c r="BI181" s="184">
        <f>IF(N181="nulová",J181,0)</f>
        <v>0</v>
      </c>
      <c r="BJ181" s="13" t="s">
        <v>85</v>
      </c>
      <c r="BK181" s="184">
        <f>ROUND(I181*H181,2)</f>
        <v>0</v>
      </c>
      <c r="BL181" s="13" t="s">
        <v>137</v>
      </c>
      <c r="BM181" s="183" t="s">
        <v>230</v>
      </c>
    </row>
    <row r="182" spans="1:47" s="2" customFormat="1" ht="87.75">
      <c r="A182" s="30"/>
      <c r="B182" s="31"/>
      <c r="C182" s="32"/>
      <c r="D182" s="185" t="s">
        <v>138</v>
      </c>
      <c r="E182" s="32"/>
      <c r="F182" s="192" t="s">
        <v>794</v>
      </c>
      <c r="G182" s="32"/>
      <c r="H182" s="32"/>
      <c r="I182" s="187"/>
      <c r="J182" s="32"/>
      <c r="K182" s="32"/>
      <c r="L182" s="35"/>
      <c r="M182" s="188"/>
      <c r="N182" s="189"/>
      <c r="O182" s="67"/>
      <c r="P182" s="67"/>
      <c r="Q182" s="67"/>
      <c r="R182" s="67"/>
      <c r="S182" s="67"/>
      <c r="T182" s="68"/>
      <c r="U182" s="30"/>
      <c r="V182" s="30"/>
      <c r="W182" s="30"/>
      <c r="X182" s="30"/>
      <c r="Y182" s="30"/>
      <c r="Z182" s="30"/>
      <c r="AA182" s="30"/>
      <c r="AB182" s="30"/>
      <c r="AC182" s="30"/>
      <c r="AD182" s="30"/>
      <c r="AE182" s="30"/>
      <c r="AT182" s="13" t="s">
        <v>138</v>
      </c>
      <c r="AU182" s="13" t="s">
        <v>85</v>
      </c>
    </row>
    <row r="183" spans="1:65" s="2" customFormat="1" ht="24.2" customHeight="1">
      <c r="A183" s="30"/>
      <c r="B183" s="31"/>
      <c r="C183" s="171" t="s">
        <v>231</v>
      </c>
      <c r="D183" s="171" t="s">
        <v>133</v>
      </c>
      <c r="E183" s="172" t="s">
        <v>232</v>
      </c>
      <c r="F183" s="173" t="s">
        <v>233</v>
      </c>
      <c r="G183" s="174" t="s">
        <v>136</v>
      </c>
      <c r="H183" s="175">
        <v>1</v>
      </c>
      <c r="I183" s="176"/>
      <c r="J183" s="177">
        <f>ROUND(I183*H183,2)</f>
        <v>0</v>
      </c>
      <c r="K183" s="178"/>
      <c r="L183" s="35"/>
      <c r="M183" s="179" t="s">
        <v>1</v>
      </c>
      <c r="N183" s="180" t="s">
        <v>42</v>
      </c>
      <c r="O183" s="67"/>
      <c r="P183" s="181">
        <f>O183*H183</f>
        <v>0</v>
      </c>
      <c r="Q183" s="181">
        <v>0</v>
      </c>
      <c r="R183" s="181">
        <f>Q183*H183</f>
        <v>0</v>
      </c>
      <c r="S183" s="181">
        <v>0</v>
      </c>
      <c r="T183" s="182">
        <f>S183*H183</f>
        <v>0</v>
      </c>
      <c r="U183" s="30"/>
      <c r="V183" s="30"/>
      <c r="W183" s="30"/>
      <c r="X183" s="30"/>
      <c r="Y183" s="30"/>
      <c r="Z183" s="30"/>
      <c r="AA183" s="30"/>
      <c r="AB183" s="30"/>
      <c r="AC183" s="30"/>
      <c r="AD183" s="30"/>
      <c r="AE183" s="30"/>
      <c r="AR183" s="183" t="s">
        <v>137</v>
      </c>
      <c r="AT183" s="183" t="s">
        <v>133</v>
      </c>
      <c r="AU183" s="183" t="s">
        <v>85</v>
      </c>
      <c r="AY183" s="13" t="s">
        <v>132</v>
      </c>
      <c r="BE183" s="184">
        <f>IF(N183="základní",J183,0)</f>
        <v>0</v>
      </c>
      <c r="BF183" s="184">
        <f>IF(N183="snížená",J183,0)</f>
        <v>0</v>
      </c>
      <c r="BG183" s="184">
        <f>IF(N183="zákl. přenesená",J183,0)</f>
        <v>0</v>
      </c>
      <c r="BH183" s="184">
        <f>IF(N183="sníž. přenesená",J183,0)</f>
        <v>0</v>
      </c>
      <c r="BI183" s="184">
        <f>IF(N183="nulová",J183,0)</f>
        <v>0</v>
      </c>
      <c r="BJ183" s="13" t="s">
        <v>85</v>
      </c>
      <c r="BK183" s="184">
        <f>ROUND(I183*H183,2)</f>
        <v>0</v>
      </c>
      <c r="BL183" s="13" t="s">
        <v>137</v>
      </c>
      <c r="BM183" s="183" t="s">
        <v>234</v>
      </c>
    </row>
    <row r="184" spans="1:47" s="2" customFormat="1" ht="48.75">
      <c r="A184" s="30"/>
      <c r="B184" s="31"/>
      <c r="C184" s="32"/>
      <c r="D184" s="185" t="s">
        <v>138</v>
      </c>
      <c r="E184" s="32"/>
      <c r="F184" s="186" t="s">
        <v>235</v>
      </c>
      <c r="G184" s="32"/>
      <c r="H184" s="32"/>
      <c r="I184" s="187"/>
      <c r="J184" s="32"/>
      <c r="K184" s="32"/>
      <c r="L184" s="35"/>
      <c r="M184" s="188"/>
      <c r="N184" s="189"/>
      <c r="O184" s="67"/>
      <c r="P184" s="67"/>
      <c r="Q184" s="67"/>
      <c r="R184" s="67"/>
      <c r="S184" s="67"/>
      <c r="T184" s="68"/>
      <c r="U184" s="30"/>
      <c r="V184" s="30"/>
      <c r="W184" s="30"/>
      <c r="X184" s="30"/>
      <c r="Y184" s="30"/>
      <c r="Z184" s="30"/>
      <c r="AA184" s="30"/>
      <c r="AB184" s="30"/>
      <c r="AC184" s="30"/>
      <c r="AD184" s="30"/>
      <c r="AE184" s="30"/>
      <c r="AT184" s="13" t="s">
        <v>138</v>
      </c>
      <c r="AU184" s="13" t="s">
        <v>85</v>
      </c>
    </row>
    <row r="185" spans="1:65" s="2" customFormat="1" ht="37.9" customHeight="1">
      <c r="A185" s="30"/>
      <c r="B185" s="31"/>
      <c r="C185" s="171" t="s">
        <v>186</v>
      </c>
      <c r="D185" s="171" t="s">
        <v>133</v>
      </c>
      <c r="E185" s="172" t="s">
        <v>236</v>
      </c>
      <c r="F185" s="173" t="s">
        <v>237</v>
      </c>
      <c r="G185" s="174" t="s">
        <v>136</v>
      </c>
      <c r="H185" s="175">
        <v>2</v>
      </c>
      <c r="I185" s="176"/>
      <c r="J185" s="177">
        <f>ROUND(I185*H185,2)</f>
        <v>0</v>
      </c>
      <c r="K185" s="178"/>
      <c r="L185" s="35"/>
      <c r="M185" s="179" t="s">
        <v>1</v>
      </c>
      <c r="N185" s="180" t="s">
        <v>42</v>
      </c>
      <c r="O185" s="67"/>
      <c r="P185" s="181">
        <f>O185*H185</f>
        <v>0</v>
      </c>
      <c r="Q185" s="181">
        <v>0</v>
      </c>
      <c r="R185" s="181">
        <f>Q185*H185</f>
        <v>0</v>
      </c>
      <c r="S185" s="181">
        <v>0</v>
      </c>
      <c r="T185" s="182">
        <f>S185*H185</f>
        <v>0</v>
      </c>
      <c r="U185" s="30"/>
      <c r="V185" s="30"/>
      <c r="W185" s="30"/>
      <c r="X185" s="30"/>
      <c r="Y185" s="30"/>
      <c r="Z185" s="30"/>
      <c r="AA185" s="30"/>
      <c r="AB185" s="30"/>
      <c r="AC185" s="30"/>
      <c r="AD185" s="30"/>
      <c r="AE185" s="30"/>
      <c r="AR185" s="183" t="s">
        <v>137</v>
      </c>
      <c r="AT185" s="183" t="s">
        <v>133</v>
      </c>
      <c r="AU185" s="183" t="s">
        <v>85</v>
      </c>
      <c r="AY185" s="13" t="s">
        <v>132</v>
      </c>
      <c r="BE185" s="184">
        <f>IF(N185="základní",J185,0)</f>
        <v>0</v>
      </c>
      <c r="BF185" s="184">
        <f>IF(N185="snížená",J185,0)</f>
        <v>0</v>
      </c>
      <c r="BG185" s="184">
        <f>IF(N185="zákl. přenesená",J185,0)</f>
        <v>0</v>
      </c>
      <c r="BH185" s="184">
        <f>IF(N185="sníž. přenesená",J185,0)</f>
        <v>0</v>
      </c>
      <c r="BI185" s="184">
        <f>IF(N185="nulová",J185,0)</f>
        <v>0</v>
      </c>
      <c r="BJ185" s="13" t="s">
        <v>85</v>
      </c>
      <c r="BK185" s="184">
        <f>ROUND(I185*H185,2)</f>
        <v>0</v>
      </c>
      <c r="BL185" s="13" t="s">
        <v>137</v>
      </c>
      <c r="BM185" s="183" t="s">
        <v>238</v>
      </c>
    </row>
    <row r="186" spans="1:47" s="2" customFormat="1" ht="48.75">
      <c r="A186" s="30"/>
      <c r="B186" s="31"/>
      <c r="C186" s="32"/>
      <c r="D186" s="185" t="s">
        <v>138</v>
      </c>
      <c r="E186" s="32"/>
      <c r="F186" s="186" t="s">
        <v>239</v>
      </c>
      <c r="G186" s="32"/>
      <c r="H186" s="32"/>
      <c r="I186" s="187"/>
      <c r="J186" s="32"/>
      <c r="K186" s="32"/>
      <c r="L186" s="35"/>
      <c r="M186" s="188"/>
      <c r="N186" s="189"/>
      <c r="O186" s="67"/>
      <c r="P186" s="67"/>
      <c r="Q186" s="67"/>
      <c r="R186" s="67"/>
      <c r="S186" s="67"/>
      <c r="T186" s="68"/>
      <c r="U186" s="30"/>
      <c r="V186" s="30"/>
      <c r="W186" s="30"/>
      <c r="X186" s="30"/>
      <c r="Y186" s="30"/>
      <c r="Z186" s="30"/>
      <c r="AA186" s="30"/>
      <c r="AB186" s="30"/>
      <c r="AC186" s="30"/>
      <c r="AD186" s="30"/>
      <c r="AE186" s="30"/>
      <c r="AT186" s="13" t="s">
        <v>138</v>
      </c>
      <c r="AU186" s="13" t="s">
        <v>85</v>
      </c>
    </row>
    <row r="187" spans="1:65" s="2" customFormat="1" ht="24.2" customHeight="1">
      <c r="A187" s="30"/>
      <c r="B187" s="31"/>
      <c r="C187" s="171" t="s">
        <v>240</v>
      </c>
      <c r="D187" s="171" t="s">
        <v>133</v>
      </c>
      <c r="E187" s="172" t="s">
        <v>241</v>
      </c>
      <c r="F187" s="173" t="s">
        <v>242</v>
      </c>
      <c r="G187" s="174" t="s">
        <v>136</v>
      </c>
      <c r="H187" s="175">
        <v>2</v>
      </c>
      <c r="I187" s="176"/>
      <c r="J187" s="177">
        <f>ROUND(I187*H187,2)</f>
        <v>0</v>
      </c>
      <c r="K187" s="178"/>
      <c r="L187" s="35"/>
      <c r="M187" s="179" t="s">
        <v>1</v>
      </c>
      <c r="N187" s="180" t="s">
        <v>42</v>
      </c>
      <c r="O187" s="67"/>
      <c r="P187" s="181">
        <f>O187*H187</f>
        <v>0</v>
      </c>
      <c r="Q187" s="181">
        <v>0</v>
      </c>
      <c r="R187" s="181">
        <f>Q187*H187</f>
        <v>0</v>
      </c>
      <c r="S187" s="181">
        <v>0</v>
      </c>
      <c r="T187" s="182">
        <f>S187*H187</f>
        <v>0</v>
      </c>
      <c r="U187" s="30"/>
      <c r="V187" s="30"/>
      <c r="W187" s="30"/>
      <c r="X187" s="30"/>
      <c r="Y187" s="30"/>
      <c r="Z187" s="30"/>
      <c r="AA187" s="30"/>
      <c r="AB187" s="30"/>
      <c r="AC187" s="30"/>
      <c r="AD187" s="30"/>
      <c r="AE187" s="30"/>
      <c r="AR187" s="183" t="s">
        <v>137</v>
      </c>
      <c r="AT187" s="183" t="s">
        <v>133</v>
      </c>
      <c r="AU187" s="183" t="s">
        <v>85</v>
      </c>
      <c r="AY187" s="13" t="s">
        <v>132</v>
      </c>
      <c r="BE187" s="184">
        <f>IF(N187="základní",J187,0)</f>
        <v>0</v>
      </c>
      <c r="BF187" s="184">
        <f>IF(N187="snížená",J187,0)</f>
        <v>0</v>
      </c>
      <c r="BG187" s="184">
        <f>IF(N187="zákl. přenesená",J187,0)</f>
        <v>0</v>
      </c>
      <c r="BH187" s="184">
        <f>IF(N187="sníž. přenesená",J187,0)</f>
        <v>0</v>
      </c>
      <c r="BI187" s="184">
        <f>IF(N187="nulová",J187,0)</f>
        <v>0</v>
      </c>
      <c r="BJ187" s="13" t="s">
        <v>85</v>
      </c>
      <c r="BK187" s="184">
        <f>ROUND(I187*H187,2)</f>
        <v>0</v>
      </c>
      <c r="BL187" s="13" t="s">
        <v>137</v>
      </c>
      <c r="BM187" s="183" t="s">
        <v>243</v>
      </c>
    </row>
    <row r="188" spans="1:47" s="2" customFormat="1" ht="39">
      <c r="A188" s="30"/>
      <c r="B188" s="31"/>
      <c r="C188" s="32"/>
      <c r="D188" s="185" t="s">
        <v>138</v>
      </c>
      <c r="E188" s="32"/>
      <c r="F188" s="186" t="s">
        <v>244</v>
      </c>
      <c r="G188" s="32"/>
      <c r="H188" s="32"/>
      <c r="I188" s="187"/>
      <c r="J188" s="32"/>
      <c r="K188" s="32"/>
      <c r="L188" s="35"/>
      <c r="M188" s="188"/>
      <c r="N188" s="189"/>
      <c r="O188" s="67"/>
      <c r="P188" s="67"/>
      <c r="Q188" s="67"/>
      <c r="R188" s="67"/>
      <c r="S188" s="67"/>
      <c r="T188" s="68"/>
      <c r="U188" s="30"/>
      <c r="V188" s="30"/>
      <c r="W188" s="30"/>
      <c r="X188" s="30"/>
      <c r="Y188" s="30"/>
      <c r="Z188" s="30"/>
      <c r="AA188" s="30"/>
      <c r="AB188" s="30"/>
      <c r="AC188" s="30"/>
      <c r="AD188" s="30"/>
      <c r="AE188" s="30"/>
      <c r="AT188" s="13" t="s">
        <v>138</v>
      </c>
      <c r="AU188" s="13" t="s">
        <v>85</v>
      </c>
    </row>
    <row r="189" spans="1:65" s="2" customFormat="1" ht="24.2" customHeight="1">
      <c r="A189" s="30"/>
      <c r="B189" s="31"/>
      <c r="C189" s="171" t="s">
        <v>191</v>
      </c>
      <c r="D189" s="171" t="s">
        <v>133</v>
      </c>
      <c r="E189" s="172" t="s">
        <v>245</v>
      </c>
      <c r="F189" s="173" t="s">
        <v>246</v>
      </c>
      <c r="G189" s="174" t="s">
        <v>136</v>
      </c>
      <c r="H189" s="175">
        <v>1</v>
      </c>
      <c r="I189" s="176"/>
      <c r="J189" s="177">
        <f>ROUND(I189*H189,2)</f>
        <v>0</v>
      </c>
      <c r="K189" s="178"/>
      <c r="L189" s="35"/>
      <c r="M189" s="179" t="s">
        <v>1</v>
      </c>
      <c r="N189" s="180" t="s">
        <v>42</v>
      </c>
      <c r="O189" s="67"/>
      <c r="P189" s="181">
        <f>O189*H189</f>
        <v>0</v>
      </c>
      <c r="Q189" s="181">
        <v>0</v>
      </c>
      <c r="R189" s="181">
        <f>Q189*H189</f>
        <v>0</v>
      </c>
      <c r="S189" s="181">
        <v>0</v>
      </c>
      <c r="T189" s="182">
        <f>S189*H189</f>
        <v>0</v>
      </c>
      <c r="U189" s="30"/>
      <c r="V189" s="30"/>
      <c r="W189" s="30"/>
      <c r="X189" s="30"/>
      <c r="Y189" s="30"/>
      <c r="Z189" s="30"/>
      <c r="AA189" s="30"/>
      <c r="AB189" s="30"/>
      <c r="AC189" s="30"/>
      <c r="AD189" s="30"/>
      <c r="AE189" s="30"/>
      <c r="AR189" s="183" t="s">
        <v>137</v>
      </c>
      <c r="AT189" s="183" t="s">
        <v>133</v>
      </c>
      <c r="AU189" s="183" t="s">
        <v>85</v>
      </c>
      <c r="AY189" s="13" t="s">
        <v>132</v>
      </c>
      <c r="BE189" s="184">
        <f>IF(N189="základní",J189,0)</f>
        <v>0</v>
      </c>
      <c r="BF189" s="184">
        <f>IF(N189="snížená",J189,0)</f>
        <v>0</v>
      </c>
      <c r="BG189" s="184">
        <f>IF(N189="zákl. přenesená",J189,0)</f>
        <v>0</v>
      </c>
      <c r="BH189" s="184">
        <f>IF(N189="sníž. přenesená",J189,0)</f>
        <v>0</v>
      </c>
      <c r="BI189" s="184">
        <f>IF(N189="nulová",J189,0)</f>
        <v>0</v>
      </c>
      <c r="BJ189" s="13" t="s">
        <v>85</v>
      </c>
      <c r="BK189" s="184">
        <f>ROUND(I189*H189,2)</f>
        <v>0</v>
      </c>
      <c r="BL189" s="13" t="s">
        <v>137</v>
      </c>
      <c r="BM189" s="183" t="s">
        <v>247</v>
      </c>
    </row>
    <row r="190" spans="1:47" s="2" customFormat="1" ht="48.75">
      <c r="A190" s="30"/>
      <c r="B190" s="31"/>
      <c r="C190" s="32"/>
      <c r="D190" s="185" t="s">
        <v>138</v>
      </c>
      <c r="E190" s="32"/>
      <c r="F190" s="186" t="s">
        <v>248</v>
      </c>
      <c r="G190" s="32"/>
      <c r="H190" s="32"/>
      <c r="I190" s="187"/>
      <c r="J190" s="32"/>
      <c r="K190" s="32"/>
      <c r="L190" s="35"/>
      <c r="M190" s="188"/>
      <c r="N190" s="189"/>
      <c r="O190" s="67"/>
      <c r="P190" s="67"/>
      <c r="Q190" s="67"/>
      <c r="R190" s="67"/>
      <c r="S190" s="67"/>
      <c r="T190" s="68"/>
      <c r="U190" s="30"/>
      <c r="V190" s="30"/>
      <c r="W190" s="30"/>
      <c r="X190" s="30"/>
      <c r="Y190" s="30"/>
      <c r="Z190" s="30"/>
      <c r="AA190" s="30"/>
      <c r="AB190" s="30"/>
      <c r="AC190" s="30"/>
      <c r="AD190" s="30"/>
      <c r="AE190" s="30"/>
      <c r="AT190" s="13" t="s">
        <v>138</v>
      </c>
      <c r="AU190" s="13" t="s">
        <v>85</v>
      </c>
    </row>
    <row r="191" spans="1:65" s="2" customFormat="1" ht="24.2" customHeight="1">
      <c r="A191" s="30"/>
      <c r="B191" s="31"/>
      <c r="C191" s="171" t="s">
        <v>249</v>
      </c>
      <c r="D191" s="171" t="s">
        <v>133</v>
      </c>
      <c r="E191" s="172" t="s">
        <v>250</v>
      </c>
      <c r="F191" s="173" t="s">
        <v>251</v>
      </c>
      <c r="G191" s="174" t="s">
        <v>136</v>
      </c>
      <c r="H191" s="175">
        <v>1</v>
      </c>
      <c r="I191" s="176"/>
      <c r="J191" s="177">
        <f>ROUND(I191*H191,2)</f>
        <v>0</v>
      </c>
      <c r="K191" s="178"/>
      <c r="L191" s="35"/>
      <c r="M191" s="179" t="s">
        <v>1</v>
      </c>
      <c r="N191" s="180" t="s">
        <v>42</v>
      </c>
      <c r="O191" s="67"/>
      <c r="P191" s="181">
        <f>O191*H191</f>
        <v>0</v>
      </c>
      <c r="Q191" s="181">
        <v>0</v>
      </c>
      <c r="R191" s="181">
        <f>Q191*H191</f>
        <v>0</v>
      </c>
      <c r="S191" s="181">
        <v>0</v>
      </c>
      <c r="T191" s="182">
        <f>S191*H191</f>
        <v>0</v>
      </c>
      <c r="U191" s="30"/>
      <c r="V191" s="30"/>
      <c r="W191" s="30"/>
      <c r="X191" s="30"/>
      <c r="Y191" s="30"/>
      <c r="Z191" s="30"/>
      <c r="AA191" s="30"/>
      <c r="AB191" s="30"/>
      <c r="AC191" s="30"/>
      <c r="AD191" s="30"/>
      <c r="AE191" s="30"/>
      <c r="AR191" s="183" t="s">
        <v>137</v>
      </c>
      <c r="AT191" s="183" t="s">
        <v>133</v>
      </c>
      <c r="AU191" s="183" t="s">
        <v>85</v>
      </c>
      <c r="AY191" s="13" t="s">
        <v>132</v>
      </c>
      <c r="BE191" s="184">
        <f>IF(N191="základní",J191,0)</f>
        <v>0</v>
      </c>
      <c r="BF191" s="184">
        <f>IF(N191="snížená",J191,0)</f>
        <v>0</v>
      </c>
      <c r="BG191" s="184">
        <f>IF(N191="zákl. přenesená",J191,0)</f>
        <v>0</v>
      </c>
      <c r="BH191" s="184">
        <f>IF(N191="sníž. přenesená",J191,0)</f>
        <v>0</v>
      </c>
      <c r="BI191" s="184">
        <f>IF(N191="nulová",J191,0)</f>
        <v>0</v>
      </c>
      <c r="BJ191" s="13" t="s">
        <v>85</v>
      </c>
      <c r="BK191" s="184">
        <f>ROUND(I191*H191,2)</f>
        <v>0</v>
      </c>
      <c r="BL191" s="13" t="s">
        <v>137</v>
      </c>
      <c r="BM191" s="183" t="s">
        <v>252</v>
      </c>
    </row>
    <row r="192" spans="1:47" s="2" customFormat="1" ht="39">
      <c r="A192" s="30"/>
      <c r="B192" s="31"/>
      <c r="C192" s="32"/>
      <c r="D192" s="185" t="s">
        <v>138</v>
      </c>
      <c r="E192" s="32"/>
      <c r="F192" s="186" t="s">
        <v>253</v>
      </c>
      <c r="G192" s="32"/>
      <c r="H192" s="32"/>
      <c r="I192" s="187"/>
      <c r="J192" s="32"/>
      <c r="K192" s="32"/>
      <c r="L192" s="35"/>
      <c r="M192" s="188"/>
      <c r="N192" s="189"/>
      <c r="O192" s="67"/>
      <c r="P192" s="67"/>
      <c r="Q192" s="67"/>
      <c r="R192" s="67"/>
      <c r="S192" s="67"/>
      <c r="T192" s="68"/>
      <c r="U192" s="30"/>
      <c r="V192" s="30"/>
      <c r="W192" s="30"/>
      <c r="X192" s="30"/>
      <c r="Y192" s="30"/>
      <c r="Z192" s="30"/>
      <c r="AA192" s="30"/>
      <c r="AB192" s="30"/>
      <c r="AC192" s="30"/>
      <c r="AD192" s="30"/>
      <c r="AE192" s="30"/>
      <c r="AT192" s="13" t="s">
        <v>138</v>
      </c>
      <c r="AU192" s="13" t="s">
        <v>85</v>
      </c>
    </row>
    <row r="193" spans="1:65" s="2" customFormat="1" ht="37.9" customHeight="1">
      <c r="A193" s="30"/>
      <c r="B193" s="31"/>
      <c r="C193" s="171" t="s">
        <v>195</v>
      </c>
      <c r="D193" s="171" t="s">
        <v>133</v>
      </c>
      <c r="E193" s="172" t="s">
        <v>254</v>
      </c>
      <c r="F193" s="173" t="s">
        <v>255</v>
      </c>
      <c r="G193" s="174" t="s">
        <v>136</v>
      </c>
      <c r="H193" s="175">
        <v>2</v>
      </c>
      <c r="I193" s="176"/>
      <c r="J193" s="177">
        <f>ROUND(I193*H193,2)</f>
        <v>0</v>
      </c>
      <c r="K193" s="178"/>
      <c r="L193" s="35"/>
      <c r="M193" s="179" t="s">
        <v>1</v>
      </c>
      <c r="N193" s="180" t="s">
        <v>42</v>
      </c>
      <c r="O193" s="67"/>
      <c r="P193" s="181">
        <f>O193*H193</f>
        <v>0</v>
      </c>
      <c r="Q193" s="181">
        <v>0</v>
      </c>
      <c r="R193" s="181">
        <f>Q193*H193</f>
        <v>0</v>
      </c>
      <c r="S193" s="181">
        <v>0</v>
      </c>
      <c r="T193" s="182">
        <f>S193*H193</f>
        <v>0</v>
      </c>
      <c r="U193" s="30"/>
      <c r="V193" s="30"/>
      <c r="W193" s="30"/>
      <c r="X193" s="30"/>
      <c r="Y193" s="30"/>
      <c r="Z193" s="30"/>
      <c r="AA193" s="30"/>
      <c r="AB193" s="30"/>
      <c r="AC193" s="30"/>
      <c r="AD193" s="30"/>
      <c r="AE193" s="30"/>
      <c r="AR193" s="183" t="s">
        <v>137</v>
      </c>
      <c r="AT193" s="183" t="s">
        <v>133</v>
      </c>
      <c r="AU193" s="183" t="s">
        <v>85</v>
      </c>
      <c r="AY193" s="13" t="s">
        <v>132</v>
      </c>
      <c r="BE193" s="184">
        <f>IF(N193="základní",J193,0)</f>
        <v>0</v>
      </c>
      <c r="BF193" s="184">
        <f>IF(N193="snížená",J193,0)</f>
        <v>0</v>
      </c>
      <c r="BG193" s="184">
        <f>IF(N193="zákl. přenesená",J193,0)</f>
        <v>0</v>
      </c>
      <c r="BH193" s="184">
        <f>IF(N193="sníž. přenesená",J193,0)</f>
        <v>0</v>
      </c>
      <c r="BI193" s="184">
        <f>IF(N193="nulová",J193,0)</f>
        <v>0</v>
      </c>
      <c r="BJ193" s="13" t="s">
        <v>85</v>
      </c>
      <c r="BK193" s="184">
        <f>ROUND(I193*H193,2)</f>
        <v>0</v>
      </c>
      <c r="BL193" s="13" t="s">
        <v>137</v>
      </c>
      <c r="BM193" s="183" t="s">
        <v>256</v>
      </c>
    </row>
    <row r="194" spans="1:47" s="2" customFormat="1" ht="68.25">
      <c r="A194" s="30"/>
      <c r="B194" s="31"/>
      <c r="C194" s="32"/>
      <c r="D194" s="185" t="s">
        <v>138</v>
      </c>
      <c r="E194" s="32"/>
      <c r="F194" s="186" t="s">
        <v>257</v>
      </c>
      <c r="G194" s="32"/>
      <c r="H194" s="32"/>
      <c r="I194" s="187"/>
      <c r="J194" s="32"/>
      <c r="K194" s="32"/>
      <c r="L194" s="35"/>
      <c r="M194" s="188"/>
      <c r="N194" s="189"/>
      <c r="O194" s="67"/>
      <c r="P194" s="67"/>
      <c r="Q194" s="67"/>
      <c r="R194" s="67"/>
      <c r="S194" s="67"/>
      <c r="T194" s="68"/>
      <c r="U194" s="30"/>
      <c r="V194" s="30"/>
      <c r="W194" s="30"/>
      <c r="X194" s="30"/>
      <c r="Y194" s="30"/>
      <c r="Z194" s="30"/>
      <c r="AA194" s="30"/>
      <c r="AB194" s="30"/>
      <c r="AC194" s="30"/>
      <c r="AD194" s="30"/>
      <c r="AE194" s="30"/>
      <c r="AT194" s="13" t="s">
        <v>138</v>
      </c>
      <c r="AU194" s="13" t="s">
        <v>85</v>
      </c>
    </row>
    <row r="195" spans="1:65" s="2" customFormat="1" ht="37.9" customHeight="1">
      <c r="A195" s="30"/>
      <c r="B195" s="31"/>
      <c r="C195" s="171" t="s">
        <v>258</v>
      </c>
      <c r="D195" s="171" t="s">
        <v>133</v>
      </c>
      <c r="E195" s="172" t="s">
        <v>259</v>
      </c>
      <c r="F195" s="173" t="s">
        <v>260</v>
      </c>
      <c r="G195" s="174" t="s">
        <v>136</v>
      </c>
      <c r="H195" s="175">
        <v>1</v>
      </c>
      <c r="I195" s="176"/>
      <c r="J195" s="177">
        <f>ROUND(I195*H195,2)</f>
        <v>0</v>
      </c>
      <c r="K195" s="178"/>
      <c r="L195" s="35"/>
      <c r="M195" s="179" t="s">
        <v>1</v>
      </c>
      <c r="N195" s="180" t="s">
        <v>42</v>
      </c>
      <c r="O195" s="67"/>
      <c r="P195" s="181">
        <f>O195*H195</f>
        <v>0</v>
      </c>
      <c r="Q195" s="181">
        <v>0</v>
      </c>
      <c r="R195" s="181">
        <f>Q195*H195</f>
        <v>0</v>
      </c>
      <c r="S195" s="181">
        <v>0</v>
      </c>
      <c r="T195" s="182">
        <f>S195*H195</f>
        <v>0</v>
      </c>
      <c r="U195" s="30"/>
      <c r="V195" s="30"/>
      <c r="W195" s="30"/>
      <c r="X195" s="30"/>
      <c r="Y195" s="30"/>
      <c r="Z195" s="30"/>
      <c r="AA195" s="30"/>
      <c r="AB195" s="30"/>
      <c r="AC195" s="30"/>
      <c r="AD195" s="30"/>
      <c r="AE195" s="30"/>
      <c r="AR195" s="183" t="s">
        <v>137</v>
      </c>
      <c r="AT195" s="183" t="s">
        <v>133</v>
      </c>
      <c r="AU195" s="183" t="s">
        <v>85</v>
      </c>
      <c r="AY195" s="13" t="s">
        <v>132</v>
      </c>
      <c r="BE195" s="184">
        <f>IF(N195="základní",J195,0)</f>
        <v>0</v>
      </c>
      <c r="BF195" s="184">
        <f>IF(N195="snížená",J195,0)</f>
        <v>0</v>
      </c>
      <c r="BG195" s="184">
        <f>IF(N195="zákl. přenesená",J195,0)</f>
        <v>0</v>
      </c>
      <c r="BH195" s="184">
        <f>IF(N195="sníž. přenesená",J195,0)</f>
        <v>0</v>
      </c>
      <c r="BI195" s="184">
        <f>IF(N195="nulová",J195,0)</f>
        <v>0</v>
      </c>
      <c r="BJ195" s="13" t="s">
        <v>85</v>
      </c>
      <c r="BK195" s="184">
        <f>ROUND(I195*H195,2)</f>
        <v>0</v>
      </c>
      <c r="BL195" s="13" t="s">
        <v>137</v>
      </c>
      <c r="BM195" s="183" t="s">
        <v>261</v>
      </c>
    </row>
    <row r="196" spans="1:47" s="2" customFormat="1" ht="78">
      <c r="A196" s="30"/>
      <c r="B196" s="31"/>
      <c r="C196" s="32"/>
      <c r="D196" s="185" t="s">
        <v>138</v>
      </c>
      <c r="E196" s="32"/>
      <c r="F196" s="186" t="s">
        <v>262</v>
      </c>
      <c r="G196" s="32"/>
      <c r="H196" s="32"/>
      <c r="I196" s="187"/>
      <c r="J196" s="32"/>
      <c r="K196" s="32"/>
      <c r="L196" s="35"/>
      <c r="M196" s="188"/>
      <c r="N196" s="189"/>
      <c r="O196" s="67"/>
      <c r="P196" s="67"/>
      <c r="Q196" s="67"/>
      <c r="R196" s="67"/>
      <c r="S196" s="67"/>
      <c r="T196" s="68"/>
      <c r="U196" s="30"/>
      <c r="V196" s="30"/>
      <c r="W196" s="30"/>
      <c r="X196" s="30"/>
      <c r="Y196" s="30"/>
      <c r="Z196" s="30"/>
      <c r="AA196" s="30"/>
      <c r="AB196" s="30"/>
      <c r="AC196" s="30"/>
      <c r="AD196" s="30"/>
      <c r="AE196" s="30"/>
      <c r="AT196" s="13" t="s">
        <v>138</v>
      </c>
      <c r="AU196" s="13" t="s">
        <v>85</v>
      </c>
    </row>
    <row r="197" spans="1:65" s="2" customFormat="1" ht="14.45" customHeight="1">
      <c r="A197" s="30"/>
      <c r="B197" s="31"/>
      <c r="C197" s="171" t="s">
        <v>199</v>
      </c>
      <c r="D197" s="171" t="s">
        <v>133</v>
      </c>
      <c r="E197" s="172" t="s">
        <v>263</v>
      </c>
      <c r="F197" s="173" t="s">
        <v>264</v>
      </c>
      <c r="G197" s="174" t="s">
        <v>136</v>
      </c>
      <c r="H197" s="175">
        <v>1</v>
      </c>
      <c r="I197" s="176"/>
      <c r="J197" s="177">
        <f>ROUND(I197*H197,2)</f>
        <v>0</v>
      </c>
      <c r="K197" s="178"/>
      <c r="L197" s="35"/>
      <c r="M197" s="179" t="s">
        <v>1</v>
      </c>
      <c r="N197" s="180" t="s">
        <v>42</v>
      </c>
      <c r="O197" s="67"/>
      <c r="P197" s="181">
        <f>O197*H197</f>
        <v>0</v>
      </c>
      <c r="Q197" s="181">
        <v>0</v>
      </c>
      <c r="R197" s="181">
        <f>Q197*H197</f>
        <v>0</v>
      </c>
      <c r="S197" s="181">
        <v>0</v>
      </c>
      <c r="T197" s="182">
        <f>S197*H197</f>
        <v>0</v>
      </c>
      <c r="U197" s="30"/>
      <c r="V197" s="30"/>
      <c r="W197" s="30"/>
      <c r="X197" s="30"/>
      <c r="Y197" s="30"/>
      <c r="Z197" s="30"/>
      <c r="AA197" s="30"/>
      <c r="AB197" s="30"/>
      <c r="AC197" s="30"/>
      <c r="AD197" s="30"/>
      <c r="AE197" s="30"/>
      <c r="AR197" s="183" t="s">
        <v>137</v>
      </c>
      <c r="AT197" s="183" t="s">
        <v>133</v>
      </c>
      <c r="AU197" s="183" t="s">
        <v>85</v>
      </c>
      <c r="AY197" s="13" t="s">
        <v>132</v>
      </c>
      <c r="BE197" s="184">
        <f>IF(N197="základní",J197,0)</f>
        <v>0</v>
      </c>
      <c r="BF197" s="184">
        <f>IF(N197="snížená",J197,0)</f>
        <v>0</v>
      </c>
      <c r="BG197" s="184">
        <f>IF(N197="zákl. přenesená",J197,0)</f>
        <v>0</v>
      </c>
      <c r="BH197" s="184">
        <f>IF(N197="sníž. přenesená",J197,0)</f>
        <v>0</v>
      </c>
      <c r="BI197" s="184">
        <f>IF(N197="nulová",J197,0)</f>
        <v>0</v>
      </c>
      <c r="BJ197" s="13" t="s">
        <v>85</v>
      </c>
      <c r="BK197" s="184">
        <f>ROUND(I197*H197,2)</f>
        <v>0</v>
      </c>
      <c r="BL197" s="13" t="s">
        <v>137</v>
      </c>
      <c r="BM197" s="183" t="s">
        <v>265</v>
      </c>
    </row>
    <row r="198" spans="1:47" s="2" customFormat="1" ht="68.25">
      <c r="A198" s="30"/>
      <c r="B198" s="31"/>
      <c r="C198" s="32"/>
      <c r="D198" s="185" t="s">
        <v>138</v>
      </c>
      <c r="E198" s="32"/>
      <c r="F198" s="186" t="s">
        <v>266</v>
      </c>
      <c r="G198" s="32"/>
      <c r="H198" s="32"/>
      <c r="I198" s="187"/>
      <c r="J198" s="32"/>
      <c r="K198" s="32"/>
      <c r="L198" s="35"/>
      <c r="M198" s="188"/>
      <c r="N198" s="189"/>
      <c r="O198" s="67"/>
      <c r="P198" s="67"/>
      <c r="Q198" s="67"/>
      <c r="R198" s="67"/>
      <c r="S198" s="67"/>
      <c r="T198" s="68"/>
      <c r="U198" s="30"/>
      <c r="V198" s="30"/>
      <c r="W198" s="30"/>
      <c r="X198" s="30"/>
      <c r="Y198" s="30"/>
      <c r="Z198" s="30"/>
      <c r="AA198" s="30"/>
      <c r="AB198" s="30"/>
      <c r="AC198" s="30"/>
      <c r="AD198" s="30"/>
      <c r="AE198" s="30"/>
      <c r="AT198" s="13" t="s">
        <v>138</v>
      </c>
      <c r="AU198" s="13" t="s">
        <v>85</v>
      </c>
    </row>
    <row r="199" spans="1:65" s="2" customFormat="1" ht="24.2" customHeight="1">
      <c r="A199" s="30"/>
      <c r="B199" s="31"/>
      <c r="C199" s="171" t="s">
        <v>267</v>
      </c>
      <c r="D199" s="171" t="s">
        <v>133</v>
      </c>
      <c r="E199" s="172" t="s">
        <v>268</v>
      </c>
      <c r="F199" s="173" t="s">
        <v>269</v>
      </c>
      <c r="G199" s="174" t="s">
        <v>136</v>
      </c>
      <c r="H199" s="175">
        <v>2</v>
      </c>
      <c r="I199" s="176"/>
      <c r="J199" s="177">
        <f>ROUND(I199*H199,2)</f>
        <v>0</v>
      </c>
      <c r="K199" s="178"/>
      <c r="L199" s="35"/>
      <c r="M199" s="179" t="s">
        <v>1</v>
      </c>
      <c r="N199" s="180" t="s">
        <v>42</v>
      </c>
      <c r="O199" s="67"/>
      <c r="P199" s="181">
        <f>O199*H199</f>
        <v>0</v>
      </c>
      <c r="Q199" s="181">
        <v>0</v>
      </c>
      <c r="R199" s="181">
        <f>Q199*H199</f>
        <v>0</v>
      </c>
      <c r="S199" s="181">
        <v>0</v>
      </c>
      <c r="T199" s="182">
        <f>S199*H199</f>
        <v>0</v>
      </c>
      <c r="U199" s="30"/>
      <c r="V199" s="30"/>
      <c r="W199" s="30"/>
      <c r="X199" s="30"/>
      <c r="Y199" s="30"/>
      <c r="Z199" s="30"/>
      <c r="AA199" s="30"/>
      <c r="AB199" s="30"/>
      <c r="AC199" s="30"/>
      <c r="AD199" s="30"/>
      <c r="AE199" s="30"/>
      <c r="AR199" s="183" t="s">
        <v>137</v>
      </c>
      <c r="AT199" s="183" t="s">
        <v>133</v>
      </c>
      <c r="AU199" s="183" t="s">
        <v>85</v>
      </c>
      <c r="AY199" s="13" t="s">
        <v>132</v>
      </c>
      <c r="BE199" s="184">
        <f>IF(N199="základní",J199,0)</f>
        <v>0</v>
      </c>
      <c r="BF199" s="184">
        <f>IF(N199="snížená",J199,0)</f>
        <v>0</v>
      </c>
      <c r="BG199" s="184">
        <f>IF(N199="zákl. přenesená",J199,0)</f>
        <v>0</v>
      </c>
      <c r="BH199" s="184">
        <f>IF(N199="sníž. přenesená",J199,0)</f>
        <v>0</v>
      </c>
      <c r="BI199" s="184">
        <f>IF(N199="nulová",J199,0)</f>
        <v>0</v>
      </c>
      <c r="BJ199" s="13" t="s">
        <v>85</v>
      </c>
      <c r="BK199" s="184">
        <f>ROUND(I199*H199,2)</f>
        <v>0</v>
      </c>
      <c r="BL199" s="13" t="s">
        <v>137</v>
      </c>
      <c r="BM199" s="183" t="s">
        <v>270</v>
      </c>
    </row>
    <row r="200" spans="1:47" s="2" customFormat="1" ht="39">
      <c r="A200" s="30"/>
      <c r="B200" s="31"/>
      <c r="C200" s="32"/>
      <c r="D200" s="185" t="s">
        <v>138</v>
      </c>
      <c r="E200" s="32"/>
      <c r="F200" s="186" t="s">
        <v>271</v>
      </c>
      <c r="G200" s="32"/>
      <c r="H200" s="32"/>
      <c r="I200" s="187"/>
      <c r="J200" s="32"/>
      <c r="K200" s="32"/>
      <c r="L200" s="35"/>
      <c r="M200" s="188"/>
      <c r="N200" s="189"/>
      <c r="O200" s="67"/>
      <c r="P200" s="67"/>
      <c r="Q200" s="67"/>
      <c r="R200" s="67"/>
      <c r="S200" s="67"/>
      <c r="T200" s="68"/>
      <c r="U200" s="30"/>
      <c r="V200" s="30"/>
      <c r="W200" s="30"/>
      <c r="X200" s="30"/>
      <c r="Y200" s="30"/>
      <c r="Z200" s="30"/>
      <c r="AA200" s="30"/>
      <c r="AB200" s="30"/>
      <c r="AC200" s="30"/>
      <c r="AD200" s="30"/>
      <c r="AE200" s="30"/>
      <c r="AT200" s="13" t="s">
        <v>138</v>
      </c>
      <c r="AU200" s="13" t="s">
        <v>85</v>
      </c>
    </row>
    <row r="201" spans="1:65" s="2" customFormat="1" ht="24.2" customHeight="1">
      <c r="A201" s="30"/>
      <c r="B201" s="31"/>
      <c r="C201" s="171" t="s">
        <v>203</v>
      </c>
      <c r="D201" s="171" t="s">
        <v>133</v>
      </c>
      <c r="E201" s="172" t="s">
        <v>272</v>
      </c>
      <c r="F201" s="173" t="s">
        <v>273</v>
      </c>
      <c r="G201" s="174" t="s">
        <v>136</v>
      </c>
      <c r="H201" s="175">
        <v>2</v>
      </c>
      <c r="I201" s="176"/>
      <c r="J201" s="177">
        <f>ROUND(I201*H201,2)</f>
        <v>0</v>
      </c>
      <c r="K201" s="178"/>
      <c r="L201" s="35"/>
      <c r="M201" s="179" t="s">
        <v>1</v>
      </c>
      <c r="N201" s="180" t="s">
        <v>42</v>
      </c>
      <c r="O201" s="67"/>
      <c r="P201" s="181">
        <f>O201*H201</f>
        <v>0</v>
      </c>
      <c r="Q201" s="181">
        <v>0</v>
      </c>
      <c r="R201" s="181">
        <f>Q201*H201</f>
        <v>0</v>
      </c>
      <c r="S201" s="181">
        <v>0</v>
      </c>
      <c r="T201" s="182">
        <f>S201*H201</f>
        <v>0</v>
      </c>
      <c r="U201" s="30"/>
      <c r="V201" s="30"/>
      <c r="W201" s="30"/>
      <c r="X201" s="30"/>
      <c r="Y201" s="30"/>
      <c r="Z201" s="30"/>
      <c r="AA201" s="30"/>
      <c r="AB201" s="30"/>
      <c r="AC201" s="30"/>
      <c r="AD201" s="30"/>
      <c r="AE201" s="30"/>
      <c r="AR201" s="183" t="s">
        <v>137</v>
      </c>
      <c r="AT201" s="183" t="s">
        <v>133</v>
      </c>
      <c r="AU201" s="183" t="s">
        <v>85</v>
      </c>
      <c r="AY201" s="13" t="s">
        <v>132</v>
      </c>
      <c r="BE201" s="184">
        <f>IF(N201="základní",J201,0)</f>
        <v>0</v>
      </c>
      <c r="BF201" s="184">
        <f>IF(N201="snížená",J201,0)</f>
        <v>0</v>
      </c>
      <c r="BG201" s="184">
        <f>IF(N201="zákl. přenesená",J201,0)</f>
        <v>0</v>
      </c>
      <c r="BH201" s="184">
        <f>IF(N201="sníž. přenesená",J201,0)</f>
        <v>0</v>
      </c>
      <c r="BI201" s="184">
        <f>IF(N201="nulová",J201,0)</f>
        <v>0</v>
      </c>
      <c r="BJ201" s="13" t="s">
        <v>85</v>
      </c>
      <c r="BK201" s="184">
        <f>ROUND(I201*H201,2)</f>
        <v>0</v>
      </c>
      <c r="BL201" s="13" t="s">
        <v>137</v>
      </c>
      <c r="BM201" s="183" t="s">
        <v>274</v>
      </c>
    </row>
    <row r="202" spans="1:47" s="2" customFormat="1" ht="29.25">
      <c r="A202" s="30"/>
      <c r="B202" s="31"/>
      <c r="C202" s="32"/>
      <c r="D202" s="185" t="s">
        <v>138</v>
      </c>
      <c r="E202" s="32"/>
      <c r="F202" s="186" t="s">
        <v>275</v>
      </c>
      <c r="G202" s="32"/>
      <c r="H202" s="32"/>
      <c r="I202" s="187"/>
      <c r="J202" s="32"/>
      <c r="K202" s="32"/>
      <c r="L202" s="35"/>
      <c r="M202" s="188"/>
      <c r="N202" s="189"/>
      <c r="O202" s="67"/>
      <c r="P202" s="67"/>
      <c r="Q202" s="67"/>
      <c r="R202" s="67"/>
      <c r="S202" s="67"/>
      <c r="T202" s="68"/>
      <c r="U202" s="30"/>
      <c r="V202" s="30"/>
      <c r="W202" s="30"/>
      <c r="X202" s="30"/>
      <c r="Y202" s="30"/>
      <c r="Z202" s="30"/>
      <c r="AA202" s="30"/>
      <c r="AB202" s="30"/>
      <c r="AC202" s="30"/>
      <c r="AD202" s="30"/>
      <c r="AE202" s="30"/>
      <c r="AT202" s="13" t="s">
        <v>138</v>
      </c>
      <c r="AU202" s="13" t="s">
        <v>85</v>
      </c>
    </row>
    <row r="203" spans="1:65" s="2" customFormat="1" ht="24.2" customHeight="1">
      <c r="A203" s="30"/>
      <c r="B203" s="31"/>
      <c r="C203" s="171" t="s">
        <v>276</v>
      </c>
      <c r="D203" s="171" t="s">
        <v>133</v>
      </c>
      <c r="E203" s="172" t="s">
        <v>277</v>
      </c>
      <c r="F203" s="173" t="s">
        <v>278</v>
      </c>
      <c r="G203" s="174" t="s">
        <v>136</v>
      </c>
      <c r="H203" s="175">
        <v>3</v>
      </c>
      <c r="I203" s="176"/>
      <c r="J203" s="177">
        <f>ROUND(I203*H203,2)</f>
        <v>0</v>
      </c>
      <c r="K203" s="178"/>
      <c r="L203" s="35"/>
      <c r="M203" s="179" t="s">
        <v>1</v>
      </c>
      <c r="N203" s="180" t="s">
        <v>42</v>
      </c>
      <c r="O203" s="67"/>
      <c r="P203" s="181">
        <f>O203*H203</f>
        <v>0</v>
      </c>
      <c r="Q203" s="181">
        <v>0</v>
      </c>
      <c r="R203" s="181">
        <f>Q203*H203</f>
        <v>0</v>
      </c>
      <c r="S203" s="181">
        <v>0</v>
      </c>
      <c r="T203" s="182">
        <f>S203*H203</f>
        <v>0</v>
      </c>
      <c r="U203" s="30"/>
      <c r="V203" s="30"/>
      <c r="W203" s="30"/>
      <c r="X203" s="30"/>
      <c r="Y203" s="30"/>
      <c r="Z203" s="30"/>
      <c r="AA203" s="30"/>
      <c r="AB203" s="30"/>
      <c r="AC203" s="30"/>
      <c r="AD203" s="30"/>
      <c r="AE203" s="30"/>
      <c r="AR203" s="183" t="s">
        <v>137</v>
      </c>
      <c r="AT203" s="183" t="s">
        <v>133</v>
      </c>
      <c r="AU203" s="183" t="s">
        <v>85</v>
      </c>
      <c r="AY203" s="13" t="s">
        <v>132</v>
      </c>
      <c r="BE203" s="184">
        <f>IF(N203="základní",J203,0)</f>
        <v>0</v>
      </c>
      <c r="BF203" s="184">
        <f>IF(N203="snížená",J203,0)</f>
        <v>0</v>
      </c>
      <c r="BG203" s="184">
        <f>IF(N203="zákl. přenesená",J203,0)</f>
        <v>0</v>
      </c>
      <c r="BH203" s="184">
        <f>IF(N203="sníž. přenesená",J203,0)</f>
        <v>0</v>
      </c>
      <c r="BI203" s="184">
        <f>IF(N203="nulová",J203,0)</f>
        <v>0</v>
      </c>
      <c r="BJ203" s="13" t="s">
        <v>85</v>
      </c>
      <c r="BK203" s="184">
        <f>ROUND(I203*H203,2)</f>
        <v>0</v>
      </c>
      <c r="BL203" s="13" t="s">
        <v>137</v>
      </c>
      <c r="BM203" s="183" t="s">
        <v>279</v>
      </c>
    </row>
    <row r="204" spans="1:47" s="2" customFormat="1" ht="39">
      <c r="A204" s="30"/>
      <c r="B204" s="31"/>
      <c r="C204" s="32"/>
      <c r="D204" s="185" t="s">
        <v>138</v>
      </c>
      <c r="E204" s="32"/>
      <c r="F204" s="186" t="s">
        <v>280</v>
      </c>
      <c r="G204" s="32"/>
      <c r="H204" s="32"/>
      <c r="I204" s="187"/>
      <c r="J204" s="32"/>
      <c r="K204" s="32"/>
      <c r="L204" s="35"/>
      <c r="M204" s="188"/>
      <c r="N204" s="189"/>
      <c r="O204" s="67"/>
      <c r="P204" s="67"/>
      <c r="Q204" s="67"/>
      <c r="R204" s="67"/>
      <c r="S204" s="67"/>
      <c r="T204" s="68"/>
      <c r="U204" s="30"/>
      <c r="V204" s="30"/>
      <c r="W204" s="30"/>
      <c r="X204" s="30"/>
      <c r="Y204" s="30"/>
      <c r="Z204" s="30"/>
      <c r="AA204" s="30"/>
      <c r="AB204" s="30"/>
      <c r="AC204" s="30"/>
      <c r="AD204" s="30"/>
      <c r="AE204" s="30"/>
      <c r="AT204" s="13" t="s">
        <v>138</v>
      </c>
      <c r="AU204" s="13" t="s">
        <v>85</v>
      </c>
    </row>
    <row r="205" spans="2:63" s="11" customFormat="1" ht="25.9" customHeight="1">
      <c r="B205" s="157"/>
      <c r="C205" s="158"/>
      <c r="D205" s="159" t="s">
        <v>76</v>
      </c>
      <c r="E205" s="160" t="s">
        <v>281</v>
      </c>
      <c r="F205" s="160" t="s">
        <v>282</v>
      </c>
      <c r="G205" s="158"/>
      <c r="H205" s="158"/>
      <c r="I205" s="161"/>
      <c r="J205" s="162">
        <f>BK205</f>
        <v>0</v>
      </c>
      <c r="K205" s="158"/>
      <c r="L205" s="163"/>
      <c r="M205" s="164"/>
      <c r="N205" s="165"/>
      <c r="O205" s="165"/>
      <c r="P205" s="166">
        <f>SUM(P206:P256)</f>
        <v>0</v>
      </c>
      <c r="Q205" s="165"/>
      <c r="R205" s="166">
        <f>SUM(R206:R256)</f>
        <v>0</v>
      </c>
      <c r="S205" s="165"/>
      <c r="T205" s="167">
        <f>SUM(T206:T256)</f>
        <v>0</v>
      </c>
      <c r="AR205" s="168" t="s">
        <v>85</v>
      </c>
      <c r="AT205" s="169" t="s">
        <v>76</v>
      </c>
      <c r="AU205" s="169" t="s">
        <v>77</v>
      </c>
      <c r="AY205" s="168" t="s">
        <v>132</v>
      </c>
      <c r="BK205" s="170">
        <f>SUM(BK206:BK256)</f>
        <v>0</v>
      </c>
    </row>
    <row r="206" spans="1:65" s="2" customFormat="1" ht="14.45" customHeight="1">
      <c r="A206" s="30"/>
      <c r="B206" s="31"/>
      <c r="C206" s="171" t="s">
        <v>207</v>
      </c>
      <c r="D206" s="171" t="s">
        <v>133</v>
      </c>
      <c r="E206" s="172" t="s">
        <v>283</v>
      </c>
      <c r="F206" s="173" t="s">
        <v>284</v>
      </c>
      <c r="G206" s="174" t="s">
        <v>136</v>
      </c>
      <c r="H206" s="175">
        <v>2</v>
      </c>
      <c r="I206" s="176"/>
      <c r="J206" s="177">
        <f>ROUND(I206*H206,2)</f>
        <v>0</v>
      </c>
      <c r="K206" s="178"/>
      <c r="L206" s="35"/>
      <c r="M206" s="179" t="s">
        <v>1</v>
      </c>
      <c r="N206" s="180" t="s">
        <v>42</v>
      </c>
      <c r="O206" s="67"/>
      <c r="P206" s="181">
        <f>O206*H206</f>
        <v>0</v>
      </c>
      <c r="Q206" s="181">
        <v>0</v>
      </c>
      <c r="R206" s="181">
        <f>Q206*H206</f>
        <v>0</v>
      </c>
      <c r="S206" s="181">
        <v>0</v>
      </c>
      <c r="T206" s="182">
        <f>S206*H206</f>
        <v>0</v>
      </c>
      <c r="U206" s="30"/>
      <c r="V206" s="30"/>
      <c r="W206" s="30"/>
      <c r="X206" s="30"/>
      <c r="Y206" s="30"/>
      <c r="Z206" s="30"/>
      <c r="AA206" s="30"/>
      <c r="AB206" s="30"/>
      <c r="AC206" s="30"/>
      <c r="AD206" s="30"/>
      <c r="AE206" s="30"/>
      <c r="AR206" s="183" t="s">
        <v>137</v>
      </c>
      <c r="AT206" s="183" t="s">
        <v>133</v>
      </c>
      <c r="AU206" s="183" t="s">
        <v>85</v>
      </c>
      <c r="AY206" s="13" t="s">
        <v>132</v>
      </c>
      <c r="BE206" s="184">
        <f>IF(N206="základní",J206,0)</f>
        <v>0</v>
      </c>
      <c r="BF206" s="184">
        <f>IF(N206="snížená",J206,0)</f>
        <v>0</v>
      </c>
      <c r="BG206" s="184">
        <f>IF(N206="zákl. přenesená",J206,0)</f>
        <v>0</v>
      </c>
      <c r="BH206" s="184">
        <f>IF(N206="sníž. přenesená",J206,0)</f>
        <v>0</v>
      </c>
      <c r="BI206" s="184">
        <f>IF(N206="nulová",J206,0)</f>
        <v>0</v>
      </c>
      <c r="BJ206" s="13" t="s">
        <v>85</v>
      </c>
      <c r="BK206" s="184">
        <f>ROUND(I206*H206,2)</f>
        <v>0</v>
      </c>
      <c r="BL206" s="13" t="s">
        <v>137</v>
      </c>
      <c r="BM206" s="183" t="s">
        <v>285</v>
      </c>
    </row>
    <row r="207" spans="1:47" s="2" customFormat="1" ht="58.5">
      <c r="A207" s="30"/>
      <c r="B207" s="31"/>
      <c r="C207" s="32"/>
      <c r="D207" s="185" t="s">
        <v>138</v>
      </c>
      <c r="E207" s="32"/>
      <c r="F207" s="186" t="s">
        <v>286</v>
      </c>
      <c r="G207" s="32"/>
      <c r="H207" s="32"/>
      <c r="I207" s="187"/>
      <c r="J207" s="32"/>
      <c r="K207" s="32"/>
      <c r="L207" s="35"/>
      <c r="M207" s="188"/>
      <c r="N207" s="189"/>
      <c r="O207" s="67"/>
      <c r="P207" s="67"/>
      <c r="Q207" s="67"/>
      <c r="R207" s="67"/>
      <c r="S207" s="67"/>
      <c r="T207" s="68"/>
      <c r="U207" s="30"/>
      <c r="V207" s="30"/>
      <c r="W207" s="30"/>
      <c r="X207" s="30"/>
      <c r="Y207" s="30"/>
      <c r="Z207" s="30"/>
      <c r="AA207" s="30"/>
      <c r="AB207" s="30"/>
      <c r="AC207" s="30"/>
      <c r="AD207" s="30"/>
      <c r="AE207" s="30"/>
      <c r="AT207" s="13" t="s">
        <v>138</v>
      </c>
      <c r="AU207" s="13" t="s">
        <v>85</v>
      </c>
    </row>
    <row r="208" spans="1:65" s="2" customFormat="1" ht="14.45" customHeight="1">
      <c r="A208" s="30"/>
      <c r="B208" s="31"/>
      <c r="C208" s="171" t="s">
        <v>287</v>
      </c>
      <c r="D208" s="171" t="s">
        <v>133</v>
      </c>
      <c r="E208" s="172" t="s">
        <v>288</v>
      </c>
      <c r="F208" s="173" t="s">
        <v>289</v>
      </c>
      <c r="G208" s="174" t="s">
        <v>136</v>
      </c>
      <c r="H208" s="175">
        <v>1</v>
      </c>
      <c r="I208" s="176"/>
      <c r="J208" s="177">
        <f>ROUND(I208*H208,2)</f>
        <v>0</v>
      </c>
      <c r="K208" s="178"/>
      <c r="L208" s="35"/>
      <c r="M208" s="179" t="s">
        <v>1</v>
      </c>
      <c r="N208" s="180" t="s">
        <v>42</v>
      </c>
      <c r="O208" s="67"/>
      <c r="P208" s="181">
        <f>O208*H208</f>
        <v>0</v>
      </c>
      <c r="Q208" s="181">
        <v>0</v>
      </c>
      <c r="R208" s="181">
        <f>Q208*H208</f>
        <v>0</v>
      </c>
      <c r="S208" s="181">
        <v>0</v>
      </c>
      <c r="T208" s="182">
        <f>S208*H208</f>
        <v>0</v>
      </c>
      <c r="U208" s="30"/>
      <c r="V208" s="30"/>
      <c r="W208" s="30"/>
      <c r="X208" s="30"/>
      <c r="Y208" s="30"/>
      <c r="Z208" s="30"/>
      <c r="AA208" s="30"/>
      <c r="AB208" s="30"/>
      <c r="AC208" s="30"/>
      <c r="AD208" s="30"/>
      <c r="AE208" s="30"/>
      <c r="AR208" s="183" t="s">
        <v>137</v>
      </c>
      <c r="AT208" s="183" t="s">
        <v>133</v>
      </c>
      <c r="AU208" s="183" t="s">
        <v>85</v>
      </c>
      <c r="AY208" s="13" t="s">
        <v>132</v>
      </c>
      <c r="BE208" s="184">
        <f>IF(N208="základní",J208,0)</f>
        <v>0</v>
      </c>
      <c r="BF208" s="184">
        <f>IF(N208="snížená",J208,0)</f>
        <v>0</v>
      </c>
      <c r="BG208" s="184">
        <f>IF(N208="zákl. přenesená",J208,0)</f>
        <v>0</v>
      </c>
      <c r="BH208" s="184">
        <f>IF(N208="sníž. přenesená",J208,0)</f>
        <v>0</v>
      </c>
      <c r="BI208" s="184">
        <f>IF(N208="nulová",J208,0)</f>
        <v>0</v>
      </c>
      <c r="BJ208" s="13" t="s">
        <v>85</v>
      </c>
      <c r="BK208" s="184">
        <f>ROUND(I208*H208,2)</f>
        <v>0</v>
      </c>
      <c r="BL208" s="13" t="s">
        <v>137</v>
      </c>
      <c r="BM208" s="183" t="s">
        <v>290</v>
      </c>
    </row>
    <row r="209" spans="1:47" s="2" customFormat="1" ht="39">
      <c r="A209" s="30"/>
      <c r="B209" s="31"/>
      <c r="C209" s="32"/>
      <c r="D209" s="185" t="s">
        <v>138</v>
      </c>
      <c r="E209" s="32"/>
      <c r="F209" s="186" t="s">
        <v>291</v>
      </c>
      <c r="G209" s="32"/>
      <c r="H209" s="32"/>
      <c r="I209" s="187"/>
      <c r="J209" s="32"/>
      <c r="K209" s="32"/>
      <c r="L209" s="35"/>
      <c r="M209" s="188"/>
      <c r="N209" s="189"/>
      <c r="O209" s="67"/>
      <c r="P209" s="67"/>
      <c r="Q209" s="67"/>
      <c r="R209" s="67"/>
      <c r="S209" s="67"/>
      <c r="T209" s="68"/>
      <c r="U209" s="30"/>
      <c r="V209" s="30"/>
      <c r="W209" s="30"/>
      <c r="X209" s="30"/>
      <c r="Y209" s="30"/>
      <c r="Z209" s="30"/>
      <c r="AA209" s="30"/>
      <c r="AB209" s="30"/>
      <c r="AC209" s="30"/>
      <c r="AD209" s="30"/>
      <c r="AE209" s="30"/>
      <c r="AT209" s="13" t="s">
        <v>138</v>
      </c>
      <c r="AU209" s="13" t="s">
        <v>85</v>
      </c>
    </row>
    <row r="210" spans="1:65" s="2" customFormat="1" ht="14.45" customHeight="1">
      <c r="A210" s="30"/>
      <c r="B210" s="31"/>
      <c r="C210" s="171" t="s">
        <v>212</v>
      </c>
      <c r="D210" s="171" t="s">
        <v>133</v>
      </c>
      <c r="E210" s="172" t="s">
        <v>292</v>
      </c>
      <c r="F210" s="173" t="s">
        <v>293</v>
      </c>
      <c r="G210" s="174" t="s">
        <v>136</v>
      </c>
      <c r="H210" s="175">
        <v>1</v>
      </c>
      <c r="I210" s="176"/>
      <c r="J210" s="177">
        <f>ROUND(I210*H210,2)</f>
        <v>0</v>
      </c>
      <c r="K210" s="178"/>
      <c r="L210" s="35"/>
      <c r="M210" s="179" t="s">
        <v>1</v>
      </c>
      <c r="N210" s="180" t="s">
        <v>42</v>
      </c>
      <c r="O210" s="67"/>
      <c r="P210" s="181">
        <f>O210*H210</f>
        <v>0</v>
      </c>
      <c r="Q210" s="181">
        <v>0</v>
      </c>
      <c r="R210" s="181">
        <f>Q210*H210</f>
        <v>0</v>
      </c>
      <c r="S210" s="181">
        <v>0</v>
      </c>
      <c r="T210" s="182">
        <f>S210*H210</f>
        <v>0</v>
      </c>
      <c r="U210" s="30"/>
      <c r="V210" s="30"/>
      <c r="W210" s="30"/>
      <c r="X210" s="30"/>
      <c r="Y210" s="30"/>
      <c r="Z210" s="30"/>
      <c r="AA210" s="30"/>
      <c r="AB210" s="30"/>
      <c r="AC210" s="30"/>
      <c r="AD210" s="30"/>
      <c r="AE210" s="30"/>
      <c r="AR210" s="183" t="s">
        <v>137</v>
      </c>
      <c r="AT210" s="183" t="s">
        <v>133</v>
      </c>
      <c r="AU210" s="183" t="s">
        <v>85</v>
      </c>
      <c r="AY210" s="13" t="s">
        <v>132</v>
      </c>
      <c r="BE210" s="184">
        <f>IF(N210="základní",J210,0)</f>
        <v>0</v>
      </c>
      <c r="BF210" s="184">
        <f>IF(N210="snížená",J210,0)</f>
        <v>0</v>
      </c>
      <c r="BG210" s="184">
        <f>IF(N210="zákl. přenesená",J210,0)</f>
        <v>0</v>
      </c>
      <c r="BH210" s="184">
        <f>IF(N210="sníž. přenesená",J210,0)</f>
        <v>0</v>
      </c>
      <c r="BI210" s="184">
        <f>IF(N210="nulová",J210,0)</f>
        <v>0</v>
      </c>
      <c r="BJ210" s="13" t="s">
        <v>85</v>
      </c>
      <c r="BK210" s="184">
        <f>ROUND(I210*H210,2)</f>
        <v>0</v>
      </c>
      <c r="BL210" s="13" t="s">
        <v>137</v>
      </c>
      <c r="BM210" s="183" t="s">
        <v>294</v>
      </c>
    </row>
    <row r="211" spans="1:47" s="2" customFormat="1" ht="39">
      <c r="A211" s="30"/>
      <c r="B211" s="31"/>
      <c r="C211" s="32"/>
      <c r="D211" s="185" t="s">
        <v>138</v>
      </c>
      <c r="E211" s="32"/>
      <c r="F211" s="186" t="s">
        <v>295</v>
      </c>
      <c r="G211" s="32"/>
      <c r="H211" s="32"/>
      <c r="I211" s="187"/>
      <c r="J211" s="32"/>
      <c r="K211" s="32"/>
      <c r="L211" s="35"/>
      <c r="M211" s="188"/>
      <c r="N211" s="189"/>
      <c r="O211" s="67"/>
      <c r="P211" s="67"/>
      <c r="Q211" s="67"/>
      <c r="R211" s="67"/>
      <c r="S211" s="67"/>
      <c r="T211" s="68"/>
      <c r="U211" s="30"/>
      <c r="V211" s="30"/>
      <c r="W211" s="30"/>
      <c r="X211" s="30"/>
      <c r="Y211" s="30"/>
      <c r="Z211" s="30"/>
      <c r="AA211" s="30"/>
      <c r="AB211" s="30"/>
      <c r="AC211" s="30"/>
      <c r="AD211" s="30"/>
      <c r="AE211" s="30"/>
      <c r="AT211" s="13" t="s">
        <v>138</v>
      </c>
      <c r="AU211" s="13" t="s">
        <v>85</v>
      </c>
    </row>
    <row r="212" spans="1:65" s="2" customFormat="1" ht="14.45" customHeight="1">
      <c r="A212" s="30"/>
      <c r="B212" s="31"/>
      <c r="C212" s="171" t="s">
        <v>296</v>
      </c>
      <c r="D212" s="171" t="s">
        <v>133</v>
      </c>
      <c r="E212" s="172" t="s">
        <v>297</v>
      </c>
      <c r="F212" s="173" t="s">
        <v>298</v>
      </c>
      <c r="G212" s="174" t="s">
        <v>136</v>
      </c>
      <c r="H212" s="175">
        <v>1</v>
      </c>
      <c r="I212" s="176"/>
      <c r="J212" s="177">
        <f>ROUND(I212*H212,2)</f>
        <v>0</v>
      </c>
      <c r="K212" s="178"/>
      <c r="L212" s="35"/>
      <c r="M212" s="179" t="s">
        <v>1</v>
      </c>
      <c r="N212" s="180" t="s">
        <v>42</v>
      </c>
      <c r="O212" s="67"/>
      <c r="P212" s="181">
        <f>O212*H212</f>
        <v>0</v>
      </c>
      <c r="Q212" s="181">
        <v>0</v>
      </c>
      <c r="R212" s="181">
        <f>Q212*H212</f>
        <v>0</v>
      </c>
      <c r="S212" s="181">
        <v>0</v>
      </c>
      <c r="T212" s="182">
        <f>S212*H212</f>
        <v>0</v>
      </c>
      <c r="U212" s="30"/>
      <c r="V212" s="30"/>
      <c r="W212" s="30"/>
      <c r="X212" s="30"/>
      <c r="Y212" s="30"/>
      <c r="Z212" s="30"/>
      <c r="AA212" s="30"/>
      <c r="AB212" s="30"/>
      <c r="AC212" s="30"/>
      <c r="AD212" s="30"/>
      <c r="AE212" s="30"/>
      <c r="AR212" s="183" t="s">
        <v>137</v>
      </c>
      <c r="AT212" s="183" t="s">
        <v>133</v>
      </c>
      <c r="AU212" s="183" t="s">
        <v>85</v>
      </c>
      <c r="AY212" s="13" t="s">
        <v>132</v>
      </c>
      <c r="BE212" s="184">
        <f>IF(N212="základní",J212,0)</f>
        <v>0</v>
      </c>
      <c r="BF212" s="184">
        <f>IF(N212="snížená",J212,0)</f>
        <v>0</v>
      </c>
      <c r="BG212" s="184">
        <f>IF(N212="zákl. přenesená",J212,0)</f>
        <v>0</v>
      </c>
      <c r="BH212" s="184">
        <f>IF(N212="sníž. přenesená",J212,0)</f>
        <v>0</v>
      </c>
      <c r="BI212" s="184">
        <f>IF(N212="nulová",J212,0)</f>
        <v>0</v>
      </c>
      <c r="BJ212" s="13" t="s">
        <v>85</v>
      </c>
      <c r="BK212" s="184">
        <f>ROUND(I212*H212,2)</f>
        <v>0</v>
      </c>
      <c r="BL212" s="13" t="s">
        <v>137</v>
      </c>
      <c r="BM212" s="183" t="s">
        <v>299</v>
      </c>
    </row>
    <row r="213" spans="1:47" s="2" customFormat="1" ht="87.75">
      <c r="A213" s="30"/>
      <c r="B213" s="31"/>
      <c r="C213" s="32"/>
      <c r="D213" s="185" t="s">
        <v>138</v>
      </c>
      <c r="E213" s="32"/>
      <c r="F213" s="186" t="s">
        <v>300</v>
      </c>
      <c r="G213" s="32"/>
      <c r="H213" s="32"/>
      <c r="I213" s="187"/>
      <c r="J213" s="32"/>
      <c r="K213" s="32"/>
      <c r="L213" s="35"/>
      <c r="M213" s="188"/>
      <c r="N213" s="189"/>
      <c r="O213" s="67"/>
      <c r="P213" s="67"/>
      <c r="Q213" s="67"/>
      <c r="R213" s="67"/>
      <c r="S213" s="67"/>
      <c r="T213" s="68"/>
      <c r="U213" s="30"/>
      <c r="V213" s="30"/>
      <c r="W213" s="30"/>
      <c r="X213" s="30"/>
      <c r="Y213" s="30"/>
      <c r="Z213" s="30"/>
      <c r="AA213" s="30"/>
      <c r="AB213" s="30"/>
      <c r="AC213" s="30"/>
      <c r="AD213" s="30"/>
      <c r="AE213" s="30"/>
      <c r="AT213" s="13" t="s">
        <v>138</v>
      </c>
      <c r="AU213" s="13" t="s">
        <v>85</v>
      </c>
    </row>
    <row r="214" spans="1:65" s="2" customFormat="1" ht="14.45" customHeight="1">
      <c r="A214" s="30"/>
      <c r="B214" s="31"/>
      <c r="C214" s="171" t="s">
        <v>217</v>
      </c>
      <c r="D214" s="171" t="s">
        <v>133</v>
      </c>
      <c r="E214" s="172" t="s">
        <v>301</v>
      </c>
      <c r="F214" s="173" t="s">
        <v>302</v>
      </c>
      <c r="G214" s="174" t="s">
        <v>136</v>
      </c>
      <c r="H214" s="175">
        <v>1</v>
      </c>
      <c r="I214" s="176"/>
      <c r="J214" s="177">
        <f>ROUND(I214*H214,2)</f>
        <v>0</v>
      </c>
      <c r="K214" s="178"/>
      <c r="L214" s="35"/>
      <c r="M214" s="179" t="s">
        <v>1</v>
      </c>
      <c r="N214" s="180" t="s">
        <v>42</v>
      </c>
      <c r="O214" s="67"/>
      <c r="P214" s="181">
        <f>O214*H214</f>
        <v>0</v>
      </c>
      <c r="Q214" s="181">
        <v>0</v>
      </c>
      <c r="R214" s="181">
        <f>Q214*H214</f>
        <v>0</v>
      </c>
      <c r="S214" s="181">
        <v>0</v>
      </c>
      <c r="T214" s="182">
        <f>S214*H214</f>
        <v>0</v>
      </c>
      <c r="U214" s="30"/>
      <c r="V214" s="30"/>
      <c r="W214" s="30"/>
      <c r="X214" s="30"/>
      <c r="Y214" s="30"/>
      <c r="Z214" s="30"/>
      <c r="AA214" s="30"/>
      <c r="AB214" s="30"/>
      <c r="AC214" s="30"/>
      <c r="AD214" s="30"/>
      <c r="AE214" s="30"/>
      <c r="AR214" s="183" t="s">
        <v>137</v>
      </c>
      <c r="AT214" s="183" t="s">
        <v>133</v>
      </c>
      <c r="AU214" s="183" t="s">
        <v>85</v>
      </c>
      <c r="AY214" s="13" t="s">
        <v>132</v>
      </c>
      <c r="BE214" s="184">
        <f>IF(N214="základní",J214,0)</f>
        <v>0</v>
      </c>
      <c r="BF214" s="184">
        <f>IF(N214="snížená",J214,0)</f>
        <v>0</v>
      </c>
      <c r="BG214" s="184">
        <f>IF(N214="zákl. přenesená",J214,0)</f>
        <v>0</v>
      </c>
      <c r="BH214" s="184">
        <f>IF(N214="sníž. přenesená",J214,0)</f>
        <v>0</v>
      </c>
      <c r="BI214" s="184">
        <f>IF(N214="nulová",J214,0)</f>
        <v>0</v>
      </c>
      <c r="BJ214" s="13" t="s">
        <v>85</v>
      </c>
      <c r="BK214" s="184">
        <f>ROUND(I214*H214,2)</f>
        <v>0</v>
      </c>
      <c r="BL214" s="13" t="s">
        <v>137</v>
      </c>
      <c r="BM214" s="183" t="s">
        <v>303</v>
      </c>
    </row>
    <row r="215" spans="1:65" s="2" customFormat="1" ht="24.2" customHeight="1">
      <c r="A215" s="30"/>
      <c r="B215" s="31"/>
      <c r="C215" s="171" t="s">
        <v>304</v>
      </c>
      <c r="D215" s="171" t="s">
        <v>133</v>
      </c>
      <c r="E215" s="172" t="s">
        <v>305</v>
      </c>
      <c r="F215" s="173" t="s">
        <v>306</v>
      </c>
      <c r="G215" s="174" t="s">
        <v>136</v>
      </c>
      <c r="H215" s="175">
        <v>1</v>
      </c>
      <c r="I215" s="176"/>
      <c r="J215" s="177">
        <f>ROUND(I215*H215,2)</f>
        <v>0</v>
      </c>
      <c r="K215" s="178"/>
      <c r="L215" s="35"/>
      <c r="M215" s="179" t="s">
        <v>1</v>
      </c>
      <c r="N215" s="180" t="s">
        <v>42</v>
      </c>
      <c r="O215" s="67"/>
      <c r="P215" s="181">
        <f>O215*H215</f>
        <v>0</v>
      </c>
      <c r="Q215" s="181">
        <v>0</v>
      </c>
      <c r="R215" s="181">
        <f>Q215*H215</f>
        <v>0</v>
      </c>
      <c r="S215" s="181">
        <v>0</v>
      </c>
      <c r="T215" s="182">
        <f>S215*H215</f>
        <v>0</v>
      </c>
      <c r="U215" s="30"/>
      <c r="V215" s="30"/>
      <c r="W215" s="30"/>
      <c r="X215" s="30"/>
      <c r="Y215" s="30"/>
      <c r="Z215" s="30"/>
      <c r="AA215" s="30"/>
      <c r="AB215" s="30"/>
      <c r="AC215" s="30"/>
      <c r="AD215" s="30"/>
      <c r="AE215" s="30"/>
      <c r="AR215" s="183" t="s">
        <v>137</v>
      </c>
      <c r="AT215" s="183" t="s">
        <v>133</v>
      </c>
      <c r="AU215" s="183" t="s">
        <v>85</v>
      </c>
      <c r="AY215" s="13" t="s">
        <v>132</v>
      </c>
      <c r="BE215" s="184">
        <f>IF(N215="základní",J215,0)</f>
        <v>0</v>
      </c>
      <c r="BF215" s="184">
        <f>IF(N215="snížená",J215,0)</f>
        <v>0</v>
      </c>
      <c r="BG215" s="184">
        <f>IF(N215="zákl. přenesená",J215,0)</f>
        <v>0</v>
      </c>
      <c r="BH215" s="184">
        <f>IF(N215="sníž. přenesená",J215,0)</f>
        <v>0</v>
      </c>
      <c r="BI215" s="184">
        <f>IF(N215="nulová",J215,0)</f>
        <v>0</v>
      </c>
      <c r="BJ215" s="13" t="s">
        <v>85</v>
      </c>
      <c r="BK215" s="184">
        <f>ROUND(I215*H215,2)</f>
        <v>0</v>
      </c>
      <c r="BL215" s="13" t="s">
        <v>137</v>
      </c>
      <c r="BM215" s="183" t="s">
        <v>307</v>
      </c>
    </row>
    <row r="216" spans="1:47" s="2" customFormat="1" ht="87.75">
      <c r="A216" s="30"/>
      <c r="B216" s="31"/>
      <c r="C216" s="32"/>
      <c r="D216" s="185" t="s">
        <v>138</v>
      </c>
      <c r="E216" s="32"/>
      <c r="F216" s="186" t="s">
        <v>308</v>
      </c>
      <c r="G216" s="32"/>
      <c r="H216" s="32"/>
      <c r="I216" s="187"/>
      <c r="J216" s="32"/>
      <c r="K216" s="32"/>
      <c r="L216" s="35"/>
      <c r="M216" s="188"/>
      <c r="N216" s="189"/>
      <c r="O216" s="67"/>
      <c r="P216" s="67"/>
      <c r="Q216" s="67"/>
      <c r="R216" s="67"/>
      <c r="S216" s="67"/>
      <c r="T216" s="68"/>
      <c r="U216" s="30"/>
      <c r="V216" s="30"/>
      <c r="W216" s="30"/>
      <c r="X216" s="30"/>
      <c r="Y216" s="30"/>
      <c r="Z216" s="30"/>
      <c r="AA216" s="30"/>
      <c r="AB216" s="30"/>
      <c r="AC216" s="30"/>
      <c r="AD216" s="30"/>
      <c r="AE216" s="30"/>
      <c r="AT216" s="13" t="s">
        <v>138</v>
      </c>
      <c r="AU216" s="13" t="s">
        <v>85</v>
      </c>
    </row>
    <row r="217" spans="1:65" s="2" customFormat="1" ht="14.45" customHeight="1">
      <c r="A217" s="30"/>
      <c r="B217" s="31"/>
      <c r="C217" s="171" t="s">
        <v>221</v>
      </c>
      <c r="D217" s="171" t="s">
        <v>133</v>
      </c>
      <c r="E217" s="172" t="s">
        <v>309</v>
      </c>
      <c r="F217" s="173" t="s">
        <v>310</v>
      </c>
      <c r="G217" s="174" t="s">
        <v>136</v>
      </c>
      <c r="H217" s="175">
        <v>1</v>
      </c>
      <c r="I217" s="176"/>
      <c r="J217" s="177">
        <f>ROUND(I217*H217,2)</f>
        <v>0</v>
      </c>
      <c r="K217" s="178"/>
      <c r="L217" s="35"/>
      <c r="M217" s="179" t="s">
        <v>1</v>
      </c>
      <c r="N217" s="180" t="s">
        <v>42</v>
      </c>
      <c r="O217" s="67"/>
      <c r="P217" s="181">
        <f>O217*H217</f>
        <v>0</v>
      </c>
      <c r="Q217" s="181">
        <v>0</v>
      </c>
      <c r="R217" s="181">
        <f>Q217*H217</f>
        <v>0</v>
      </c>
      <c r="S217" s="181">
        <v>0</v>
      </c>
      <c r="T217" s="182">
        <f>S217*H217</f>
        <v>0</v>
      </c>
      <c r="U217" s="30"/>
      <c r="V217" s="30"/>
      <c r="W217" s="30"/>
      <c r="X217" s="30"/>
      <c r="Y217" s="30"/>
      <c r="Z217" s="30"/>
      <c r="AA217" s="30"/>
      <c r="AB217" s="30"/>
      <c r="AC217" s="30"/>
      <c r="AD217" s="30"/>
      <c r="AE217" s="30"/>
      <c r="AR217" s="183" t="s">
        <v>137</v>
      </c>
      <c r="AT217" s="183" t="s">
        <v>133</v>
      </c>
      <c r="AU217" s="183" t="s">
        <v>85</v>
      </c>
      <c r="AY217" s="13" t="s">
        <v>132</v>
      </c>
      <c r="BE217" s="184">
        <f>IF(N217="základní",J217,0)</f>
        <v>0</v>
      </c>
      <c r="BF217" s="184">
        <f>IF(N217="snížená",J217,0)</f>
        <v>0</v>
      </c>
      <c r="BG217" s="184">
        <f>IF(N217="zákl. přenesená",J217,0)</f>
        <v>0</v>
      </c>
      <c r="BH217" s="184">
        <f>IF(N217="sníž. přenesená",J217,0)</f>
        <v>0</v>
      </c>
      <c r="BI217" s="184">
        <f>IF(N217="nulová",J217,0)</f>
        <v>0</v>
      </c>
      <c r="BJ217" s="13" t="s">
        <v>85</v>
      </c>
      <c r="BK217" s="184">
        <f>ROUND(I217*H217,2)</f>
        <v>0</v>
      </c>
      <c r="BL217" s="13" t="s">
        <v>137</v>
      </c>
      <c r="BM217" s="183" t="s">
        <v>311</v>
      </c>
    </row>
    <row r="218" spans="1:47" s="2" customFormat="1" ht="29.25">
      <c r="A218" s="30"/>
      <c r="B218" s="31"/>
      <c r="C218" s="32"/>
      <c r="D218" s="185" t="s">
        <v>138</v>
      </c>
      <c r="E218" s="32"/>
      <c r="F218" s="186" t="s">
        <v>312</v>
      </c>
      <c r="G218" s="32"/>
      <c r="H218" s="32"/>
      <c r="I218" s="187"/>
      <c r="J218" s="32"/>
      <c r="K218" s="32"/>
      <c r="L218" s="35"/>
      <c r="M218" s="188"/>
      <c r="N218" s="189"/>
      <c r="O218" s="67"/>
      <c r="P218" s="67"/>
      <c r="Q218" s="67"/>
      <c r="R218" s="67"/>
      <c r="S218" s="67"/>
      <c r="T218" s="68"/>
      <c r="U218" s="30"/>
      <c r="V218" s="30"/>
      <c r="W218" s="30"/>
      <c r="X218" s="30"/>
      <c r="Y218" s="30"/>
      <c r="Z218" s="30"/>
      <c r="AA218" s="30"/>
      <c r="AB218" s="30"/>
      <c r="AC218" s="30"/>
      <c r="AD218" s="30"/>
      <c r="AE218" s="30"/>
      <c r="AT218" s="13" t="s">
        <v>138</v>
      </c>
      <c r="AU218" s="13" t="s">
        <v>85</v>
      </c>
    </row>
    <row r="219" spans="1:65" s="2" customFormat="1" ht="14.45" customHeight="1">
      <c r="A219" s="30"/>
      <c r="B219" s="31"/>
      <c r="C219" s="171" t="s">
        <v>313</v>
      </c>
      <c r="D219" s="171" t="s">
        <v>133</v>
      </c>
      <c r="E219" s="172" t="s">
        <v>314</v>
      </c>
      <c r="F219" s="173" t="s">
        <v>315</v>
      </c>
      <c r="G219" s="174" t="s">
        <v>136</v>
      </c>
      <c r="H219" s="175">
        <v>1</v>
      </c>
      <c r="I219" s="176"/>
      <c r="J219" s="177">
        <f>ROUND(I219*H219,2)</f>
        <v>0</v>
      </c>
      <c r="K219" s="178"/>
      <c r="L219" s="35"/>
      <c r="M219" s="179" t="s">
        <v>1</v>
      </c>
      <c r="N219" s="180" t="s">
        <v>42</v>
      </c>
      <c r="O219" s="67"/>
      <c r="P219" s="181">
        <f>O219*H219</f>
        <v>0</v>
      </c>
      <c r="Q219" s="181">
        <v>0</v>
      </c>
      <c r="R219" s="181">
        <f>Q219*H219</f>
        <v>0</v>
      </c>
      <c r="S219" s="181">
        <v>0</v>
      </c>
      <c r="T219" s="182">
        <f>S219*H219</f>
        <v>0</v>
      </c>
      <c r="U219" s="30"/>
      <c r="V219" s="30"/>
      <c r="W219" s="30"/>
      <c r="X219" s="30"/>
      <c r="Y219" s="30"/>
      <c r="Z219" s="30"/>
      <c r="AA219" s="30"/>
      <c r="AB219" s="30"/>
      <c r="AC219" s="30"/>
      <c r="AD219" s="30"/>
      <c r="AE219" s="30"/>
      <c r="AR219" s="183" t="s">
        <v>137</v>
      </c>
      <c r="AT219" s="183" t="s">
        <v>133</v>
      </c>
      <c r="AU219" s="183" t="s">
        <v>85</v>
      </c>
      <c r="AY219" s="13" t="s">
        <v>132</v>
      </c>
      <c r="BE219" s="184">
        <f>IF(N219="základní",J219,0)</f>
        <v>0</v>
      </c>
      <c r="BF219" s="184">
        <f>IF(N219="snížená",J219,0)</f>
        <v>0</v>
      </c>
      <c r="BG219" s="184">
        <f>IF(N219="zákl. přenesená",J219,0)</f>
        <v>0</v>
      </c>
      <c r="BH219" s="184">
        <f>IF(N219="sníž. přenesená",J219,0)</f>
        <v>0</v>
      </c>
      <c r="BI219" s="184">
        <f>IF(N219="nulová",J219,0)</f>
        <v>0</v>
      </c>
      <c r="BJ219" s="13" t="s">
        <v>85</v>
      </c>
      <c r="BK219" s="184">
        <f>ROUND(I219*H219,2)</f>
        <v>0</v>
      </c>
      <c r="BL219" s="13" t="s">
        <v>137</v>
      </c>
      <c r="BM219" s="183" t="s">
        <v>316</v>
      </c>
    </row>
    <row r="220" spans="1:47" s="2" customFormat="1" ht="48.75">
      <c r="A220" s="30"/>
      <c r="B220" s="31"/>
      <c r="C220" s="32"/>
      <c r="D220" s="185" t="s">
        <v>138</v>
      </c>
      <c r="E220" s="32"/>
      <c r="F220" s="192" t="s">
        <v>317</v>
      </c>
      <c r="G220" s="32"/>
      <c r="H220" s="32"/>
      <c r="I220" s="187"/>
      <c r="J220" s="32"/>
      <c r="K220" s="32"/>
      <c r="L220" s="35"/>
      <c r="M220" s="188"/>
      <c r="N220" s="189"/>
      <c r="O220" s="67"/>
      <c r="P220" s="67"/>
      <c r="Q220" s="67"/>
      <c r="R220" s="67"/>
      <c r="S220" s="67"/>
      <c r="T220" s="68"/>
      <c r="U220" s="30"/>
      <c r="V220" s="30"/>
      <c r="W220" s="30"/>
      <c r="X220" s="30"/>
      <c r="Y220" s="30"/>
      <c r="Z220" s="30"/>
      <c r="AA220" s="30"/>
      <c r="AB220" s="30"/>
      <c r="AC220" s="30"/>
      <c r="AD220" s="30"/>
      <c r="AE220" s="30"/>
      <c r="AT220" s="13" t="s">
        <v>138</v>
      </c>
      <c r="AU220" s="13" t="s">
        <v>85</v>
      </c>
    </row>
    <row r="221" spans="1:65" s="2" customFormat="1" ht="14.45" customHeight="1">
      <c r="A221" s="30"/>
      <c r="B221" s="31"/>
      <c r="C221" s="171" t="s">
        <v>227</v>
      </c>
      <c r="D221" s="171" t="s">
        <v>133</v>
      </c>
      <c r="E221" s="172" t="s">
        <v>318</v>
      </c>
      <c r="F221" s="193" t="s">
        <v>319</v>
      </c>
      <c r="G221" s="174" t="s">
        <v>136</v>
      </c>
      <c r="H221" s="175">
        <v>1</v>
      </c>
      <c r="I221" s="176"/>
      <c r="J221" s="177">
        <f>ROUND(I221*H221,2)</f>
        <v>0</v>
      </c>
      <c r="K221" s="178"/>
      <c r="L221" s="35"/>
      <c r="M221" s="179" t="s">
        <v>1</v>
      </c>
      <c r="N221" s="180" t="s">
        <v>42</v>
      </c>
      <c r="O221" s="67"/>
      <c r="P221" s="181">
        <f>O221*H221</f>
        <v>0</v>
      </c>
      <c r="Q221" s="181">
        <v>0</v>
      </c>
      <c r="R221" s="181">
        <f>Q221*H221</f>
        <v>0</v>
      </c>
      <c r="S221" s="181">
        <v>0</v>
      </c>
      <c r="T221" s="182">
        <f>S221*H221</f>
        <v>0</v>
      </c>
      <c r="U221" s="30"/>
      <c r="V221" s="30"/>
      <c r="W221" s="30"/>
      <c r="X221" s="30"/>
      <c r="Y221" s="30"/>
      <c r="Z221" s="30"/>
      <c r="AA221" s="30"/>
      <c r="AB221" s="30"/>
      <c r="AC221" s="30"/>
      <c r="AD221" s="30"/>
      <c r="AE221" s="30"/>
      <c r="AR221" s="183" t="s">
        <v>137</v>
      </c>
      <c r="AT221" s="183" t="s">
        <v>133</v>
      </c>
      <c r="AU221" s="183" t="s">
        <v>85</v>
      </c>
      <c r="AY221" s="13" t="s">
        <v>132</v>
      </c>
      <c r="BE221" s="184">
        <f>IF(N221="základní",J221,0)</f>
        <v>0</v>
      </c>
      <c r="BF221" s="184">
        <f>IF(N221="snížená",J221,0)</f>
        <v>0</v>
      </c>
      <c r="BG221" s="184">
        <f>IF(N221="zákl. přenesená",J221,0)</f>
        <v>0</v>
      </c>
      <c r="BH221" s="184">
        <f>IF(N221="sníž. přenesená",J221,0)</f>
        <v>0</v>
      </c>
      <c r="BI221" s="184">
        <f>IF(N221="nulová",J221,0)</f>
        <v>0</v>
      </c>
      <c r="BJ221" s="13" t="s">
        <v>85</v>
      </c>
      <c r="BK221" s="184">
        <f>ROUND(I221*H221,2)</f>
        <v>0</v>
      </c>
      <c r="BL221" s="13" t="s">
        <v>137</v>
      </c>
      <c r="BM221" s="183" t="s">
        <v>320</v>
      </c>
    </row>
    <row r="222" spans="1:47" s="2" customFormat="1" ht="48.75">
      <c r="A222" s="30"/>
      <c r="B222" s="31"/>
      <c r="C222" s="32"/>
      <c r="D222" s="185" t="s">
        <v>138</v>
      </c>
      <c r="E222" s="32"/>
      <c r="F222" s="192" t="s">
        <v>797</v>
      </c>
      <c r="G222" s="32"/>
      <c r="H222" s="32"/>
      <c r="I222" s="187"/>
      <c r="J222" s="32"/>
      <c r="K222" s="32"/>
      <c r="L222" s="35"/>
      <c r="M222" s="188"/>
      <c r="N222" s="189"/>
      <c r="O222" s="67"/>
      <c r="P222" s="67"/>
      <c r="Q222" s="67"/>
      <c r="R222" s="67"/>
      <c r="S222" s="67"/>
      <c r="T222" s="68"/>
      <c r="U222" s="30"/>
      <c r="V222" s="30"/>
      <c r="W222" s="30"/>
      <c r="X222" s="30"/>
      <c r="Y222" s="30"/>
      <c r="Z222" s="30"/>
      <c r="AA222" s="30"/>
      <c r="AB222" s="30"/>
      <c r="AC222" s="30"/>
      <c r="AD222" s="30"/>
      <c r="AE222" s="30"/>
      <c r="AT222" s="13" t="s">
        <v>138</v>
      </c>
      <c r="AU222" s="13" t="s">
        <v>85</v>
      </c>
    </row>
    <row r="223" spans="1:65" s="2" customFormat="1" ht="14.45" customHeight="1">
      <c r="A223" s="30"/>
      <c r="B223" s="31"/>
      <c r="C223" s="171" t="s">
        <v>321</v>
      </c>
      <c r="D223" s="171" t="s">
        <v>133</v>
      </c>
      <c r="E223" s="172" t="s">
        <v>322</v>
      </c>
      <c r="F223" s="193" t="s">
        <v>323</v>
      </c>
      <c r="G223" s="174" t="s">
        <v>136</v>
      </c>
      <c r="H223" s="175">
        <v>1</v>
      </c>
      <c r="I223" s="176"/>
      <c r="J223" s="177">
        <f>ROUND(I223*H223,2)</f>
        <v>0</v>
      </c>
      <c r="K223" s="178"/>
      <c r="L223" s="35"/>
      <c r="M223" s="179" t="s">
        <v>1</v>
      </c>
      <c r="N223" s="180" t="s">
        <v>42</v>
      </c>
      <c r="O223" s="67"/>
      <c r="P223" s="181">
        <f>O223*H223</f>
        <v>0</v>
      </c>
      <c r="Q223" s="181">
        <v>0</v>
      </c>
      <c r="R223" s="181">
        <f>Q223*H223</f>
        <v>0</v>
      </c>
      <c r="S223" s="181">
        <v>0</v>
      </c>
      <c r="T223" s="182">
        <f>S223*H223</f>
        <v>0</v>
      </c>
      <c r="U223" s="30"/>
      <c r="V223" s="30"/>
      <c r="W223" s="30"/>
      <c r="X223" s="30"/>
      <c r="Y223" s="30"/>
      <c r="Z223" s="30"/>
      <c r="AA223" s="30"/>
      <c r="AB223" s="30"/>
      <c r="AC223" s="30"/>
      <c r="AD223" s="30"/>
      <c r="AE223" s="30"/>
      <c r="AR223" s="183" t="s">
        <v>137</v>
      </c>
      <c r="AT223" s="183" t="s">
        <v>133</v>
      </c>
      <c r="AU223" s="183" t="s">
        <v>85</v>
      </c>
      <c r="AY223" s="13" t="s">
        <v>132</v>
      </c>
      <c r="BE223" s="184">
        <f>IF(N223="základní",J223,0)</f>
        <v>0</v>
      </c>
      <c r="BF223" s="184">
        <f>IF(N223="snížená",J223,0)</f>
        <v>0</v>
      </c>
      <c r="BG223" s="184">
        <f>IF(N223="zákl. přenesená",J223,0)</f>
        <v>0</v>
      </c>
      <c r="BH223" s="184">
        <f>IF(N223="sníž. přenesená",J223,0)</f>
        <v>0</v>
      </c>
      <c r="BI223" s="184">
        <f>IF(N223="nulová",J223,0)</f>
        <v>0</v>
      </c>
      <c r="BJ223" s="13" t="s">
        <v>85</v>
      </c>
      <c r="BK223" s="184">
        <f>ROUND(I223*H223,2)</f>
        <v>0</v>
      </c>
      <c r="BL223" s="13" t="s">
        <v>137</v>
      </c>
      <c r="BM223" s="183" t="s">
        <v>324</v>
      </c>
    </row>
    <row r="224" spans="1:47" s="2" customFormat="1" ht="48.75">
      <c r="A224" s="30"/>
      <c r="B224" s="31"/>
      <c r="C224" s="32"/>
      <c r="D224" s="185" t="s">
        <v>138</v>
      </c>
      <c r="E224" s="32"/>
      <c r="F224" s="192" t="s">
        <v>325</v>
      </c>
      <c r="G224" s="32"/>
      <c r="H224" s="32"/>
      <c r="I224" s="187"/>
      <c r="J224" s="32"/>
      <c r="K224" s="32"/>
      <c r="L224" s="35"/>
      <c r="M224" s="188"/>
      <c r="N224" s="189"/>
      <c r="O224" s="67"/>
      <c r="P224" s="67"/>
      <c r="Q224" s="67"/>
      <c r="R224" s="67"/>
      <c r="S224" s="67"/>
      <c r="T224" s="68"/>
      <c r="U224" s="30"/>
      <c r="V224" s="30"/>
      <c r="W224" s="30"/>
      <c r="X224" s="30"/>
      <c r="Y224" s="30"/>
      <c r="Z224" s="30"/>
      <c r="AA224" s="30"/>
      <c r="AB224" s="30"/>
      <c r="AC224" s="30"/>
      <c r="AD224" s="30"/>
      <c r="AE224" s="30"/>
      <c r="AT224" s="13" t="s">
        <v>138</v>
      </c>
      <c r="AU224" s="13" t="s">
        <v>85</v>
      </c>
    </row>
    <row r="225" spans="1:65" s="2" customFormat="1" ht="14.45" customHeight="1">
      <c r="A225" s="30"/>
      <c r="B225" s="31"/>
      <c r="C225" s="171" t="s">
        <v>230</v>
      </c>
      <c r="D225" s="171" t="s">
        <v>133</v>
      </c>
      <c r="E225" s="172" t="s">
        <v>326</v>
      </c>
      <c r="F225" s="193" t="s">
        <v>327</v>
      </c>
      <c r="G225" s="174" t="s">
        <v>136</v>
      </c>
      <c r="H225" s="175">
        <v>1</v>
      </c>
      <c r="I225" s="176"/>
      <c r="J225" s="177">
        <f>ROUND(I225*H225,2)</f>
        <v>0</v>
      </c>
      <c r="K225" s="178"/>
      <c r="L225" s="35"/>
      <c r="M225" s="179" t="s">
        <v>1</v>
      </c>
      <c r="N225" s="180" t="s">
        <v>42</v>
      </c>
      <c r="O225" s="67"/>
      <c r="P225" s="181">
        <f>O225*H225</f>
        <v>0</v>
      </c>
      <c r="Q225" s="181">
        <v>0</v>
      </c>
      <c r="R225" s="181">
        <f>Q225*H225</f>
        <v>0</v>
      </c>
      <c r="S225" s="181">
        <v>0</v>
      </c>
      <c r="T225" s="182">
        <f>S225*H225</f>
        <v>0</v>
      </c>
      <c r="U225" s="30"/>
      <c r="V225" s="30"/>
      <c r="W225" s="30"/>
      <c r="X225" s="30"/>
      <c r="Y225" s="30"/>
      <c r="Z225" s="30"/>
      <c r="AA225" s="30"/>
      <c r="AB225" s="30"/>
      <c r="AC225" s="30"/>
      <c r="AD225" s="30"/>
      <c r="AE225" s="30"/>
      <c r="AR225" s="183" t="s">
        <v>137</v>
      </c>
      <c r="AT225" s="183" t="s">
        <v>133</v>
      </c>
      <c r="AU225" s="183" t="s">
        <v>85</v>
      </c>
      <c r="AY225" s="13" t="s">
        <v>132</v>
      </c>
      <c r="BE225" s="184">
        <f>IF(N225="základní",J225,0)</f>
        <v>0</v>
      </c>
      <c r="BF225" s="184">
        <f>IF(N225="snížená",J225,0)</f>
        <v>0</v>
      </c>
      <c r="BG225" s="184">
        <f>IF(N225="zákl. přenesená",J225,0)</f>
        <v>0</v>
      </c>
      <c r="BH225" s="184">
        <f>IF(N225="sníž. přenesená",J225,0)</f>
        <v>0</v>
      </c>
      <c r="BI225" s="184">
        <f>IF(N225="nulová",J225,0)</f>
        <v>0</v>
      </c>
      <c r="BJ225" s="13" t="s">
        <v>85</v>
      </c>
      <c r="BK225" s="184">
        <f>ROUND(I225*H225,2)</f>
        <v>0</v>
      </c>
      <c r="BL225" s="13" t="s">
        <v>137</v>
      </c>
      <c r="BM225" s="183" t="s">
        <v>328</v>
      </c>
    </row>
    <row r="226" spans="1:47" s="2" customFormat="1" ht="68.25">
      <c r="A226" s="30"/>
      <c r="B226" s="31"/>
      <c r="C226" s="32"/>
      <c r="D226" s="185" t="s">
        <v>138</v>
      </c>
      <c r="E226" s="32"/>
      <c r="F226" s="192" t="s">
        <v>329</v>
      </c>
      <c r="G226" s="32"/>
      <c r="H226" s="32"/>
      <c r="I226" s="187"/>
      <c r="J226" s="32"/>
      <c r="K226" s="32"/>
      <c r="L226" s="35"/>
      <c r="M226" s="188"/>
      <c r="N226" s="189"/>
      <c r="O226" s="67"/>
      <c r="P226" s="67"/>
      <c r="Q226" s="67"/>
      <c r="R226" s="67"/>
      <c r="S226" s="67"/>
      <c r="T226" s="68"/>
      <c r="U226" s="30"/>
      <c r="V226" s="30"/>
      <c r="W226" s="30"/>
      <c r="X226" s="30"/>
      <c r="Y226" s="30"/>
      <c r="Z226" s="30"/>
      <c r="AA226" s="30"/>
      <c r="AB226" s="30"/>
      <c r="AC226" s="30"/>
      <c r="AD226" s="30"/>
      <c r="AE226" s="30"/>
      <c r="AT226" s="13" t="s">
        <v>138</v>
      </c>
      <c r="AU226" s="13" t="s">
        <v>85</v>
      </c>
    </row>
    <row r="227" spans="1:65" s="2" customFormat="1" ht="14.45" customHeight="1">
      <c r="A227" s="30"/>
      <c r="B227" s="31"/>
      <c r="C227" s="171" t="s">
        <v>330</v>
      </c>
      <c r="D227" s="171" t="s">
        <v>133</v>
      </c>
      <c r="E227" s="172" t="s">
        <v>331</v>
      </c>
      <c r="F227" s="193" t="s">
        <v>332</v>
      </c>
      <c r="G227" s="174" t="s">
        <v>136</v>
      </c>
      <c r="H227" s="175">
        <v>1</v>
      </c>
      <c r="I227" s="176"/>
      <c r="J227" s="177">
        <f>ROUND(I227*H227,2)</f>
        <v>0</v>
      </c>
      <c r="K227" s="178"/>
      <c r="L227" s="35"/>
      <c r="M227" s="179" t="s">
        <v>1</v>
      </c>
      <c r="N227" s="180" t="s">
        <v>42</v>
      </c>
      <c r="O227" s="67"/>
      <c r="P227" s="181">
        <f>O227*H227</f>
        <v>0</v>
      </c>
      <c r="Q227" s="181">
        <v>0</v>
      </c>
      <c r="R227" s="181">
        <f>Q227*H227</f>
        <v>0</v>
      </c>
      <c r="S227" s="181">
        <v>0</v>
      </c>
      <c r="T227" s="182">
        <f>S227*H227</f>
        <v>0</v>
      </c>
      <c r="U227" s="30"/>
      <c r="V227" s="30"/>
      <c r="W227" s="30"/>
      <c r="X227" s="30"/>
      <c r="Y227" s="30"/>
      <c r="Z227" s="30"/>
      <c r="AA227" s="30"/>
      <c r="AB227" s="30"/>
      <c r="AC227" s="30"/>
      <c r="AD227" s="30"/>
      <c r="AE227" s="30"/>
      <c r="AR227" s="183" t="s">
        <v>137</v>
      </c>
      <c r="AT227" s="183" t="s">
        <v>133</v>
      </c>
      <c r="AU227" s="183" t="s">
        <v>85</v>
      </c>
      <c r="AY227" s="13" t="s">
        <v>132</v>
      </c>
      <c r="BE227" s="184">
        <f>IF(N227="základní",J227,0)</f>
        <v>0</v>
      </c>
      <c r="BF227" s="184">
        <f>IF(N227="snížená",J227,0)</f>
        <v>0</v>
      </c>
      <c r="BG227" s="184">
        <f>IF(N227="zákl. přenesená",J227,0)</f>
        <v>0</v>
      </c>
      <c r="BH227" s="184">
        <f>IF(N227="sníž. přenesená",J227,0)</f>
        <v>0</v>
      </c>
      <c r="BI227" s="184">
        <f>IF(N227="nulová",J227,0)</f>
        <v>0</v>
      </c>
      <c r="BJ227" s="13" t="s">
        <v>85</v>
      </c>
      <c r="BK227" s="184">
        <f>ROUND(I227*H227,2)</f>
        <v>0</v>
      </c>
      <c r="BL227" s="13" t="s">
        <v>137</v>
      </c>
      <c r="BM227" s="183" t="s">
        <v>333</v>
      </c>
    </row>
    <row r="228" spans="1:47" s="2" customFormat="1" ht="68.25">
      <c r="A228" s="30"/>
      <c r="B228" s="31"/>
      <c r="C228" s="32"/>
      <c r="D228" s="185" t="s">
        <v>138</v>
      </c>
      <c r="E228" s="32"/>
      <c r="F228" s="192" t="s">
        <v>334</v>
      </c>
      <c r="G228" s="32"/>
      <c r="H228" s="32"/>
      <c r="I228" s="187"/>
      <c r="J228" s="32"/>
      <c r="K228" s="32"/>
      <c r="L228" s="35"/>
      <c r="M228" s="188"/>
      <c r="N228" s="189"/>
      <c r="O228" s="67"/>
      <c r="P228" s="67"/>
      <c r="Q228" s="67"/>
      <c r="R228" s="67"/>
      <c r="S228" s="67"/>
      <c r="T228" s="68"/>
      <c r="U228" s="30"/>
      <c r="V228" s="30"/>
      <c r="W228" s="30"/>
      <c r="X228" s="30"/>
      <c r="Y228" s="30"/>
      <c r="Z228" s="30"/>
      <c r="AA228" s="30"/>
      <c r="AB228" s="30"/>
      <c r="AC228" s="30"/>
      <c r="AD228" s="30"/>
      <c r="AE228" s="30"/>
      <c r="AT228" s="13" t="s">
        <v>138</v>
      </c>
      <c r="AU228" s="13" t="s">
        <v>85</v>
      </c>
    </row>
    <row r="229" spans="1:65" s="2" customFormat="1" ht="14.45" customHeight="1">
      <c r="A229" s="30"/>
      <c r="B229" s="31"/>
      <c r="C229" s="171" t="s">
        <v>234</v>
      </c>
      <c r="D229" s="171" t="s">
        <v>133</v>
      </c>
      <c r="E229" s="172" t="s">
        <v>335</v>
      </c>
      <c r="F229" s="193" t="s">
        <v>336</v>
      </c>
      <c r="G229" s="174" t="s">
        <v>136</v>
      </c>
      <c r="H229" s="175">
        <v>1</v>
      </c>
      <c r="I229" s="176"/>
      <c r="J229" s="177">
        <f>ROUND(I229*H229,2)</f>
        <v>0</v>
      </c>
      <c r="K229" s="178"/>
      <c r="L229" s="35"/>
      <c r="M229" s="179" t="s">
        <v>1</v>
      </c>
      <c r="N229" s="180" t="s">
        <v>42</v>
      </c>
      <c r="O229" s="67"/>
      <c r="P229" s="181">
        <f>O229*H229</f>
        <v>0</v>
      </c>
      <c r="Q229" s="181">
        <v>0</v>
      </c>
      <c r="R229" s="181">
        <f>Q229*H229</f>
        <v>0</v>
      </c>
      <c r="S229" s="181">
        <v>0</v>
      </c>
      <c r="T229" s="182">
        <f>S229*H229</f>
        <v>0</v>
      </c>
      <c r="U229" s="30"/>
      <c r="V229" s="30"/>
      <c r="W229" s="30"/>
      <c r="X229" s="30"/>
      <c r="Y229" s="30"/>
      <c r="Z229" s="30"/>
      <c r="AA229" s="30"/>
      <c r="AB229" s="30"/>
      <c r="AC229" s="30"/>
      <c r="AD229" s="30"/>
      <c r="AE229" s="30"/>
      <c r="AR229" s="183" t="s">
        <v>137</v>
      </c>
      <c r="AT229" s="183" t="s">
        <v>133</v>
      </c>
      <c r="AU229" s="183" t="s">
        <v>85</v>
      </c>
      <c r="AY229" s="13" t="s">
        <v>132</v>
      </c>
      <c r="BE229" s="184">
        <f>IF(N229="základní",J229,0)</f>
        <v>0</v>
      </c>
      <c r="BF229" s="184">
        <f>IF(N229="snížená",J229,0)</f>
        <v>0</v>
      </c>
      <c r="BG229" s="184">
        <f>IF(N229="zákl. přenesená",J229,0)</f>
        <v>0</v>
      </c>
      <c r="BH229" s="184">
        <f>IF(N229="sníž. přenesená",J229,0)</f>
        <v>0</v>
      </c>
      <c r="BI229" s="184">
        <f>IF(N229="nulová",J229,0)</f>
        <v>0</v>
      </c>
      <c r="BJ229" s="13" t="s">
        <v>85</v>
      </c>
      <c r="BK229" s="184">
        <f>ROUND(I229*H229,2)</f>
        <v>0</v>
      </c>
      <c r="BL229" s="13" t="s">
        <v>137</v>
      </c>
      <c r="BM229" s="183" t="s">
        <v>337</v>
      </c>
    </row>
    <row r="230" spans="1:47" s="2" customFormat="1" ht="48.75">
      <c r="A230" s="30"/>
      <c r="B230" s="31"/>
      <c r="C230" s="32"/>
      <c r="D230" s="185" t="s">
        <v>138</v>
      </c>
      <c r="E230" s="32"/>
      <c r="F230" s="192" t="s">
        <v>796</v>
      </c>
      <c r="G230" s="32"/>
      <c r="H230" s="32"/>
      <c r="I230" s="187"/>
      <c r="J230" s="32"/>
      <c r="K230" s="32"/>
      <c r="L230" s="35"/>
      <c r="M230" s="188"/>
      <c r="N230" s="189"/>
      <c r="O230" s="67"/>
      <c r="P230" s="67"/>
      <c r="Q230" s="67"/>
      <c r="R230" s="67"/>
      <c r="S230" s="67"/>
      <c r="T230" s="68"/>
      <c r="U230" s="30"/>
      <c r="V230" s="30"/>
      <c r="W230" s="30"/>
      <c r="X230" s="30"/>
      <c r="Y230" s="30"/>
      <c r="Z230" s="30"/>
      <c r="AA230" s="30"/>
      <c r="AB230" s="30"/>
      <c r="AC230" s="30"/>
      <c r="AD230" s="30"/>
      <c r="AE230" s="30"/>
      <c r="AT230" s="13" t="s">
        <v>138</v>
      </c>
      <c r="AU230" s="13" t="s">
        <v>85</v>
      </c>
    </row>
    <row r="231" spans="1:65" s="2" customFormat="1" ht="24.2" customHeight="1">
      <c r="A231" s="30"/>
      <c r="B231" s="31"/>
      <c r="C231" s="171" t="s">
        <v>338</v>
      </c>
      <c r="D231" s="171" t="s">
        <v>133</v>
      </c>
      <c r="E231" s="172" t="s">
        <v>339</v>
      </c>
      <c r="F231" s="173" t="s">
        <v>340</v>
      </c>
      <c r="G231" s="174" t="s">
        <v>136</v>
      </c>
      <c r="H231" s="175">
        <v>2</v>
      </c>
      <c r="I231" s="176"/>
      <c r="J231" s="177">
        <f>ROUND(I231*H231,2)</f>
        <v>0</v>
      </c>
      <c r="K231" s="178"/>
      <c r="L231" s="35"/>
      <c r="M231" s="179" t="s">
        <v>1</v>
      </c>
      <c r="N231" s="180" t="s">
        <v>42</v>
      </c>
      <c r="O231" s="67"/>
      <c r="P231" s="181">
        <f>O231*H231</f>
        <v>0</v>
      </c>
      <c r="Q231" s="181">
        <v>0</v>
      </c>
      <c r="R231" s="181">
        <f>Q231*H231</f>
        <v>0</v>
      </c>
      <c r="S231" s="181">
        <v>0</v>
      </c>
      <c r="T231" s="182">
        <f>S231*H231</f>
        <v>0</v>
      </c>
      <c r="U231" s="30"/>
      <c r="V231" s="30"/>
      <c r="W231" s="30"/>
      <c r="X231" s="30"/>
      <c r="Y231" s="30"/>
      <c r="Z231" s="30"/>
      <c r="AA231" s="30"/>
      <c r="AB231" s="30"/>
      <c r="AC231" s="30"/>
      <c r="AD231" s="30"/>
      <c r="AE231" s="30"/>
      <c r="AR231" s="183" t="s">
        <v>137</v>
      </c>
      <c r="AT231" s="183" t="s">
        <v>133</v>
      </c>
      <c r="AU231" s="183" t="s">
        <v>85</v>
      </c>
      <c r="AY231" s="13" t="s">
        <v>132</v>
      </c>
      <c r="BE231" s="184">
        <f>IF(N231="základní",J231,0)</f>
        <v>0</v>
      </c>
      <c r="BF231" s="184">
        <f>IF(N231="snížená",J231,0)</f>
        <v>0</v>
      </c>
      <c r="BG231" s="184">
        <f>IF(N231="zákl. přenesená",J231,0)</f>
        <v>0</v>
      </c>
      <c r="BH231" s="184">
        <f>IF(N231="sníž. přenesená",J231,0)</f>
        <v>0</v>
      </c>
      <c r="BI231" s="184">
        <f>IF(N231="nulová",J231,0)</f>
        <v>0</v>
      </c>
      <c r="BJ231" s="13" t="s">
        <v>85</v>
      </c>
      <c r="BK231" s="184">
        <f>ROUND(I231*H231,2)</f>
        <v>0</v>
      </c>
      <c r="BL231" s="13" t="s">
        <v>137</v>
      </c>
      <c r="BM231" s="183" t="s">
        <v>341</v>
      </c>
    </row>
    <row r="232" spans="1:47" s="2" customFormat="1" ht="68.25">
      <c r="A232" s="30"/>
      <c r="B232" s="31"/>
      <c r="C232" s="32"/>
      <c r="D232" s="185" t="s">
        <v>138</v>
      </c>
      <c r="E232" s="32"/>
      <c r="F232" s="186" t="s">
        <v>342</v>
      </c>
      <c r="G232" s="32"/>
      <c r="H232" s="32"/>
      <c r="I232" s="187"/>
      <c r="J232" s="32"/>
      <c r="K232" s="32"/>
      <c r="L232" s="35"/>
      <c r="M232" s="188"/>
      <c r="N232" s="189"/>
      <c r="O232" s="67"/>
      <c r="P232" s="67"/>
      <c r="Q232" s="67"/>
      <c r="R232" s="67"/>
      <c r="S232" s="67"/>
      <c r="T232" s="68"/>
      <c r="U232" s="30"/>
      <c r="V232" s="30"/>
      <c r="W232" s="30"/>
      <c r="X232" s="30"/>
      <c r="Y232" s="30"/>
      <c r="Z232" s="30"/>
      <c r="AA232" s="30"/>
      <c r="AB232" s="30"/>
      <c r="AC232" s="30"/>
      <c r="AD232" s="30"/>
      <c r="AE232" s="30"/>
      <c r="AT232" s="13" t="s">
        <v>138</v>
      </c>
      <c r="AU232" s="13" t="s">
        <v>85</v>
      </c>
    </row>
    <row r="233" spans="1:65" s="2" customFormat="1" ht="24.2" customHeight="1">
      <c r="A233" s="30"/>
      <c r="B233" s="31"/>
      <c r="C233" s="171" t="s">
        <v>238</v>
      </c>
      <c r="D233" s="171" t="s">
        <v>133</v>
      </c>
      <c r="E233" s="172" t="s">
        <v>343</v>
      </c>
      <c r="F233" s="173" t="s">
        <v>344</v>
      </c>
      <c r="G233" s="174" t="s">
        <v>136</v>
      </c>
      <c r="H233" s="175">
        <v>1</v>
      </c>
      <c r="I233" s="176"/>
      <c r="J233" s="177">
        <f>ROUND(I233*H233,2)</f>
        <v>0</v>
      </c>
      <c r="K233" s="178"/>
      <c r="L233" s="35"/>
      <c r="M233" s="179" t="s">
        <v>1</v>
      </c>
      <c r="N233" s="180" t="s">
        <v>42</v>
      </c>
      <c r="O233" s="67"/>
      <c r="P233" s="181">
        <f>O233*H233</f>
        <v>0</v>
      </c>
      <c r="Q233" s="181">
        <v>0</v>
      </c>
      <c r="R233" s="181">
        <f>Q233*H233</f>
        <v>0</v>
      </c>
      <c r="S233" s="181">
        <v>0</v>
      </c>
      <c r="T233" s="182">
        <f>S233*H233</f>
        <v>0</v>
      </c>
      <c r="U233" s="30"/>
      <c r="V233" s="30"/>
      <c r="W233" s="30"/>
      <c r="X233" s="30"/>
      <c r="Y233" s="30"/>
      <c r="Z233" s="30"/>
      <c r="AA233" s="30"/>
      <c r="AB233" s="30"/>
      <c r="AC233" s="30"/>
      <c r="AD233" s="30"/>
      <c r="AE233" s="30"/>
      <c r="AR233" s="183" t="s">
        <v>137</v>
      </c>
      <c r="AT233" s="183" t="s">
        <v>133</v>
      </c>
      <c r="AU233" s="183" t="s">
        <v>85</v>
      </c>
      <c r="AY233" s="13" t="s">
        <v>132</v>
      </c>
      <c r="BE233" s="184">
        <f>IF(N233="základní",J233,0)</f>
        <v>0</v>
      </c>
      <c r="BF233" s="184">
        <f>IF(N233="snížená",J233,0)</f>
        <v>0</v>
      </c>
      <c r="BG233" s="184">
        <f>IF(N233="zákl. přenesená",J233,0)</f>
        <v>0</v>
      </c>
      <c r="BH233" s="184">
        <f>IF(N233="sníž. přenesená",J233,0)</f>
        <v>0</v>
      </c>
      <c r="BI233" s="184">
        <f>IF(N233="nulová",J233,0)</f>
        <v>0</v>
      </c>
      <c r="BJ233" s="13" t="s">
        <v>85</v>
      </c>
      <c r="BK233" s="184">
        <f>ROUND(I233*H233,2)</f>
        <v>0</v>
      </c>
      <c r="BL233" s="13" t="s">
        <v>137</v>
      </c>
      <c r="BM233" s="183" t="s">
        <v>345</v>
      </c>
    </row>
    <row r="234" spans="1:47" s="2" customFormat="1" ht="68.25">
      <c r="A234" s="30"/>
      <c r="B234" s="31"/>
      <c r="C234" s="32"/>
      <c r="D234" s="185" t="s">
        <v>138</v>
      </c>
      <c r="E234" s="32"/>
      <c r="F234" s="186" t="s">
        <v>346</v>
      </c>
      <c r="G234" s="32"/>
      <c r="H234" s="32"/>
      <c r="I234" s="187"/>
      <c r="J234" s="32"/>
      <c r="K234" s="32"/>
      <c r="L234" s="35"/>
      <c r="M234" s="188"/>
      <c r="N234" s="189"/>
      <c r="O234" s="67"/>
      <c r="P234" s="67"/>
      <c r="Q234" s="67"/>
      <c r="R234" s="67"/>
      <c r="S234" s="67"/>
      <c r="T234" s="68"/>
      <c r="U234" s="30"/>
      <c r="V234" s="30"/>
      <c r="W234" s="30"/>
      <c r="X234" s="30"/>
      <c r="Y234" s="30"/>
      <c r="Z234" s="30"/>
      <c r="AA234" s="30"/>
      <c r="AB234" s="30"/>
      <c r="AC234" s="30"/>
      <c r="AD234" s="30"/>
      <c r="AE234" s="30"/>
      <c r="AT234" s="13" t="s">
        <v>138</v>
      </c>
      <c r="AU234" s="13" t="s">
        <v>85</v>
      </c>
    </row>
    <row r="235" spans="1:65" s="2" customFormat="1" ht="24.2" customHeight="1">
      <c r="A235" s="30"/>
      <c r="B235" s="31"/>
      <c r="C235" s="171" t="s">
        <v>347</v>
      </c>
      <c r="D235" s="171" t="s">
        <v>133</v>
      </c>
      <c r="E235" s="172" t="s">
        <v>348</v>
      </c>
      <c r="F235" s="173" t="s">
        <v>349</v>
      </c>
      <c r="G235" s="174" t="s">
        <v>136</v>
      </c>
      <c r="H235" s="175">
        <v>1</v>
      </c>
      <c r="I235" s="176"/>
      <c r="J235" s="177">
        <f>ROUND(I235*H235,2)</f>
        <v>0</v>
      </c>
      <c r="K235" s="178"/>
      <c r="L235" s="35"/>
      <c r="M235" s="179" t="s">
        <v>1</v>
      </c>
      <c r="N235" s="180" t="s">
        <v>42</v>
      </c>
      <c r="O235" s="67"/>
      <c r="P235" s="181">
        <f>O235*H235</f>
        <v>0</v>
      </c>
      <c r="Q235" s="181">
        <v>0</v>
      </c>
      <c r="R235" s="181">
        <f>Q235*H235</f>
        <v>0</v>
      </c>
      <c r="S235" s="181">
        <v>0</v>
      </c>
      <c r="T235" s="182">
        <f>S235*H235</f>
        <v>0</v>
      </c>
      <c r="U235" s="30"/>
      <c r="V235" s="30"/>
      <c r="W235" s="30"/>
      <c r="X235" s="30"/>
      <c r="Y235" s="30"/>
      <c r="Z235" s="30"/>
      <c r="AA235" s="30"/>
      <c r="AB235" s="30"/>
      <c r="AC235" s="30"/>
      <c r="AD235" s="30"/>
      <c r="AE235" s="30"/>
      <c r="AR235" s="183" t="s">
        <v>137</v>
      </c>
      <c r="AT235" s="183" t="s">
        <v>133</v>
      </c>
      <c r="AU235" s="183" t="s">
        <v>85</v>
      </c>
      <c r="AY235" s="13" t="s">
        <v>132</v>
      </c>
      <c r="BE235" s="184">
        <f>IF(N235="základní",J235,0)</f>
        <v>0</v>
      </c>
      <c r="BF235" s="184">
        <f>IF(N235="snížená",J235,0)</f>
        <v>0</v>
      </c>
      <c r="BG235" s="184">
        <f>IF(N235="zákl. přenesená",J235,0)</f>
        <v>0</v>
      </c>
      <c r="BH235" s="184">
        <f>IF(N235="sníž. přenesená",J235,0)</f>
        <v>0</v>
      </c>
      <c r="BI235" s="184">
        <f>IF(N235="nulová",J235,0)</f>
        <v>0</v>
      </c>
      <c r="BJ235" s="13" t="s">
        <v>85</v>
      </c>
      <c r="BK235" s="184">
        <f>ROUND(I235*H235,2)</f>
        <v>0</v>
      </c>
      <c r="BL235" s="13" t="s">
        <v>137</v>
      </c>
      <c r="BM235" s="183" t="s">
        <v>350</v>
      </c>
    </row>
    <row r="236" spans="1:47" s="2" customFormat="1" ht="68.25">
      <c r="A236" s="30"/>
      <c r="B236" s="31"/>
      <c r="C236" s="32"/>
      <c r="D236" s="185" t="s">
        <v>138</v>
      </c>
      <c r="E236" s="32"/>
      <c r="F236" s="186" t="s">
        <v>351</v>
      </c>
      <c r="G236" s="32"/>
      <c r="H236" s="32"/>
      <c r="I236" s="187"/>
      <c r="J236" s="32"/>
      <c r="K236" s="32"/>
      <c r="L236" s="35"/>
      <c r="M236" s="188"/>
      <c r="N236" s="189"/>
      <c r="O236" s="67"/>
      <c r="P236" s="67"/>
      <c r="Q236" s="67"/>
      <c r="R236" s="67"/>
      <c r="S236" s="67"/>
      <c r="T236" s="68"/>
      <c r="U236" s="30"/>
      <c r="V236" s="30"/>
      <c r="W236" s="30"/>
      <c r="X236" s="30"/>
      <c r="Y236" s="30"/>
      <c r="Z236" s="30"/>
      <c r="AA236" s="30"/>
      <c r="AB236" s="30"/>
      <c r="AC236" s="30"/>
      <c r="AD236" s="30"/>
      <c r="AE236" s="30"/>
      <c r="AT236" s="13" t="s">
        <v>138</v>
      </c>
      <c r="AU236" s="13" t="s">
        <v>85</v>
      </c>
    </row>
    <row r="237" spans="1:65" s="2" customFormat="1" ht="24.2" customHeight="1">
      <c r="A237" s="30"/>
      <c r="B237" s="31"/>
      <c r="C237" s="171" t="s">
        <v>243</v>
      </c>
      <c r="D237" s="171" t="s">
        <v>133</v>
      </c>
      <c r="E237" s="172" t="s">
        <v>352</v>
      </c>
      <c r="F237" s="173" t="s">
        <v>349</v>
      </c>
      <c r="G237" s="174" t="s">
        <v>136</v>
      </c>
      <c r="H237" s="175">
        <v>2</v>
      </c>
      <c r="I237" s="176"/>
      <c r="J237" s="177">
        <f>ROUND(I237*H237,2)</f>
        <v>0</v>
      </c>
      <c r="K237" s="178"/>
      <c r="L237" s="35"/>
      <c r="M237" s="179" t="s">
        <v>1</v>
      </c>
      <c r="N237" s="180" t="s">
        <v>42</v>
      </c>
      <c r="O237" s="67"/>
      <c r="P237" s="181">
        <f>O237*H237</f>
        <v>0</v>
      </c>
      <c r="Q237" s="181">
        <v>0</v>
      </c>
      <c r="R237" s="181">
        <f>Q237*H237</f>
        <v>0</v>
      </c>
      <c r="S237" s="181">
        <v>0</v>
      </c>
      <c r="T237" s="182">
        <f>S237*H237</f>
        <v>0</v>
      </c>
      <c r="U237" s="30"/>
      <c r="V237" s="30"/>
      <c r="W237" s="30"/>
      <c r="X237" s="30"/>
      <c r="Y237" s="30"/>
      <c r="Z237" s="30"/>
      <c r="AA237" s="30"/>
      <c r="AB237" s="30"/>
      <c r="AC237" s="30"/>
      <c r="AD237" s="30"/>
      <c r="AE237" s="30"/>
      <c r="AR237" s="183" t="s">
        <v>137</v>
      </c>
      <c r="AT237" s="183" t="s">
        <v>133</v>
      </c>
      <c r="AU237" s="183" t="s">
        <v>85</v>
      </c>
      <c r="AY237" s="13" t="s">
        <v>132</v>
      </c>
      <c r="BE237" s="184">
        <f>IF(N237="základní",J237,0)</f>
        <v>0</v>
      </c>
      <c r="BF237" s="184">
        <f>IF(N237="snížená",J237,0)</f>
        <v>0</v>
      </c>
      <c r="BG237" s="184">
        <f>IF(N237="zákl. přenesená",J237,0)</f>
        <v>0</v>
      </c>
      <c r="BH237" s="184">
        <f>IF(N237="sníž. přenesená",J237,0)</f>
        <v>0</v>
      </c>
      <c r="BI237" s="184">
        <f>IF(N237="nulová",J237,0)</f>
        <v>0</v>
      </c>
      <c r="BJ237" s="13" t="s">
        <v>85</v>
      </c>
      <c r="BK237" s="184">
        <f>ROUND(I237*H237,2)</f>
        <v>0</v>
      </c>
      <c r="BL237" s="13" t="s">
        <v>137</v>
      </c>
      <c r="BM237" s="183" t="s">
        <v>353</v>
      </c>
    </row>
    <row r="238" spans="1:47" s="2" customFormat="1" ht="68.25">
      <c r="A238" s="30"/>
      <c r="B238" s="31"/>
      <c r="C238" s="32"/>
      <c r="D238" s="185" t="s">
        <v>138</v>
      </c>
      <c r="E238" s="32"/>
      <c r="F238" s="186" t="s">
        <v>354</v>
      </c>
      <c r="G238" s="32"/>
      <c r="H238" s="32"/>
      <c r="I238" s="187"/>
      <c r="J238" s="32"/>
      <c r="K238" s="32"/>
      <c r="L238" s="35"/>
      <c r="M238" s="188"/>
      <c r="N238" s="189"/>
      <c r="O238" s="67"/>
      <c r="P238" s="67"/>
      <c r="Q238" s="67"/>
      <c r="R238" s="67"/>
      <c r="S238" s="67"/>
      <c r="T238" s="68"/>
      <c r="U238" s="30"/>
      <c r="V238" s="30"/>
      <c r="W238" s="30"/>
      <c r="X238" s="30"/>
      <c r="Y238" s="30"/>
      <c r="Z238" s="30"/>
      <c r="AA238" s="30"/>
      <c r="AB238" s="30"/>
      <c r="AC238" s="30"/>
      <c r="AD238" s="30"/>
      <c r="AE238" s="30"/>
      <c r="AT238" s="13" t="s">
        <v>138</v>
      </c>
      <c r="AU238" s="13" t="s">
        <v>85</v>
      </c>
    </row>
    <row r="239" spans="1:65" s="2" customFormat="1" ht="14.45" customHeight="1">
      <c r="A239" s="30"/>
      <c r="B239" s="31"/>
      <c r="C239" s="171" t="s">
        <v>355</v>
      </c>
      <c r="D239" s="171" t="s">
        <v>133</v>
      </c>
      <c r="E239" s="172" t="s">
        <v>356</v>
      </c>
      <c r="F239" s="173" t="s">
        <v>357</v>
      </c>
      <c r="G239" s="174" t="s">
        <v>136</v>
      </c>
      <c r="H239" s="175">
        <v>2</v>
      </c>
      <c r="I239" s="176"/>
      <c r="J239" s="177">
        <f>ROUND(I239*H239,2)</f>
        <v>0</v>
      </c>
      <c r="K239" s="178"/>
      <c r="L239" s="35"/>
      <c r="M239" s="179" t="s">
        <v>1</v>
      </c>
      <c r="N239" s="180" t="s">
        <v>42</v>
      </c>
      <c r="O239" s="67"/>
      <c r="P239" s="181">
        <f>O239*H239</f>
        <v>0</v>
      </c>
      <c r="Q239" s="181">
        <v>0</v>
      </c>
      <c r="R239" s="181">
        <f>Q239*H239</f>
        <v>0</v>
      </c>
      <c r="S239" s="181">
        <v>0</v>
      </c>
      <c r="T239" s="182">
        <f>S239*H239</f>
        <v>0</v>
      </c>
      <c r="U239" s="30"/>
      <c r="V239" s="30"/>
      <c r="W239" s="30"/>
      <c r="X239" s="30"/>
      <c r="Y239" s="30"/>
      <c r="Z239" s="30"/>
      <c r="AA239" s="30"/>
      <c r="AB239" s="30"/>
      <c r="AC239" s="30"/>
      <c r="AD239" s="30"/>
      <c r="AE239" s="30"/>
      <c r="AR239" s="183" t="s">
        <v>137</v>
      </c>
      <c r="AT239" s="183" t="s">
        <v>133</v>
      </c>
      <c r="AU239" s="183" t="s">
        <v>85</v>
      </c>
      <c r="AY239" s="13" t="s">
        <v>132</v>
      </c>
      <c r="BE239" s="184">
        <f>IF(N239="základní",J239,0)</f>
        <v>0</v>
      </c>
      <c r="BF239" s="184">
        <f>IF(N239="snížená",J239,0)</f>
        <v>0</v>
      </c>
      <c r="BG239" s="184">
        <f>IF(N239="zákl. přenesená",J239,0)</f>
        <v>0</v>
      </c>
      <c r="BH239" s="184">
        <f>IF(N239="sníž. přenesená",J239,0)</f>
        <v>0</v>
      </c>
      <c r="BI239" s="184">
        <f>IF(N239="nulová",J239,0)</f>
        <v>0</v>
      </c>
      <c r="BJ239" s="13" t="s">
        <v>85</v>
      </c>
      <c r="BK239" s="184">
        <f>ROUND(I239*H239,2)</f>
        <v>0</v>
      </c>
      <c r="BL239" s="13" t="s">
        <v>137</v>
      </c>
      <c r="BM239" s="183" t="s">
        <v>358</v>
      </c>
    </row>
    <row r="240" spans="1:47" s="2" customFormat="1" ht="29.25">
      <c r="A240" s="30"/>
      <c r="B240" s="31"/>
      <c r="C240" s="32"/>
      <c r="D240" s="185" t="s">
        <v>138</v>
      </c>
      <c r="E240" s="32"/>
      <c r="F240" s="186" t="s">
        <v>359</v>
      </c>
      <c r="G240" s="32"/>
      <c r="H240" s="32"/>
      <c r="I240" s="187"/>
      <c r="J240" s="32"/>
      <c r="K240" s="32"/>
      <c r="L240" s="35"/>
      <c r="M240" s="188"/>
      <c r="N240" s="189"/>
      <c r="O240" s="67"/>
      <c r="P240" s="67"/>
      <c r="Q240" s="67"/>
      <c r="R240" s="67"/>
      <c r="S240" s="67"/>
      <c r="T240" s="68"/>
      <c r="U240" s="30"/>
      <c r="V240" s="30"/>
      <c r="W240" s="30"/>
      <c r="X240" s="30"/>
      <c r="Y240" s="30"/>
      <c r="Z240" s="30"/>
      <c r="AA240" s="30"/>
      <c r="AB240" s="30"/>
      <c r="AC240" s="30"/>
      <c r="AD240" s="30"/>
      <c r="AE240" s="30"/>
      <c r="AT240" s="13" t="s">
        <v>138</v>
      </c>
      <c r="AU240" s="13" t="s">
        <v>85</v>
      </c>
    </row>
    <row r="241" spans="1:65" s="2" customFormat="1" ht="37.9" customHeight="1">
      <c r="A241" s="30"/>
      <c r="B241" s="31"/>
      <c r="C241" s="171" t="s">
        <v>247</v>
      </c>
      <c r="D241" s="171" t="s">
        <v>133</v>
      </c>
      <c r="E241" s="172" t="s">
        <v>360</v>
      </c>
      <c r="F241" s="173" t="s">
        <v>361</v>
      </c>
      <c r="G241" s="174" t="s">
        <v>136</v>
      </c>
      <c r="H241" s="175">
        <v>1</v>
      </c>
      <c r="I241" s="176"/>
      <c r="J241" s="177">
        <f>ROUND(I241*H241,2)</f>
        <v>0</v>
      </c>
      <c r="K241" s="178"/>
      <c r="L241" s="35"/>
      <c r="M241" s="179" t="s">
        <v>1</v>
      </c>
      <c r="N241" s="180" t="s">
        <v>42</v>
      </c>
      <c r="O241" s="67"/>
      <c r="P241" s="181">
        <f>O241*H241</f>
        <v>0</v>
      </c>
      <c r="Q241" s="181">
        <v>0</v>
      </c>
      <c r="R241" s="181">
        <f>Q241*H241</f>
        <v>0</v>
      </c>
      <c r="S241" s="181">
        <v>0</v>
      </c>
      <c r="T241" s="182">
        <f>S241*H241</f>
        <v>0</v>
      </c>
      <c r="U241" s="30"/>
      <c r="V241" s="30"/>
      <c r="W241" s="30"/>
      <c r="X241" s="30"/>
      <c r="Y241" s="30"/>
      <c r="Z241" s="30"/>
      <c r="AA241" s="30"/>
      <c r="AB241" s="30"/>
      <c r="AC241" s="30"/>
      <c r="AD241" s="30"/>
      <c r="AE241" s="30"/>
      <c r="AR241" s="183" t="s">
        <v>137</v>
      </c>
      <c r="AT241" s="183" t="s">
        <v>133</v>
      </c>
      <c r="AU241" s="183" t="s">
        <v>85</v>
      </c>
      <c r="AY241" s="13" t="s">
        <v>132</v>
      </c>
      <c r="BE241" s="184">
        <f>IF(N241="základní",J241,0)</f>
        <v>0</v>
      </c>
      <c r="BF241" s="184">
        <f>IF(N241="snížená",J241,0)</f>
        <v>0</v>
      </c>
      <c r="BG241" s="184">
        <f>IF(N241="zákl. přenesená",J241,0)</f>
        <v>0</v>
      </c>
      <c r="BH241" s="184">
        <f>IF(N241="sníž. přenesená",J241,0)</f>
        <v>0</v>
      </c>
      <c r="BI241" s="184">
        <f>IF(N241="nulová",J241,0)</f>
        <v>0</v>
      </c>
      <c r="BJ241" s="13" t="s">
        <v>85</v>
      </c>
      <c r="BK241" s="184">
        <f>ROUND(I241*H241,2)</f>
        <v>0</v>
      </c>
      <c r="BL241" s="13" t="s">
        <v>137</v>
      </c>
      <c r="BM241" s="183" t="s">
        <v>362</v>
      </c>
    </row>
    <row r="242" spans="1:47" s="2" customFormat="1" ht="48.75">
      <c r="A242" s="30"/>
      <c r="B242" s="31"/>
      <c r="C242" s="32"/>
      <c r="D242" s="185" t="s">
        <v>138</v>
      </c>
      <c r="E242" s="32"/>
      <c r="F242" s="186" t="s">
        <v>363</v>
      </c>
      <c r="G242" s="32"/>
      <c r="H242" s="32"/>
      <c r="I242" s="187"/>
      <c r="J242" s="32"/>
      <c r="K242" s="32"/>
      <c r="L242" s="35"/>
      <c r="M242" s="188"/>
      <c r="N242" s="189"/>
      <c r="O242" s="67"/>
      <c r="P242" s="67"/>
      <c r="Q242" s="67"/>
      <c r="R242" s="67"/>
      <c r="S242" s="67"/>
      <c r="T242" s="68"/>
      <c r="U242" s="30"/>
      <c r="V242" s="30"/>
      <c r="W242" s="30"/>
      <c r="X242" s="30"/>
      <c r="Y242" s="30"/>
      <c r="Z242" s="30"/>
      <c r="AA242" s="30"/>
      <c r="AB242" s="30"/>
      <c r="AC242" s="30"/>
      <c r="AD242" s="30"/>
      <c r="AE242" s="30"/>
      <c r="AT242" s="13" t="s">
        <v>138</v>
      </c>
      <c r="AU242" s="13" t="s">
        <v>85</v>
      </c>
    </row>
    <row r="243" spans="1:65" s="2" customFormat="1" ht="14.45" customHeight="1">
      <c r="A243" s="30"/>
      <c r="B243" s="31"/>
      <c r="C243" s="171" t="s">
        <v>364</v>
      </c>
      <c r="D243" s="171" t="s">
        <v>133</v>
      </c>
      <c r="E243" s="172" t="s">
        <v>365</v>
      </c>
      <c r="F243" s="173" t="s">
        <v>366</v>
      </c>
      <c r="G243" s="174" t="s">
        <v>136</v>
      </c>
      <c r="H243" s="175">
        <v>1</v>
      </c>
      <c r="I243" s="176"/>
      <c r="J243" s="177">
        <f>ROUND(I243*H243,2)</f>
        <v>0</v>
      </c>
      <c r="K243" s="178"/>
      <c r="L243" s="35"/>
      <c r="M243" s="179" t="s">
        <v>1</v>
      </c>
      <c r="N243" s="180" t="s">
        <v>42</v>
      </c>
      <c r="O243" s="67"/>
      <c r="P243" s="181">
        <f>O243*H243</f>
        <v>0</v>
      </c>
      <c r="Q243" s="181">
        <v>0</v>
      </c>
      <c r="R243" s="181">
        <f>Q243*H243</f>
        <v>0</v>
      </c>
      <c r="S243" s="181">
        <v>0</v>
      </c>
      <c r="T243" s="182">
        <f>S243*H243</f>
        <v>0</v>
      </c>
      <c r="U243" s="30"/>
      <c r="V243" s="30"/>
      <c r="W243" s="30"/>
      <c r="X243" s="30"/>
      <c r="Y243" s="30"/>
      <c r="Z243" s="30"/>
      <c r="AA243" s="30"/>
      <c r="AB243" s="30"/>
      <c r="AC243" s="30"/>
      <c r="AD243" s="30"/>
      <c r="AE243" s="30"/>
      <c r="AR243" s="183" t="s">
        <v>137</v>
      </c>
      <c r="AT243" s="183" t="s">
        <v>133</v>
      </c>
      <c r="AU243" s="183" t="s">
        <v>85</v>
      </c>
      <c r="AY243" s="13" t="s">
        <v>132</v>
      </c>
      <c r="BE243" s="184">
        <f>IF(N243="základní",J243,0)</f>
        <v>0</v>
      </c>
      <c r="BF243" s="184">
        <f>IF(N243="snížená",J243,0)</f>
        <v>0</v>
      </c>
      <c r="BG243" s="184">
        <f>IF(N243="zákl. přenesená",J243,0)</f>
        <v>0</v>
      </c>
      <c r="BH243" s="184">
        <f>IF(N243="sníž. přenesená",J243,0)</f>
        <v>0</v>
      </c>
      <c r="BI243" s="184">
        <f>IF(N243="nulová",J243,0)</f>
        <v>0</v>
      </c>
      <c r="BJ243" s="13" t="s">
        <v>85</v>
      </c>
      <c r="BK243" s="184">
        <f>ROUND(I243*H243,2)</f>
        <v>0</v>
      </c>
      <c r="BL243" s="13" t="s">
        <v>137</v>
      </c>
      <c r="BM243" s="183" t="s">
        <v>367</v>
      </c>
    </row>
    <row r="244" spans="1:47" s="2" customFormat="1" ht="78">
      <c r="A244" s="30"/>
      <c r="B244" s="31"/>
      <c r="C244" s="32"/>
      <c r="D244" s="185" t="s">
        <v>138</v>
      </c>
      <c r="E244" s="32"/>
      <c r="F244" s="186" t="s">
        <v>368</v>
      </c>
      <c r="G244" s="32"/>
      <c r="H244" s="32"/>
      <c r="I244" s="187"/>
      <c r="J244" s="32"/>
      <c r="K244" s="32"/>
      <c r="L244" s="35"/>
      <c r="M244" s="188"/>
      <c r="N244" s="189"/>
      <c r="O244" s="67"/>
      <c r="P244" s="67"/>
      <c r="Q244" s="67"/>
      <c r="R244" s="67"/>
      <c r="S244" s="67"/>
      <c r="T244" s="68"/>
      <c r="U244" s="30"/>
      <c r="V244" s="30"/>
      <c r="W244" s="30"/>
      <c r="X244" s="30"/>
      <c r="Y244" s="30"/>
      <c r="Z244" s="30"/>
      <c r="AA244" s="30"/>
      <c r="AB244" s="30"/>
      <c r="AC244" s="30"/>
      <c r="AD244" s="30"/>
      <c r="AE244" s="30"/>
      <c r="AT244" s="13" t="s">
        <v>138</v>
      </c>
      <c r="AU244" s="13" t="s">
        <v>85</v>
      </c>
    </row>
    <row r="245" spans="1:65" s="2" customFormat="1" ht="14.45" customHeight="1">
      <c r="A245" s="30"/>
      <c r="B245" s="31"/>
      <c r="C245" s="171" t="s">
        <v>252</v>
      </c>
      <c r="D245" s="171" t="s">
        <v>133</v>
      </c>
      <c r="E245" s="172" t="s">
        <v>369</v>
      </c>
      <c r="F245" s="173" t="s">
        <v>284</v>
      </c>
      <c r="G245" s="174" t="s">
        <v>136</v>
      </c>
      <c r="H245" s="175">
        <v>1</v>
      </c>
      <c r="I245" s="176"/>
      <c r="J245" s="177">
        <f>ROUND(I245*H245,2)</f>
        <v>0</v>
      </c>
      <c r="K245" s="178"/>
      <c r="L245" s="35"/>
      <c r="M245" s="179" t="s">
        <v>1</v>
      </c>
      <c r="N245" s="180" t="s">
        <v>42</v>
      </c>
      <c r="O245" s="67"/>
      <c r="P245" s="181">
        <f>O245*H245</f>
        <v>0</v>
      </c>
      <c r="Q245" s="181">
        <v>0</v>
      </c>
      <c r="R245" s="181">
        <f>Q245*H245</f>
        <v>0</v>
      </c>
      <c r="S245" s="181">
        <v>0</v>
      </c>
      <c r="T245" s="182">
        <f>S245*H245</f>
        <v>0</v>
      </c>
      <c r="U245" s="30"/>
      <c r="V245" s="30"/>
      <c r="W245" s="30"/>
      <c r="X245" s="30"/>
      <c r="Y245" s="30"/>
      <c r="Z245" s="30"/>
      <c r="AA245" s="30"/>
      <c r="AB245" s="30"/>
      <c r="AC245" s="30"/>
      <c r="AD245" s="30"/>
      <c r="AE245" s="30"/>
      <c r="AR245" s="183" t="s">
        <v>137</v>
      </c>
      <c r="AT245" s="183" t="s">
        <v>133</v>
      </c>
      <c r="AU245" s="183" t="s">
        <v>85</v>
      </c>
      <c r="AY245" s="13" t="s">
        <v>132</v>
      </c>
      <c r="BE245" s="184">
        <f>IF(N245="základní",J245,0)</f>
        <v>0</v>
      </c>
      <c r="BF245" s="184">
        <f>IF(N245="snížená",J245,0)</f>
        <v>0</v>
      </c>
      <c r="BG245" s="184">
        <f>IF(N245="zákl. přenesená",J245,0)</f>
        <v>0</v>
      </c>
      <c r="BH245" s="184">
        <f>IF(N245="sníž. přenesená",J245,0)</f>
        <v>0</v>
      </c>
      <c r="BI245" s="184">
        <f>IF(N245="nulová",J245,0)</f>
        <v>0</v>
      </c>
      <c r="BJ245" s="13" t="s">
        <v>85</v>
      </c>
      <c r="BK245" s="184">
        <f>ROUND(I245*H245,2)</f>
        <v>0</v>
      </c>
      <c r="BL245" s="13" t="s">
        <v>137</v>
      </c>
      <c r="BM245" s="183" t="s">
        <v>370</v>
      </c>
    </row>
    <row r="246" spans="1:47" s="2" customFormat="1" ht="48.75">
      <c r="A246" s="30"/>
      <c r="B246" s="31"/>
      <c r="C246" s="32"/>
      <c r="D246" s="185" t="s">
        <v>138</v>
      </c>
      <c r="E246" s="32"/>
      <c r="F246" s="186" t="s">
        <v>371</v>
      </c>
      <c r="G246" s="32"/>
      <c r="H246" s="32"/>
      <c r="I246" s="187"/>
      <c r="J246" s="32"/>
      <c r="K246" s="32"/>
      <c r="L246" s="35"/>
      <c r="M246" s="188"/>
      <c r="N246" s="189"/>
      <c r="O246" s="67"/>
      <c r="P246" s="67"/>
      <c r="Q246" s="67"/>
      <c r="R246" s="67"/>
      <c r="S246" s="67"/>
      <c r="T246" s="68"/>
      <c r="U246" s="30"/>
      <c r="V246" s="30"/>
      <c r="W246" s="30"/>
      <c r="X246" s="30"/>
      <c r="Y246" s="30"/>
      <c r="Z246" s="30"/>
      <c r="AA246" s="30"/>
      <c r="AB246" s="30"/>
      <c r="AC246" s="30"/>
      <c r="AD246" s="30"/>
      <c r="AE246" s="30"/>
      <c r="AT246" s="13" t="s">
        <v>138</v>
      </c>
      <c r="AU246" s="13" t="s">
        <v>85</v>
      </c>
    </row>
    <row r="247" spans="1:65" s="2" customFormat="1" ht="14.45" customHeight="1">
      <c r="A247" s="30"/>
      <c r="B247" s="31"/>
      <c r="C247" s="171" t="s">
        <v>372</v>
      </c>
      <c r="D247" s="171" t="s">
        <v>133</v>
      </c>
      <c r="E247" s="172" t="s">
        <v>373</v>
      </c>
      <c r="F247" s="173" t="s">
        <v>284</v>
      </c>
      <c r="G247" s="174" t="s">
        <v>136</v>
      </c>
      <c r="H247" s="175">
        <v>1</v>
      </c>
      <c r="I247" s="176"/>
      <c r="J247" s="177">
        <f>ROUND(I247*H247,2)</f>
        <v>0</v>
      </c>
      <c r="K247" s="178"/>
      <c r="L247" s="35"/>
      <c r="M247" s="179" t="s">
        <v>1</v>
      </c>
      <c r="N247" s="180" t="s">
        <v>42</v>
      </c>
      <c r="O247" s="67"/>
      <c r="P247" s="181">
        <f>O247*H247</f>
        <v>0</v>
      </c>
      <c r="Q247" s="181">
        <v>0</v>
      </c>
      <c r="R247" s="181">
        <f>Q247*H247</f>
        <v>0</v>
      </c>
      <c r="S247" s="181">
        <v>0</v>
      </c>
      <c r="T247" s="182">
        <f>S247*H247</f>
        <v>0</v>
      </c>
      <c r="U247" s="30"/>
      <c r="V247" s="30"/>
      <c r="W247" s="30"/>
      <c r="X247" s="30"/>
      <c r="Y247" s="30"/>
      <c r="Z247" s="30"/>
      <c r="AA247" s="30"/>
      <c r="AB247" s="30"/>
      <c r="AC247" s="30"/>
      <c r="AD247" s="30"/>
      <c r="AE247" s="30"/>
      <c r="AR247" s="183" t="s">
        <v>137</v>
      </c>
      <c r="AT247" s="183" t="s">
        <v>133</v>
      </c>
      <c r="AU247" s="183" t="s">
        <v>85</v>
      </c>
      <c r="AY247" s="13" t="s">
        <v>132</v>
      </c>
      <c r="BE247" s="184">
        <f>IF(N247="základní",J247,0)</f>
        <v>0</v>
      </c>
      <c r="BF247" s="184">
        <f>IF(N247="snížená",J247,0)</f>
        <v>0</v>
      </c>
      <c r="BG247" s="184">
        <f>IF(N247="zákl. přenesená",J247,0)</f>
        <v>0</v>
      </c>
      <c r="BH247" s="184">
        <f>IF(N247="sníž. přenesená",J247,0)</f>
        <v>0</v>
      </c>
      <c r="BI247" s="184">
        <f>IF(N247="nulová",J247,0)</f>
        <v>0</v>
      </c>
      <c r="BJ247" s="13" t="s">
        <v>85</v>
      </c>
      <c r="BK247" s="184">
        <f>ROUND(I247*H247,2)</f>
        <v>0</v>
      </c>
      <c r="BL247" s="13" t="s">
        <v>137</v>
      </c>
      <c r="BM247" s="183" t="s">
        <v>374</v>
      </c>
    </row>
    <row r="248" spans="1:47" s="2" customFormat="1" ht="48.75">
      <c r="A248" s="30"/>
      <c r="B248" s="31"/>
      <c r="C248" s="32"/>
      <c r="D248" s="185" t="s">
        <v>138</v>
      </c>
      <c r="E248" s="32"/>
      <c r="F248" s="186" t="s">
        <v>375</v>
      </c>
      <c r="G248" s="32"/>
      <c r="H248" s="32"/>
      <c r="I248" s="187"/>
      <c r="J248" s="32"/>
      <c r="K248" s="32"/>
      <c r="L248" s="35"/>
      <c r="M248" s="188"/>
      <c r="N248" s="189"/>
      <c r="O248" s="67"/>
      <c r="P248" s="67"/>
      <c r="Q248" s="67"/>
      <c r="R248" s="67"/>
      <c r="S248" s="67"/>
      <c r="T248" s="68"/>
      <c r="U248" s="30"/>
      <c r="V248" s="30"/>
      <c r="W248" s="30"/>
      <c r="X248" s="30"/>
      <c r="Y248" s="30"/>
      <c r="Z248" s="30"/>
      <c r="AA248" s="30"/>
      <c r="AB248" s="30"/>
      <c r="AC248" s="30"/>
      <c r="AD248" s="30"/>
      <c r="AE248" s="30"/>
      <c r="AT248" s="13" t="s">
        <v>138</v>
      </c>
      <c r="AU248" s="13" t="s">
        <v>85</v>
      </c>
    </row>
    <row r="249" spans="1:65" s="2" customFormat="1" ht="14.45" customHeight="1">
      <c r="A249" s="30"/>
      <c r="B249" s="31"/>
      <c r="C249" s="171" t="s">
        <v>256</v>
      </c>
      <c r="D249" s="171" t="s">
        <v>133</v>
      </c>
      <c r="E249" s="172" t="s">
        <v>376</v>
      </c>
      <c r="F249" s="173" t="s">
        <v>366</v>
      </c>
      <c r="G249" s="174" t="s">
        <v>136</v>
      </c>
      <c r="H249" s="175">
        <v>1</v>
      </c>
      <c r="I249" s="176"/>
      <c r="J249" s="177">
        <f>ROUND(I249*H249,2)</f>
        <v>0</v>
      </c>
      <c r="K249" s="178"/>
      <c r="L249" s="35"/>
      <c r="M249" s="179" t="s">
        <v>1</v>
      </c>
      <c r="N249" s="180" t="s">
        <v>42</v>
      </c>
      <c r="O249" s="67"/>
      <c r="P249" s="181">
        <f>O249*H249</f>
        <v>0</v>
      </c>
      <c r="Q249" s="181">
        <v>0</v>
      </c>
      <c r="R249" s="181">
        <f>Q249*H249</f>
        <v>0</v>
      </c>
      <c r="S249" s="181">
        <v>0</v>
      </c>
      <c r="T249" s="182">
        <f>S249*H249</f>
        <v>0</v>
      </c>
      <c r="U249" s="30"/>
      <c r="V249" s="30"/>
      <c r="W249" s="30"/>
      <c r="X249" s="30"/>
      <c r="Y249" s="30"/>
      <c r="Z249" s="30"/>
      <c r="AA249" s="30"/>
      <c r="AB249" s="30"/>
      <c r="AC249" s="30"/>
      <c r="AD249" s="30"/>
      <c r="AE249" s="30"/>
      <c r="AR249" s="183" t="s">
        <v>137</v>
      </c>
      <c r="AT249" s="183" t="s">
        <v>133</v>
      </c>
      <c r="AU249" s="183" t="s">
        <v>85</v>
      </c>
      <c r="AY249" s="13" t="s">
        <v>132</v>
      </c>
      <c r="BE249" s="184">
        <f>IF(N249="základní",J249,0)</f>
        <v>0</v>
      </c>
      <c r="BF249" s="184">
        <f>IF(N249="snížená",J249,0)</f>
        <v>0</v>
      </c>
      <c r="BG249" s="184">
        <f>IF(N249="zákl. přenesená",J249,0)</f>
        <v>0</v>
      </c>
      <c r="BH249" s="184">
        <f>IF(N249="sníž. přenesená",J249,0)</f>
        <v>0</v>
      </c>
      <c r="BI249" s="184">
        <f>IF(N249="nulová",J249,0)</f>
        <v>0</v>
      </c>
      <c r="BJ249" s="13" t="s">
        <v>85</v>
      </c>
      <c r="BK249" s="184">
        <f>ROUND(I249*H249,2)</f>
        <v>0</v>
      </c>
      <c r="BL249" s="13" t="s">
        <v>137</v>
      </c>
      <c r="BM249" s="183" t="s">
        <v>377</v>
      </c>
    </row>
    <row r="250" spans="1:47" s="2" customFormat="1" ht="78">
      <c r="A250" s="30"/>
      <c r="B250" s="31"/>
      <c r="C250" s="32"/>
      <c r="D250" s="185" t="s">
        <v>138</v>
      </c>
      <c r="E250" s="32"/>
      <c r="F250" s="186" t="s">
        <v>378</v>
      </c>
      <c r="G250" s="32"/>
      <c r="H250" s="32"/>
      <c r="I250" s="187"/>
      <c r="J250" s="32"/>
      <c r="K250" s="32"/>
      <c r="L250" s="35"/>
      <c r="M250" s="188"/>
      <c r="N250" s="189"/>
      <c r="O250" s="67"/>
      <c r="P250" s="67"/>
      <c r="Q250" s="67"/>
      <c r="R250" s="67"/>
      <c r="S250" s="67"/>
      <c r="T250" s="68"/>
      <c r="U250" s="30"/>
      <c r="V250" s="30"/>
      <c r="W250" s="30"/>
      <c r="X250" s="30"/>
      <c r="Y250" s="30"/>
      <c r="Z250" s="30"/>
      <c r="AA250" s="30"/>
      <c r="AB250" s="30"/>
      <c r="AC250" s="30"/>
      <c r="AD250" s="30"/>
      <c r="AE250" s="30"/>
      <c r="AT250" s="13" t="s">
        <v>138</v>
      </c>
      <c r="AU250" s="13" t="s">
        <v>85</v>
      </c>
    </row>
    <row r="251" spans="1:65" s="2" customFormat="1" ht="14.45" customHeight="1">
      <c r="A251" s="30"/>
      <c r="B251" s="31"/>
      <c r="C251" s="171" t="s">
        <v>379</v>
      </c>
      <c r="D251" s="171" t="s">
        <v>133</v>
      </c>
      <c r="E251" s="172" t="s">
        <v>380</v>
      </c>
      <c r="F251" s="173" t="s">
        <v>381</v>
      </c>
      <c r="G251" s="174" t="s">
        <v>136</v>
      </c>
      <c r="H251" s="175">
        <v>1</v>
      </c>
      <c r="I251" s="176"/>
      <c r="J251" s="177">
        <f>ROUND(I251*H251,2)</f>
        <v>0</v>
      </c>
      <c r="K251" s="178"/>
      <c r="L251" s="35"/>
      <c r="M251" s="179" t="s">
        <v>1</v>
      </c>
      <c r="N251" s="180" t="s">
        <v>42</v>
      </c>
      <c r="O251" s="67"/>
      <c r="P251" s="181">
        <f>O251*H251</f>
        <v>0</v>
      </c>
      <c r="Q251" s="181">
        <v>0</v>
      </c>
      <c r="R251" s="181">
        <f>Q251*H251</f>
        <v>0</v>
      </c>
      <c r="S251" s="181">
        <v>0</v>
      </c>
      <c r="T251" s="182">
        <f>S251*H251</f>
        <v>0</v>
      </c>
      <c r="U251" s="30"/>
      <c r="V251" s="30"/>
      <c r="W251" s="30"/>
      <c r="X251" s="30"/>
      <c r="Y251" s="30"/>
      <c r="Z251" s="30"/>
      <c r="AA251" s="30"/>
      <c r="AB251" s="30"/>
      <c r="AC251" s="30"/>
      <c r="AD251" s="30"/>
      <c r="AE251" s="30"/>
      <c r="AR251" s="183" t="s">
        <v>137</v>
      </c>
      <c r="AT251" s="183" t="s">
        <v>133</v>
      </c>
      <c r="AU251" s="183" t="s">
        <v>85</v>
      </c>
      <c r="AY251" s="13" t="s">
        <v>132</v>
      </c>
      <c r="BE251" s="184">
        <f>IF(N251="základní",J251,0)</f>
        <v>0</v>
      </c>
      <c r="BF251" s="184">
        <f>IF(N251="snížená",J251,0)</f>
        <v>0</v>
      </c>
      <c r="BG251" s="184">
        <f>IF(N251="zákl. přenesená",J251,0)</f>
        <v>0</v>
      </c>
      <c r="BH251" s="184">
        <f>IF(N251="sníž. přenesená",J251,0)</f>
        <v>0</v>
      </c>
      <c r="BI251" s="184">
        <f>IF(N251="nulová",J251,0)</f>
        <v>0</v>
      </c>
      <c r="BJ251" s="13" t="s">
        <v>85</v>
      </c>
      <c r="BK251" s="184">
        <f>ROUND(I251*H251,2)</f>
        <v>0</v>
      </c>
      <c r="BL251" s="13" t="s">
        <v>137</v>
      </c>
      <c r="BM251" s="183" t="s">
        <v>382</v>
      </c>
    </row>
    <row r="252" spans="1:47" s="2" customFormat="1" ht="39">
      <c r="A252" s="30"/>
      <c r="B252" s="31"/>
      <c r="C252" s="32"/>
      <c r="D252" s="185" t="s">
        <v>138</v>
      </c>
      <c r="E252" s="32"/>
      <c r="F252" s="186" t="s">
        <v>383</v>
      </c>
      <c r="G252" s="32"/>
      <c r="H252" s="32"/>
      <c r="I252" s="187"/>
      <c r="J252" s="32"/>
      <c r="K252" s="32"/>
      <c r="L252" s="35"/>
      <c r="M252" s="188"/>
      <c r="N252" s="189"/>
      <c r="O252" s="67"/>
      <c r="P252" s="67"/>
      <c r="Q252" s="67"/>
      <c r="R252" s="67"/>
      <c r="S252" s="67"/>
      <c r="T252" s="68"/>
      <c r="U252" s="30"/>
      <c r="V252" s="30"/>
      <c r="W252" s="30"/>
      <c r="X252" s="30"/>
      <c r="Y252" s="30"/>
      <c r="Z252" s="30"/>
      <c r="AA252" s="30"/>
      <c r="AB252" s="30"/>
      <c r="AC252" s="30"/>
      <c r="AD252" s="30"/>
      <c r="AE252" s="30"/>
      <c r="AT252" s="13" t="s">
        <v>138</v>
      </c>
      <c r="AU252" s="13" t="s">
        <v>85</v>
      </c>
    </row>
    <row r="253" spans="1:65" s="2" customFormat="1" ht="14.45" customHeight="1">
      <c r="A253" s="30"/>
      <c r="B253" s="31"/>
      <c r="C253" s="171" t="s">
        <v>261</v>
      </c>
      <c r="D253" s="171" t="s">
        <v>133</v>
      </c>
      <c r="E253" s="172" t="s">
        <v>384</v>
      </c>
      <c r="F253" s="173" t="s">
        <v>385</v>
      </c>
      <c r="G253" s="174" t="s">
        <v>136</v>
      </c>
      <c r="H253" s="175">
        <v>3</v>
      </c>
      <c r="I253" s="176"/>
      <c r="J253" s="177">
        <f>ROUND(I253*H253,2)</f>
        <v>0</v>
      </c>
      <c r="K253" s="178"/>
      <c r="L253" s="35"/>
      <c r="M253" s="179" t="s">
        <v>1</v>
      </c>
      <c r="N253" s="180" t="s">
        <v>42</v>
      </c>
      <c r="O253" s="67"/>
      <c r="P253" s="181">
        <f>O253*H253</f>
        <v>0</v>
      </c>
      <c r="Q253" s="181">
        <v>0</v>
      </c>
      <c r="R253" s="181">
        <f>Q253*H253</f>
        <v>0</v>
      </c>
      <c r="S253" s="181">
        <v>0</v>
      </c>
      <c r="T253" s="182">
        <f>S253*H253</f>
        <v>0</v>
      </c>
      <c r="U253" s="30"/>
      <c r="V253" s="30"/>
      <c r="W253" s="30"/>
      <c r="X253" s="30"/>
      <c r="Y253" s="30"/>
      <c r="Z253" s="30"/>
      <c r="AA253" s="30"/>
      <c r="AB253" s="30"/>
      <c r="AC253" s="30"/>
      <c r="AD253" s="30"/>
      <c r="AE253" s="30"/>
      <c r="AR253" s="183" t="s">
        <v>137</v>
      </c>
      <c r="AT253" s="183" t="s">
        <v>133</v>
      </c>
      <c r="AU253" s="183" t="s">
        <v>85</v>
      </c>
      <c r="AY253" s="13" t="s">
        <v>132</v>
      </c>
      <c r="BE253" s="184">
        <f>IF(N253="základní",J253,0)</f>
        <v>0</v>
      </c>
      <c r="BF253" s="184">
        <f>IF(N253="snížená",J253,0)</f>
        <v>0</v>
      </c>
      <c r="BG253" s="184">
        <f>IF(N253="zákl. přenesená",J253,0)</f>
        <v>0</v>
      </c>
      <c r="BH253" s="184">
        <f>IF(N253="sníž. přenesená",J253,0)</f>
        <v>0</v>
      </c>
      <c r="BI253" s="184">
        <f>IF(N253="nulová",J253,0)</f>
        <v>0</v>
      </c>
      <c r="BJ253" s="13" t="s">
        <v>85</v>
      </c>
      <c r="BK253" s="184">
        <f>ROUND(I253*H253,2)</f>
        <v>0</v>
      </c>
      <c r="BL253" s="13" t="s">
        <v>137</v>
      </c>
      <c r="BM253" s="183" t="s">
        <v>386</v>
      </c>
    </row>
    <row r="254" spans="1:47" s="2" customFormat="1" ht="39">
      <c r="A254" s="30"/>
      <c r="B254" s="31"/>
      <c r="C254" s="32"/>
      <c r="D254" s="185" t="s">
        <v>138</v>
      </c>
      <c r="E254" s="32"/>
      <c r="F254" s="186" t="s">
        <v>387</v>
      </c>
      <c r="G254" s="32"/>
      <c r="H254" s="32"/>
      <c r="I254" s="187"/>
      <c r="J254" s="32"/>
      <c r="K254" s="32"/>
      <c r="L254" s="35"/>
      <c r="M254" s="188"/>
      <c r="N254" s="189"/>
      <c r="O254" s="67"/>
      <c r="P254" s="67"/>
      <c r="Q254" s="67"/>
      <c r="R254" s="67"/>
      <c r="S254" s="67"/>
      <c r="T254" s="68"/>
      <c r="U254" s="30"/>
      <c r="V254" s="30"/>
      <c r="W254" s="30"/>
      <c r="X254" s="30"/>
      <c r="Y254" s="30"/>
      <c r="Z254" s="30"/>
      <c r="AA254" s="30"/>
      <c r="AB254" s="30"/>
      <c r="AC254" s="30"/>
      <c r="AD254" s="30"/>
      <c r="AE254" s="30"/>
      <c r="AT254" s="13" t="s">
        <v>138</v>
      </c>
      <c r="AU254" s="13" t="s">
        <v>85</v>
      </c>
    </row>
    <row r="255" spans="1:65" s="2" customFormat="1" ht="14.45" customHeight="1">
      <c r="A255" s="30"/>
      <c r="B255" s="31"/>
      <c r="C255" s="171" t="s">
        <v>388</v>
      </c>
      <c r="D255" s="171" t="s">
        <v>133</v>
      </c>
      <c r="E255" s="172" t="s">
        <v>389</v>
      </c>
      <c r="F255" s="173" t="s">
        <v>390</v>
      </c>
      <c r="G255" s="174" t="s">
        <v>136</v>
      </c>
      <c r="H255" s="175">
        <v>1</v>
      </c>
      <c r="I255" s="176"/>
      <c r="J255" s="177">
        <f>ROUND(I255*H255,2)</f>
        <v>0</v>
      </c>
      <c r="K255" s="178"/>
      <c r="L255" s="35"/>
      <c r="M255" s="179" t="s">
        <v>1</v>
      </c>
      <c r="N255" s="180" t="s">
        <v>42</v>
      </c>
      <c r="O255" s="67"/>
      <c r="P255" s="181">
        <f>O255*H255</f>
        <v>0</v>
      </c>
      <c r="Q255" s="181">
        <v>0</v>
      </c>
      <c r="R255" s="181">
        <f>Q255*H255</f>
        <v>0</v>
      </c>
      <c r="S255" s="181">
        <v>0</v>
      </c>
      <c r="T255" s="182">
        <f>S255*H255</f>
        <v>0</v>
      </c>
      <c r="U255" s="30"/>
      <c r="V255" s="30"/>
      <c r="W255" s="30"/>
      <c r="X255" s="30"/>
      <c r="Y255" s="30"/>
      <c r="Z255" s="30"/>
      <c r="AA255" s="30"/>
      <c r="AB255" s="30"/>
      <c r="AC255" s="30"/>
      <c r="AD255" s="30"/>
      <c r="AE255" s="30"/>
      <c r="AR255" s="183" t="s">
        <v>137</v>
      </c>
      <c r="AT255" s="183" t="s">
        <v>133</v>
      </c>
      <c r="AU255" s="183" t="s">
        <v>85</v>
      </c>
      <c r="AY255" s="13" t="s">
        <v>132</v>
      </c>
      <c r="BE255" s="184">
        <f>IF(N255="základní",J255,0)</f>
        <v>0</v>
      </c>
      <c r="BF255" s="184">
        <f>IF(N255="snížená",J255,0)</f>
        <v>0</v>
      </c>
      <c r="BG255" s="184">
        <f>IF(N255="zákl. přenesená",J255,0)</f>
        <v>0</v>
      </c>
      <c r="BH255" s="184">
        <f>IF(N255="sníž. přenesená",J255,0)</f>
        <v>0</v>
      </c>
      <c r="BI255" s="184">
        <f>IF(N255="nulová",J255,0)</f>
        <v>0</v>
      </c>
      <c r="BJ255" s="13" t="s">
        <v>85</v>
      </c>
      <c r="BK255" s="184">
        <f>ROUND(I255*H255,2)</f>
        <v>0</v>
      </c>
      <c r="BL255" s="13" t="s">
        <v>137</v>
      </c>
      <c r="BM255" s="183" t="s">
        <v>391</v>
      </c>
    </row>
    <row r="256" spans="1:47" s="2" customFormat="1" ht="48.75">
      <c r="A256" s="30"/>
      <c r="B256" s="31"/>
      <c r="C256" s="32"/>
      <c r="D256" s="185" t="s">
        <v>138</v>
      </c>
      <c r="E256" s="32"/>
      <c r="F256" s="186" t="s">
        <v>392</v>
      </c>
      <c r="G256" s="32"/>
      <c r="H256" s="32"/>
      <c r="I256" s="187"/>
      <c r="J256" s="32"/>
      <c r="K256" s="32"/>
      <c r="L256" s="35"/>
      <c r="M256" s="188"/>
      <c r="N256" s="189"/>
      <c r="O256" s="67"/>
      <c r="P256" s="67"/>
      <c r="Q256" s="67"/>
      <c r="R256" s="67"/>
      <c r="S256" s="67"/>
      <c r="T256" s="68"/>
      <c r="U256" s="30"/>
      <c r="V256" s="30"/>
      <c r="W256" s="30"/>
      <c r="X256" s="30"/>
      <c r="Y256" s="30"/>
      <c r="Z256" s="30"/>
      <c r="AA256" s="30"/>
      <c r="AB256" s="30"/>
      <c r="AC256" s="30"/>
      <c r="AD256" s="30"/>
      <c r="AE256" s="30"/>
      <c r="AT256" s="13" t="s">
        <v>138</v>
      </c>
      <c r="AU256" s="13" t="s">
        <v>85</v>
      </c>
    </row>
    <row r="257" spans="2:63" s="11" customFormat="1" ht="25.9" customHeight="1">
      <c r="B257" s="157"/>
      <c r="C257" s="158"/>
      <c r="D257" s="159" t="s">
        <v>76</v>
      </c>
      <c r="E257" s="160" t="s">
        <v>393</v>
      </c>
      <c r="F257" s="160" t="s">
        <v>394</v>
      </c>
      <c r="G257" s="158"/>
      <c r="H257" s="158"/>
      <c r="I257" s="161"/>
      <c r="J257" s="162">
        <f>BK257</f>
        <v>0</v>
      </c>
      <c r="K257" s="158"/>
      <c r="L257" s="163"/>
      <c r="M257" s="164"/>
      <c r="N257" s="165"/>
      <c r="O257" s="165"/>
      <c r="P257" s="166">
        <f>SUM(P258:P272)</f>
        <v>0</v>
      </c>
      <c r="Q257" s="165"/>
      <c r="R257" s="166">
        <f>SUM(R258:R272)</f>
        <v>0</v>
      </c>
      <c r="S257" s="165"/>
      <c r="T257" s="167">
        <f>SUM(T258:T272)</f>
        <v>0</v>
      </c>
      <c r="AR257" s="168" t="s">
        <v>85</v>
      </c>
      <c r="AT257" s="169" t="s">
        <v>76</v>
      </c>
      <c r="AU257" s="169" t="s">
        <v>77</v>
      </c>
      <c r="AY257" s="168" t="s">
        <v>132</v>
      </c>
      <c r="BK257" s="170">
        <f>SUM(BK258:BK272)</f>
        <v>0</v>
      </c>
    </row>
    <row r="258" spans="1:65" s="2" customFormat="1" ht="49.15" customHeight="1">
      <c r="A258" s="30"/>
      <c r="B258" s="31"/>
      <c r="C258" s="171" t="s">
        <v>265</v>
      </c>
      <c r="D258" s="171" t="s">
        <v>133</v>
      </c>
      <c r="E258" s="172" t="s">
        <v>395</v>
      </c>
      <c r="F258" s="173" t="s">
        <v>396</v>
      </c>
      <c r="G258" s="174" t="s">
        <v>136</v>
      </c>
      <c r="H258" s="175">
        <v>1</v>
      </c>
      <c r="I258" s="176"/>
      <c r="J258" s="177">
        <f>ROUND(I258*H258,2)</f>
        <v>0</v>
      </c>
      <c r="K258" s="178"/>
      <c r="L258" s="35"/>
      <c r="M258" s="179" t="s">
        <v>1</v>
      </c>
      <c r="N258" s="180" t="s">
        <v>42</v>
      </c>
      <c r="O258" s="67"/>
      <c r="P258" s="181">
        <f>O258*H258</f>
        <v>0</v>
      </c>
      <c r="Q258" s="181">
        <v>0</v>
      </c>
      <c r="R258" s="181">
        <f>Q258*H258</f>
        <v>0</v>
      </c>
      <c r="S258" s="181">
        <v>0</v>
      </c>
      <c r="T258" s="182">
        <f>S258*H258</f>
        <v>0</v>
      </c>
      <c r="U258" s="30"/>
      <c r="V258" s="30"/>
      <c r="W258" s="30"/>
      <c r="X258" s="30"/>
      <c r="Y258" s="30"/>
      <c r="Z258" s="30"/>
      <c r="AA258" s="30"/>
      <c r="AB258" s="30"/>
      <c r="AC258" s="30"/>
      <c r="AD258" s="30"/>
      <c r="AE258" s="30"/>
      <c r="AR258" s="183" t="s">
        <v>137</v>
      </c>
      <c r="AT258" s="183" t="s">
        <v>133</v>
      </c>
      <c r="AU258" s="183" t="s">
        <v>85</v>
      </c>
      <c r="AY258" s="13" t="s">
        <v>132</v>
      </c>
      <c r="BE258" s="184">
        <f>IF(N258="základní",J258,0)</f>
        <v>0</v>
      </c>
      <c r="BF258" s="184">
        <f>IF(N258="snížená",J258,0)</f>
        <v>0</v>
      </c>
      <c r="BG258" s="184">
        <f>IF(N258="zákl. přenesená",J258,0)</f>
        <v>0</v>
      </c>
      <c r="BH258" s="184">
        <f>IF(N258="sníž. přenesená",J258,0)</f>
        <v>0</v>
      </c>
      <c r="BI258" s="184">
        <f>IF(N258="nulová",J258,0)</f>
        <v>0</v>
      </c>
      <c r="BJ258" s="13" t="s">
        <v>85</v>
      </c>
      <c r="BK258" s="184">
        <f>ROUND(I258*H258,2)</f>
        <v>0</v>
      </c>
      <c r="BL258" s="13" t="s">
        <v>137</v>
      </c>
      <c r="BM258" s="183" t="s">
        <v>397</v>
      </c>
    </row>
    <row r="259" spans="1:47" s="2" customFormat="1" ht="48.75">
      <c r="A259" s="30"/>
      <c r="B259" s="31"/>
      <c r="C259" s="32"/>
      <c r="D259" s="185" t="s">
        <v>138</v>
      </c>
      <c r="E259" s="32"/>
      <c r="F259" s="186" t="s">
        <v>398</v>
      </c>
      <c r="G259" s="32"/>
      <c r="H259" s="32"/>
      <c r="I259" s="187"/>
      <c r="J259" s="32"/>
      <c r="K259" s="32"/>
      <c r="L259" s="35"/>
      <c r="M259" s="188"/>
      <c r="N259" s="189"/>
      <c r="O259" s="67"/>
      <c r="P259" s="67"/>
      <c r="Q259" s="67"/>
      <c r="R259" s="67"/>
      <c r="S259" s="67"/>
      <c r="T259" s="68"/>
      <c r="U259" s="30"/>
      <c r="V259" s="30"/>
      <c r="W259" s="30"/>
      <c r="X259" s="30"/>
      <c r="Y259" s="30"/>
      <c r="Z259" s="30"/>
      <c r="AA259" s="30"/>
      <c r="AB259" s="30"/>
      <c r="AC259" s="30"/>
      <c r="AD259" s="30"/>
      <c r="AE259" s="30"/>
      <c r="AT259" s="13" t="s">
        <v>138</v>
      </c>
      <c r="AU259" s="13" t="s">
        <v>85</v>
      </c>
    </row>
    <row r="260" spans="1:65" s="2" customFormat="1" ht="24.2" customHeight="1">
      <c r="A260" s="30"/>
      <c r="B260" s="31"/>
      <c r="C260" s="171" t="s">
        <v>399</v>
      </c>
      <c r="D260" s="171" t="s">
        <v>133</v>
      </c>
      <c r="E260" s="172" t="s">
        <v>400</v>
      </c>
      <c r="F260" s="173" t="s">
        <v>401</v>
      </c>
      <c r="G260" s="174" t="s">
        <v>136</v>
      </c>
      <c r="H260" s="175">
        <v>1</v>
      </c>
      <c r="I260" s="176"/>
      <c r="J260" s="177">
        <f>ROUND(I260*H260,2)</f>
        <v>0</v>
      </c>
      <c r="K260" s="178"/>
      <c r="L260" s="35"/>
      <c r="M260" s="179" t="s">
        <v>1</v>
      </c>
      <c r="N260" s="180" t="s">
        <v>42</v>
      </c>
      <c r="O260" s="67"/>
      <c r="P260" s="181">
        <f>O260*H260</f>
        <v>0</v>
      </c>
      <c r="Q260" s="181">
        <v>0</v>
      </c>
      <c r="R260" s="181">
        <f>Q260*H260</f>
        <v>0</v>
      </c>
      <c r="S260" s="181">
        <v>0</v>
      </c>
      <c r="T260" s="182">
        <f>S260*H260</f>
        <v>0</v>
      </c>
      <c r="U260" s="30"/>
      <c r="V260" s="30"/>
      <c r="W260" s="30"/>
      <c r="X260" s="30"/>
      <c r="Y260" s="30"/>
      <c r="Z260" s="30"/>
      <c r="AA260" s="30"/>
      <c r="AB260" s="30"/>
      <c r="AC260" s="30"/>
      <c r="AD260" s="30"/>
      <c r="AE260" s="30"/>
      <c r="AR260" s="183" t="s">
        <v>137</v>
      </c>
      <c r="AT260" s="183" t="s">
        <v>133</v>
      </c>
      <c r="AU260" s="183" t="s">
        <v>85</v>
      </c>
      <c r="AY260" s="13" t="s">
        <v>132</v>
      </c>
      <c r="BE260" s="184">
        <f>IF(N260="základní",J260,0)</f>
        <v>0</v>
      </c>
      <c r="BF260" s="184">
        <f>IF(N260="snížená",J260,0)</f>
        <v>0</v>
      </c>
      <c r="BG260" s="184">
        <f>IF(N260="zákl. přenesená",J260,0)</f>
        <v>0</v>
      </c>
      <c r="BH260" s="184">
        <f>IF(N260="sníž. přenesená",J260,0)</f>
        <v>0</v>
      </c>
      <c r="BI260" s="184">
        <f>IF(N260="nulová",J260,0)</f>
        <v>0</v>
      </c>
      <c r="BJ260" s="13" t="s">
        <v>85</v>
      </c>
      <c r="BK260" s="184">
        <f>ROUND(I260*H260,2)</f>
        <v>0</v>
      </c>
      <c r="BL260" s="13" t="s">
        <v>137</v>
      </c>
      <c r="BM260" s="183" t="s">
        <v>402</v>
      </c>
    </row>
    <row r="261" spans="1:65" s="2" customFormat="1" ht="14.45" customHeight="1">
      <c r="A261" s="30"/>
      <c r="B261" s="31"/>
      <c r="C261" s="171" t="s">
        <v>270</v>
      </c>
      <c r="D261" s="171" t="s">
        <v>133</v>
      </c>
      <c r="E261" s="172" t="s">
        <v>403</v>
      </c>
      <c r="F261" s="173" t="s">
        <v>404</v>
      </c>
      <c r="G261" s="174" t="s">
        <v>136</v>
      </c>
      <c r="H261" s="175">
        <v>1</v>
      </c>
      <c r="I261" s="176"/>
      <c r="J261" s="177">
        <f>ROUND(I261*H261,2)</f>
        <v>0</v>
      </c>
      <c r="K261" s="178"/>
      <c r="L261" s="35"/>
      <c r="M261" s="179" t="s">
        <v>1</v>
      </c>
      <c r="N261" s="180" t="s">
        <v>42</v>
      </c>
      <c r="O261" s="67"/>
      <c r="P261" s="181">
        <f>O261*H261</f>
        <v>0</v>
      </c>
      <c r="Q261" s="181">
        <v>0</v>
      </c>
      <c r="R261" s="181">
        <f>Q261*H261</f>
        <v>0</v>
      </c>
      <c r="S261" s="181">
        <v>0</v>
      </c>
      <c r="T261" s="182">
        <f>S261*H261</f>
        <v>0</v>
      </c>
      <c r="U261" s="30"/>
      <c r="V261" s="30"/>
      <c r="W261" s="30"/>
      <c r="X261" s="30"/>
      <c r="Y261" s="30"/>
      <c r="Z261" s="30"/>
      <c r="AA261" s="30"/>
      <c r="AB261" s="30"/>
      <c r="AC261" s="30"/>
      <c r="AD261" s="30"/>
      <c r="AE261" s="30"/>
      <c r="AR261" s="183" t="s">
        <v>137</v>
      </c>
      <c r="AT261" s="183" t="s">
        <v>133</v>
      </c>
      <c r="AU261" s="183" t="s">
        <v>85</v>
      </c>
      <c r="AY261" s="13" t="s">
        <v>132</v>
      </c>
      <c r="BE261" s="184">
        <f>IF(N261="základní",J261,0)</f>
        <v>0</v>
      </c>
      <c r="BF261" s="184">
        <f>IF(N261="snížená",J261,0)</f>
        <v>0</v>
      </c>
      <c r="BG261" s="184">
        <f>IF(N261="zákl. přenesená",J261,0)</f>
        <v>0</v>
      </c>
      <c r="BH261" s="184">
        <f>IF(N261="sníž. přenesená",J261,0)</f>
        <v>0</v>
      </c>
      <c r="BI261" s="184">
        <f>IF(N261="nulová",J261,0)</f>
        <v>0</v>
      </c>
      <c r="BJ261" s="13" t="s">
        <v>85</v>
      </c>
      <c r="BK261" s="184">
        <f>ROUND(I261*H261,2)</f>
        <v>0</v>
      </c>
      <c r="BL261" s="13" t="s">
        <v>137</v>
      </c>
      <c r="BM261" s="183" t="s">
        <v>405</v>
      </c>
    </row>
    <row r="262" spans="1:47" s="2" customFormat="1" ht="48.75">
      <c r="A262" s="30"/>
      <c r="B262" s="31"/>
      <c r="C262" s="32"/>
      <c r="D262" s="185" t="s">
        <v>138</v>
      </c>
      <c r="E262" s="32"/>
      <c r="F262" s="186" t="s">
        <v>406</v>
      </c>
      <c r="G262" s="32"/>
      <c r="H262" s="32"/>
      <c r="I262" s="187"/>
      <c r="J262" s="32"/>
      <c r="K262" s="32"/>
      <c r="L262" s="35"/>
      <c r="M262" s="188"/>
      <c r="N262" s="189"/>
      <c r="O262" s="67"/>
      <c r="P262" s="67"/>
      <c r="Q262" s="67"/>
      <c r="R262" s="67"/>
      <c r="S262" s="67"/>
      <c r="T262" s="68"/>
      <c r="U262" s="30"/>
      <c r="V262" s="30"/>
      <c r="W262" s="30"/>
      <c r="X262" s="30"/>
      <c r="Y262" s="30"/>
      <c r="Z262" s="30"/>
      <c r="AA262" s="30"/>
      <c r="AB262" s="30"/>
      <c r="AC262" s="30"/>
      <c r="AD262" s="30"/>
      <c r="AE262" s="30"/>
      <c r="AT262" s="13" t="s">
        <v>138</v>
      </c>
      <c r="AU262" s="13" t="s">
        <v>85</v>
      </c>
    </row>
    <row r="263" spans="1:65" s="2" customFormat="1" ht="14.45" customHeight="1">
      <c r="A263" s="30"/>
      <c r="B263" s="31"/>
      <c r="C263" s="171" t="s">
        <v>407</v>
      </c>
      <c r="D263" s="171" t="s">
        <v>133</v>
      </c>
      <c r="E263" s="172" t="s">
        <v>408</v>
      </c>
      <c r="F263" s="173" t="s">
        <v>409</v>
      </c>
      <c r="G263" s="174" t="s">
        <v>136</v>
      </c>
      <c r="H263" s="175">
        <v>1</v>
      </c>
      <c r="I263" s="176"/>
      <c r="J263" s="177">
        <f>ROUND(I263*H263,2)</f>
        <v>0</v>
      </c>
      <c r="K263" s="178"/>
      <c r="L263" s="35"/>
      <c r="M263" s="179" t="s">
        <v>1</v>
      </c>
      <c r="N263" s="180" t="s">
        <v>42</v>
      </c>
      <c r="O263" s="67"/>
      <c r="P263" s="181">
        <f>O263*H263</f>
        <v>0</v>
      </c>
      <c r="Q263" s="181">
        <v>0</v>
      </c>
      <c r="R263" s="181">
        <f>Q263*H263</f>
        <v>0</v>
      </c>
      <c r="S263" s="181">
        <v>0</v>
      </c>
      <c r="T263" s="182">
        <f>S263*H263</f>
        <v>0</v>
      </c>
      <c r="U263" s="30"/>
      <c r="V263" s="30"/>
      <c r="W263" s="30"/>
      <c r="X263" s="30"/>
      <c r="Y263" s="30"/>
      <c r="Z263" s="30"/>
      <c r="AA263" s="30"/>
      <c r="AB263" s="30"/>
      <c r="AC263" s="30"/>
      <c r="AD263" s="30"/>
      <c r="AE263" s="30"/>
      <c r="AR263" s="183" t="s">
        <v>137</v>
      </c>
      <c r="AT263" s="183" t="s">
        <v>133</v>
      </c>
      <c r="AU263" s="183" t="s">
        <v>85</v>
      </c>
      <c r="AY263" s="13" t="s">
        <v>132</v>
      </c>
      <c r="BE263" s="184">
        <f>IF(N263="základní",J263,0)</f>
        <v>0</v>
      </c>
      <c r="BF263" s="184">
        <f>IF(N263="snížená",J263,0)</f>
        <v>0</v>
      </c>
      <c r="BG263" s="184">
        <f>IF(N263="zákl. přenesená",J263,0)</f>
        <v>0</v>
      </c>
      <c r="BH263" s="184">
        <f>IF(N263="sníž. přenesená",J263,0)</f>
        <v>0</v>
      </c>
      <c r="BI263" s="184">
        <f>IF(N263="nulová",J263,0)</f>
        <v>0</v>
      </c>
      <c r="BJ263" s="13" t="s">
        <v>85</v>
      </c>
      <c r="BK263" s="184">
        <f>ROUND(I263*H263,2)</f>
        <v>0</v>
      </c>
      <c r="BL263" s="13" t="s">
        <v>137</v>
      </c>
      <c r="BM263" s="183" t="s">
        <v>410</v>
      </c>
    </row>
    <row r="264" spans="1:47" s="2" customFormat="1" ht="29.25">
      <c r="A264" s="30"/>
      <c r="B264" s="31"/>
      <c r="C264" s="32"/>
      <c r="D264" s="185" t="s">
        <v>138</v>
      </c>
      <c r="E264" s="32"/>
      <c r="F264" s="186" t="s">
        <v>411</v>
      </c>
      <c r="G264" s="32"/>
      <c r="H264" s="32"/>
      <c r="I264" s="187"/>
      <c r="J264" s="32"/>
      <c r="K264" s="32"/>
      <c r="L264" s="35"/>
      <c r="M264" s="188"/>
      <c r="N264" s="189"/>
      <c r="O264" s="67"/>
      <c r="P264" s="67"/>
      <c r="Q264" s="67"/>
      <c r="R264" s="67"/>
      <c r="S264" s="67"/>
      <c r="T264" s="68"/>
      <c r="U264" s="30"/>
      <c r="V264" s="30"/>
      <c r="W264" s="30"/>
      <c r="X264" s="30"/>
      <c r="Y264" s="30"/>
      <c r="Z264" s="30"/>
      <c r="AA264" s="30"/>
      <c r="AB264" s="30"/>
      <c r="AC264" s="30"/>
      <c r="AD264" s="30"/>
      <c r="AE264" s="30"/>
      <c r="AT264" s="13" t="s">
        <v>138</v>
      </c>
      <c r="AU264" s="13" t="s">
        <v>85</v>
      </c>
    </row>
    <row r="265" spans="1:65" s="2" customFormat="1" ht="14.45" customHeight="1">
      <c r="A265" s="30"/>
      <c r="B265" s="31"/>
      <c r="C265" s="171" t="s">
        <v>274</v>
      </c>
      <c r="D265" s="171" t="s">
        <v>133</v>
      </c>
      <c r="E265" s="172" t="s">
        <v>412</v>
      </c>
      <c r="F265" s="173" t="s">
        <v>413</v>
      </c>
      <c r="G265" s="174" t="s">
        <v>136</v>
      </c>
      <c r="H265" s="175">
        <v>1</v>
      </c>
      <c r="I265" s="176"/>
      <c r="J265" s="177">
        <f>ROUND(I265*H265,2)</f>
        <v>0</v>
      </c>
      <c r="K265" s="178"/>
      <c r="L265" s="35"/>
      <c r="M265" s="179" t="s">
        <v>1</v>
      </c>
      <c r="N265" s="180" t="s">
        <v>42</v>
      </c>
      <c r="O265" s="67"/>
      <c r="P265" s="181">
        <f>O265*H265</f>
        <v>0</v>
      </c>
      <c r="Q265" s="181">
        <v>0</v>
      </c>
      <c r="R265" s="181">
        <f>Q265*H265</f>
        <v>0</v>
      </c>
      <c r="S265" s="181">
        <v>0</v>
      </c>
      <c r="T265" s="182">
        <f>S265*H265</f>
        <v>0</v>
      </c>
      <c r="U265" s="30"/>
      <c r="V265" s="30"/>
      <c r="W265" s="30"/>
      <c r="X265" s="30"/>
      <c r="Y265" s="30"/>
      <c r="Z265" s="30"/>
      <c r="AA265" s="30"/>
      <c r="AB265" s="30"/>
      <c r="AC265" s="30"/>
      <c r="AD265" s="30"/>
      <c r="AE265" s="30"/>
      <c r="AR265" s="183" t="s">
        <v>137</v>
      </c>
      <c r="AT265" s="183" t="s">
        <v>133</v>
      </c>
      <c r="AU265" s="183" t="s">
        <v>85</v>
      </c>
      <c r="AY265" s="13" t="s">
        <v>132</v>
      </c>
      <c r="BE265" s="184">
        <f>IF(N265="základní",J265,0)</f>
        <v>0</v>
      </c>
      <c r="BF265" s="184">
        <f>IF(N265="snížená",J265,0)</f>
        <v>0</v>
      </c>
      <c r="BG265" s="184">
        <f>IF(N265="zákl. přenesená",J265,0)</f>
        <v>0</v>
      </c>
      <c r="BH265" s="184">
        <f>IF(N265="sníž. přenesená",J265,0)</f>
        <v>0</v>
      </c>
      <c r="BI265" s="184">
        <f>IF(N265="nulová",J265,0)</f>
        <v>0</v>
      </c>
      <c r="BJ265" s="13" t="s">
        <v>85</v>
      </c>
      <c r="BK265" s="184">
        <f>ROUND(I265*H265,2)</f>
        <v>0</v>
      </c>
      <c r="BL265" s="13" t="s">
        <v>137</v>
      </c>
      <c r="BM265" s="183" t="s">
        <v>414</v>
      </c>
    </row>
    <row r="266" spans="1:47" s="2" customFormat="1" ht="39">
      <c r="A266" s="30"/>
      <c r="B266" s="31"/>
      <c r="C266" s="32"/>
      <c r="D266" s="185" t="s">
        <v>138</v>
      </c>
      <c r="E266" s="32"/>
      <c r="F266" s="186" t="s">
        <v>415</v>
      </c>
      <c r="G266" s="32"/>
      <c r="H266" s="32"/>
      <c r="I266" s="187"/>
      <c r="J266" s="32"/>
      <c r="K266" s="32"/>
      <c r="L266" s="35"/>
      <c r="M266" s="188"/>
      <c r="N266" s="189"/>
      <c r="O266" s="67"/>
      <c r="P266" s="67"/>
      <c r="Q266" s="67"/>
      <c r="R266" s="67"/>
      <c r="S266" s="67"/>
      <c r="T266" s="68"/>
      <c r="U266" s="30"/>
      <c r="V266" s="30"/>
      <c r="W266" s="30"/>
      <c r="X266" s="30"/>
      <c r="Y266" s="30"/>
      <c r="Z266" s="30"/>
      <c r="AA266" s="30"/>
      <c r="AB266" s="30"/>
      <c r="AC266" s="30"/>
      <c r="AD266" s="30"/>
      <c r="AE266" s="30"/>
      <c r="AT266" s="13" t="s">
        <v>138</v>
      </c>
      <c r="AU266" s="13" t="s">
        <v>85</v>
      </c>
    </row>
    <row r="267" spans="1:65" s="2" customFormat="1" ht="14.45" customHeight="1">
      <c r="A267" s="30"/>
      <c r="B267" s="31"/>
      <c r="C267" s="171" t="s">
        <v>416</v>
      </c>
      <c r="D267" s="171" t="s">
        <v>133</v>
      </c>
      <c r="E267" s="172" t="s">
        <v>417</v>
      </c>
      <c r="F267" s="173" t="s">
        <v>418</v>
      </c>
      <c r="G267" s="174" t="s">
        <v>136</v>
      </c>
      <c r="H267" s="175">
        <v>2</v>
      </c>
      <c r="I267" s="176"/>
      <c r="J267" s="177">
        <f>ROUND(I267*H267,2)</f>
        <v>0</v>
      </c>
      <c r="K267" s="178"/>
      <c r="L267" s="35"/>
      <c r="M267" s="179" t="s">
        <v>1</v>
      </c>
      <c r="N267" s="180" t="s">
        <v>42</v>
      </c>
      <c r="O267" s="67"/>
      <c r="P267" s="181">
        <f>O267*H267</f>
        <v>0</v>
      </c>
      <c r="Q267" s="181">
        <v>0</v>
      </c>
      <c r="R267" s="181">
        <f>Q267*H267</f>
        <v>0</v>
      </c>
      <c r="S267" s="181">
        <v>0</v>
      </c>
      <c r="T267" s="182">
        <f>S267*H267</f>
        <v>0</v>
      </c>
      <c r="U267" s="30"/>
      <c r="V267" s="30"/>
      <c r="W267" s="30"/>
      <c r="X267" s="30"/>
      <c r="Y267" s="30"/>
      <c r="Z267" s="30"/>
      <c r="AA267" s="30"/>
      <c r="AB267" s="30"/>
      <c r="AC267" s="30"/>
      <c r="AD267" s="30"/>
      <c r="AE267" s="30"/>
      <c r="AR267" s="183" t="s">
        <v>137</v>
      </c>
      <c r="AT267" s="183" t="s">
        <v>133</v>
      </c>
      <c r="AU267" s="183" t="s">
        <v>85</v>
      </c>
      <c r="AY267" s="13" t="s">
        <v>132</v>
      </c>
      <c r="BE267" s="184">
        <f>IF(N267="základní",J267,0)</f>
        <v>0</v>
      </c>
      <c r="BF267" s="184">
        <f>IF(N267="snížená",J267,0)</f>
        <v>0</v>
      </c>
      <c r="BG267" s="184">
        <f>IF(N267="zákl. přenesená",J267,0)</f>
        <v>0</v>
      </c>
      <c r="BH267" s="184">
        <f>IF(N267="sníž. přenesená",J267,0)</f>
        <v>0</v>
      </c>
      <c r="BI267" s="184">
        <f>IF(N267="nulová",J267,0)</f>
        <v>0</v>
      </c>
      <c r="BJ267" s="13" t="s">
        <v>85</v>
      </c>
      <c r="BK267" s="184">
        <f>ROUND(I267*H267,2)</f>
        <v>0</v>
      </c>
      <c r="BL267" s="13" t="s">
        <v>137</v>
      </c>
      <c r="BM267" s="183" t="s">
        <v>419</v>
      </c>
    </row>
    <row r="268" spans="1:47" s="2" customFormat="1" ht="48.75">
      <c r="A268" s="30"/>
      <c r="B268" s="31"/>
      <c r="C268" s="32"/>
      <c r="D268" s="185" t="s">
        <v>138</v>
      </c>
      <c r="E268" s="32"/>
      <c r="F268" s="186" t="s">
        <v>420</v>
      </c>
      <c r="G268" s="32"/>
      <c r="H268" s="32"/>
      <c r="I268" s="187"/>
      <c r="J268" s="32"/>
      <c r="K268" s="32"/>
      <c r="L268" s="35"/>
      <c r="M268" s="188"/>
      <c r="N268" s="189"/>
      <c r="O268" s="67"/>
      <c r="P268" s="67"/>
      <c r="Q268" s="67"/>
      <c r="R268" s="67"/>
      <c r="S268" s="67"/>
      <c r="T268" s="68"/>
      <c r="U268" s="30"/>
      <c r="V268" s="30"/>
      <c r="W268" s="30"/>
      <c r="X268" s="30"/>
      <c r="Y268" s="30"/>
      <c r="Z268" s="30"/>
      <c r="AA268" s="30"/>
      <c r="AB268" s="30"/>
      <c r="AC268" s="30"/>
      <c r="AD268" s="30"/>
      <c r="AE268" s="30"/>
      <c r="AT268" s="13" t="s">
        <v>138</v>
      </c>
      <c r="AU268" s="13" t="s">
        <v>85</v>
      </c>
    </row>
    <row r="269" spans="1:65" s="2" customFormat="1" ht="14.45" customHeight="1">
      <c r="A269" s="30"/>
      <c r="B269" s="31"/>
      <c r="C269" s="171" t="s">
        <v>279</v>
      </c>
      <c r="D269" s="171" t="s">
        <v>133</v>
      </c>
      <c r="E269" s="172" t="s">
        <v>421</v>
      </c>
      <c r="F269" s="173" t="s">
        <v>422</v>
      </c>
      <c r="G269" s="174" t="s">
        <v>136</v>
      </c>
      <c r="H269" s="175">
        <v>1</v>
      </c>
      <c r="I269" s="176"/>
      <c r="J269" s="177">
        <f>ROUND(I269*H269,2)</f>
        <v>0</v>
      </c>
      <c r="K269" s="178"/>
      <c r="L269" s="35"/>
      <c r="M269" s="179" t="s">
        <v>1</v>
      </c>
      <c r="N269" s="180" t="s">
        <v>42</v>
      </c>
      <c r="O269" s="67"/>
      <c r="P269" s="181">
        <f>O269*H269</f>
        <v>0</v>
      </c>
      <c r="Q269" s="181">
        <v>0</v>
      </c>
      <c r="R269" s="181">
        <f>Q269*H269</f>
        <v>0</v>
      </c>
      <c r="S269" s="181">
        <v>0</v>
      </c>
      <c r="T269" s="182">
        <f>S269*H269</f>
        <v>0</v>
      </c>
      <c r="U269" s="30"/>
      <c r="V269" s="30"/>
      <c r="W269" s="30"/>
      <c r="X269" s="30"/>
      <c r="Y269" s="30"/>
      <c r="Z269" s="30"/>
      <c r="AA269" s="30"/>
      <c r="AB269" s="30"/>
      <c r="AC269" s="30"/>
      <c r="AD269" s="30"/>
      <c r="AE269" s="30"/>
      <c r="AR269" s="183" t="s">
        <v>137</v>
      </c>
      <c r="AT269" s="183" t="s">
        <v>133</v>
      </c>
      <c r="AU269" s="183" t="s">
        <v>85</v>
      </c>
      <c r="AY269" s="13" t="s">
        <v>132</v>
      </c>
      <c r="BE269" s="184">
        <f>IF(N269="základní",J269,0)</f>
        <v>0</v>
      </c>
      <c r="BF269" s="184">
        <f>IF(N269="snížená",J269,0)</f>
        <v>0</v>
      </c>
      <c r="BG269" s="184">
        <f>IF(N269="zákl. přenesená",J269,0)</f>
        <v>0</v>
      </c>
      <c r="BH269" s="184">
        <f>IF(N269="sníž. přenesená",J269,0)</f>
        <v>0</v>
      </c>
      <c r="BI269" s="184">
        <f>IF(N269="nulová",J269,0)</f>
        <v>0</v>
      </c>
      <c r="BJ269" s="13" t="s">
        <v>85</v>
      </c>
      <c r="BK269" s="184">
        <f>ROUND(I269*H269,2)</f>
        <v>0</v>
      </c>
      <c r="BL269" s="13" t="s">
        <v>137</v>
      </c>
      <c r="BM269" s="183" t="s">
        <v>423</v>
      </c>
    </row>
    <row r="270" spans="1:47" s="2" customFormat="1" ht="78">
      <c r="A270" s="30"/>
      <c r="B270" s="31"/>
      <c r="C270" s="32"/>
      <c r="D270" s="185" t="s">
        <v>138</v>
      </c>
      <c r="E270" s="32"/>
      <c r="F270" s="186" t="s">
        <v>424</v>
      </c>
      <c r="G270" s="32"/>
      <c r="H270" s="32"/>
      <c r="I270" s="187"/>
      <c r="J270" s="32"/>
      <c r="K270" s="32"/>
      <c r="L270" s="35"/>
      <c r="M270" s="188"/>
      <c r="N270" s="189"/>
      <c r="O270" s="67"/>
      <c r="P270" s="67"/>
      <c r="Q270" s="67"/>
      <c r="R270" s="67"/>
      <c r="S270" s="67"/>
      <c r="T270" s="68"/>
      <c r="U270" s="30"/>
      <c r="V270" s="30"/>
      <c r="W270" s="30"/>
      <c r="X270" s="30"/>
      <c r="Y270" s="30"/>
      <c r="Z270" s="30"/>
      <c r="AA270" s="30"/>
      <c r="AB270" s="30"/>
      <c r="AC270" s="30"/>
      <c r="AD270" s="30"/>
      <c r="AE270" s="30"/>
      <c r="AT270" s="13" t="s">
        <v>138</v>
      </c>
      <c r="AU270" s="13" t="s">
        <v>85</v>
      </c>
    </row>
    <row r="271" spans="1:65" s="2" customFormat="1" ht="14.45" customHeight="1">
      <c r="A271" s="30"/>
      <c r="B271" s="31"/>
      <c r="C271" s="171" t="s">
        <v>425</v>
      </c>
      <c r="D271" s="171" t="s">
        <v>133</v>
      </c>
      <c r="E271" s="172" t="s">
        <v>426</v>
      </c>
      <c r="F271" s="173" t="s">
        <v>390</v>
      </c>
      <c r="G271" s="174" t="s">
        <v>136</v>
      </c>
      <c r="H271" s="175">
        <v>1</v>
      </c>
      <c r="I271" s="176"/>
      <c r="J271" s="177">
        <f>ROUND(I271*H271,2)</f>
        <v>0</v>
      </c>
      <c r="K271" s="178"/>
      <c r="L271" s="35"/>
      <c r="M271" s="179" t="s">
        <v>1</v>
      </c>
      <c r="N271" s="180" t="s">
        <v>42</v>
      </c>
      <c r="O271" s="67"/>
      <c r="P271" s="181">
        <f>O271*H271</f>
        <v>0</v>
      </c>
      <c r="Q271" s="181">
        <v>0</v>
      </c>
      <c r="R271" s="181">
        <f>Q271*H271</f>
        <v>0</v>
      </c>
      <c r="S271" s="181">
        <v>0</v>
      </c>
      <c r="T271" s="182">
        <f>S271*H271</f>
        <v>0</v>
      </c>
      <c r="U271" s="30"/>
      <c r="V271" s="30"/>
      <c r="W271" s="30"/>
      <c r="X271" s="30"/>
      <c r="Y271" s="30"/>
      <c r="Z271" s="30"/>
      <c r="AA271" s="30"/>
      <c r="AB271" s="30"/>
      <c r="AC271" s="30"/>
      <c r="AD271" s="30"/>
      <c r="AE271" s="30"/>
      <c r="AR271" s="183" t="s">
        <v>137</v>
      </c>
      <c r="AT271" s="183" t="s">
        <v>133</v>
      </c>
      <c r="AU271" s="183" t="s">
        <v>85</v>
      </c>
      <c r="AY271" s="13" t="s">
        <v>132</v>
      </c>
      <c r="BE271" s="184">
        <f>IF(N271="základní",J271,0)</f>
        <v>0</v>
      </c>
      <c r="BF271" s="184">
        <f>IF(N271="snížená",J271,0)</f>
        <v>0</v>
      </c>
      <c r="BG271" s="184">
        <f>IF(N271="zákl. přenesená",J271,0)</f>
        <v>0</v>
      </c>
      <c r="BH271" s="184">
        <f>IF(N271="sníž. přenesená",J271,0)</f>
        <v>0</v>
      </c>
      <c r="BI271" s="184">
        <f>IF(N271="nulová",J271,0)</f>
        <v>0</v>
      </c>
      <c r="BJ271" s="13" t="s">
        <v>85</v>
      </c>
      <c r="BK271" s="184">
        <f>ROUND(I271*H271,2)</f>
        <v>0</v>
      </c>
      <c r="BL271" s="13" t="s">
        <v>137</v>
      </c>
      <c r="BM271" s="183" t="s">
        <v>427</v>
      </c>
    </row>
    <row r="272" spans="1:47" s="2" customFormat="1" ht="48.75">
      <c r="A272" s="30"/>
      <c r="B272" s="31"/>
      <c r="C272" s="32"/>
      <c r="D272" s="185" t="s">
        <v>138</v>
      </c>
      <c r="E272" s="32"/>
      <c r="F272" s="186" t="s">
        <v>428</v>
      </c>
      <c r="G272" s="32"/>
      <c r="H272" s="32"/>
      <c r="I272" s="187"/>
      <c r="J272" s="32"/>
      <c r="K272" s="32"/>
      <c r="L272" s="35"/>
      <c r="M272" s="188"/>
      <c r="N272" s="189"/>
      <c r="O272" s="67"/>
      <c r="P272" s="67"/>
      <c r="Q272" s="67"/>
      <c r="R272" s="67"/>
      <c r="S272" s="67"/>
      <c r="T272" s="68"/>
      <c r="U272" s="30"/>
      <c r="V272" s="30"/>
      <c r="W272" s="30"/>
      <c r="X272" s="30"/>
      <c r="Y272" s="30"/>
      <c r="Z272" s="30"/>
      <c r="AA272" s="30"/>
      <c r="AB272" s="30"/>
      <c r="AC272" s="30"/>
      <c r="AD272" s="30"/>
      <c r="AE272" s="30"/>
      <c r="AT272" s="13" t="s">
        <v>138</v>
      </c>
      <c r="AU272" s="13" t="s">
        <v>85</v>
      </c>
    </row>
    <row r="273" spans="2:63" s="11" customFormat="1" ht="25.9" customHeight="1">
      <c r="B273" s="157"/>
      <c r="C273" s="158"/>
      <c r="D273" s="159" t="s">
        <v>76</v>
      </c>
      <c r="E273" s="160" t="s">
        <v>429</v>
      </c>
      <c r="F273" s="160" t="s">
        <v>430</v>
      </c>
      <c r="G273" s="158"/>
      <c r="H273" s="158"/>
      <c r="I273" s="161"/>
      <c r="J273" s="162">
        <f>BK273</f>
        <v>0</v>
      </c>
      <c r="K273" s="158"/>
      <c r="L273" s="163"/>
      <c r="M273" s="164"/>
      <c r="N273" s="165"/>
      <c r="O273" s="165"/>
      <c r="P273" s="166">
        <f>SUM(P274:P299)</f>
        <v>0</v>
      </c>
      <c r="Q273" s="165"/>
      <c r="R273" s="166">
        <f>SUM(R274:R299)</f>
        <v>0</v>
      </c>
      <c r="S273" s="165"/>
      <c r="T273" s="167">
        <f>SUM(T274:T299)</f>
        <v>0</v>
      </c>
      <c r="AR273" s="168" t="s">
        <v>85</v>
      </c>
      <c r="AT273" s="169" t="s">
        <v>76</v>
      </c>
      <c r="AU273" s="169" t="s">
        <v>77</v>
      </c>
      <c r="AY273" s="168" t="s">
        <v>132</v>
      </c>
      <c r="BK273" s="170">
        <f>SUM(BK274:BK299)</f>
        <v>0</v>
      </c>
    </row>
    <row r="274" spans="1:65" s="2" customFormat="1" ht="37.9" customHeight="1">
      <c r="A274" s="30"/>
      <c r="B274" s="31"/>
      <c r="C274" s="171" t="s">
        <v>285</v>
      </c>
      <c r="D274" s="171" t="s">
        <v>133</v>
      </c>
      <c r="E274" s="172" t="s">
        <v>431</v>
      </c>
      <c r="F274" s="173" t="s">
        <v>432</v>
      </c>
      <c r="G274" s="174" t="s">
        <v>136</v>
      </c>
      <c r="H274" s="175">
        <v>2</v>
      </c>
      <c r="I274" s="176"/>
      <c r="J274" s="177">
        <f>ROUND(I274*H274,2)</f>
        <v>0</v>
      </c>
      <c r="K274" s="178"/>
      <c r="L274" s="35"/>
      <c r="M274" s="179" t="s">
        <v>1</v>
      </c>
      <c r="N274" s="180" t="s">
        <v>42</v>
      </c>
      <c r="O274" s="67"/>
      <c r="P274" s="181">
        <f>O274*H274</f>
        <v>0</v>
      </c>
      <c r="Q274" s="181">
        <v>0</v>
      </c>
      <c r="R274" s="181">
        <f>Q274*H274</f>
        <v>0</v>
      </c>
      <c r="S274" s="181">
        <v>0</v>
      </c>
      <c r="T274" s="182">
        <f>S274*H274</f>
        <v>0</v>
      </c>
      <c r="U274" s="30"/>
      <c r="V274" s="30"/>
      <c r="W274" s="30"/>
      <c r="X274" s="30"/>
      <c r="Y274" s="30"/>
      <c r="Z274" s="30"/>
      <c r="AA274" s="30"/>
      <c r="AB274" s="30"/>
      <c r="AC274" s="30"/>
      <c r="AD274" s="30"/>
      <c r="AE274" s="30"/>
      <c r="AR274" s="183" t="s">
        <v>137</v>
      </c>
      <c r="AT274" s="183" t="s">
        <v>133</v>
      </c>
      <c r="AU274" s="183" t="s">
        <v>85</v>
      </c>
      <c r="AY274" s="13" t="s">
        <v>132</v>
      </c>
      <c r="BE274" s="184">
        <f>IF(N274="základní",J274,0)</f>
        <v>0</v>
      </c>
      <c r="BF274" s="184">
        <f>IF(N274="snížená",J274,0)</f>
        <v>0</v>
      </c>
      <c r="BG274" s="184">
        <f>IF(N274="zákl. přenesená",J274,0)</f>
        <v>0</v>
      </c>
      <c r="BH274" s="184">
        <f>IF(N274="sníž. přenesená",J274,0)</f>
        <v>0</v>
      </c>
      <c r="BI274" s="184">
        <f>IF(N274="nulová",J274,0)</f>
        <v>0</v>
      </c>
      <c r="BJ274" s="13" t="s">
        <v>85</v>
      </c>
      <c r="BK274" s="184">
        <f>ROUND(I274*H274,2)</f>
        <v>0</v>
      </c>
      <c r="BL274" s="13" t="s">
        <v>137</v>
      </c>
      <c r="BM274" s="183" t="s">
        <v>433</v>
      </c>
    </row>
    <row r="275" spans="1:47" s="2" customFormat="1" ht="48.75">
      <c r="A275" s="30"/>
      <c r="B275" s="31"/>
      <c r="C275" s="32"/>
      <c r="D275" s="185" t="s">
        <v>138</v>
      </c>
      <c r="E275" s="32"/>
      <c r="F275" s="186" t="s">
        <v>434</v>
      </c>
      <c r="G275" s="32"/>
      <c r="H275" s="32"/>
      <c r="I275" s="187"/>
      <c r="J275" s="32"/>
      <c r="K275" s="32"/>
      <c r="L275" s="35"/>
      <c r="M275" s="188"/>
      <c r="N275" s="189"/>
      <c r="O275" s="67"/>
      <c r="P275" s="67"/>
      <c r="Q275" s="67"/>
      <c r="R275" s="67"/>
      <c r="S275" s="67"/>
      <c r="T275" s="68"/>
      <c r="U275" s="30"/>
      <c r="V275" s="30"/>
      <c r="W275" s="30"/>
      <c r="X275" s="30"/>
      <c r="Y275" s="30"/>
      <c r="Z275" s="30"/>
      <c r="AA275" s="30"/>
      <c r="AB275" s="30"/>
      <c r="AC275" s="30"/>
      <c r="AD275" s="30"/>
      <c r="AE275" s="30"/>
      <c r="AT275" s="13" t="s">
        <v>138</v>
      </c>
      <c r="AU275" s="13" t="s">
        <v>85</v>
      </c>
    </row>
    <row r="276" spans="1:65" s="2" customFormat="1" ht="14.45" customHeight="1">
      <c r="A276" s="30"/>
      <c r="B276" s="31"/>
      <c r="C276" s="171" t="s">
        <v>435</v>
      </c>
      <c r="D276" s="171" t="s">
        <v>133</v>
      </c>
      <c r="E276" s="172" t="s">
        <v>436</v>
      </c>
      <c r="F276" s="173" t="s">
        <v>437</v>
      </c>
      <c r="G276" s="174" t="s">
        <v>136</v>
      </c>
      <c r="H276" s="175">
        <v>1</v>
      </c>
      <c r="I276" s="176"/>
      <c r="J276" s="177">
        <f>ROUND(I276*H276,2)</f>
        <v>0</v>
      </c>
      <c r="K276" s="178"/>
      <c r="L276" s="35"/>
      <c r="M276" s="179" t="s">
        <v>1</v>
      </c>
      <c r="N276" s="180" t="s">
        <v>42</v>
      </c>
      <c r="O276" s="67"/>
      <c r="P276" s="181">
        <f>O276*H276</f>
        <v>0</v>
      </c>
      <c r="Q276" s="181">
        <v>0</v>
      </c>
      <c r="R276" s="181">
        <f>Q276*H276</f>
        <v>0</v>
      </c>
      <c r="S276" s="181">
        <v>0</v>
      </c>
      <c r="T276" s="182">
        <f>S276*H276</f>
        <v>0</v>
      </c>
      <c r="U276" s="30"/>
      <c r="V276" s="30"/>
      <c r="W276" s="30"/>
      <c r="X276" s="30"/>
      <c r="Y276" s="30"/>
      <c r="Z276" s="30"/>
      <c r="AA276" s="30"/>
      <c r="AB276" s="30"/>
      <c r="AC276" s="30"/>
      <c r="AD276" s="30"/>
      <c r="AE276" s="30"/>
      <c r="AR276" s="183" t="s">
        <v>137</v>
      </c>
      <c r="AT276" s="183" t="s">
        <v>133</v>
      </c>
      <c r="AU276" s="183" t="s">
        <v>85</v>
      </c>
      <c r="AY276" s="13" t="s">
        <v>132</v>
      </c>
      <c r="BE276" s="184">
        <f>IF(N276="základní",J276,0)</f>
        <v>0</v>
      </c>
      <c r="BF276" s="184">
        <f>IF(N276="snížená",J276,0)</f>
        <v>0</v>
      </c>
      <c r="BG276" s="184">
        <f>IF(N276="zákl. přenesená",J276,0)</f>
        <v>0</v>
      </c>
      <c r="BH276" s="184">
        <f>IF(N276="sníž. přenesená",J276,0)</f>
        <v>0</v>
      </c>
      <c r="BI276" s="184">
        <f>IF(N276="nulová",J276,0)</f>
        <v>0</v>
      </c>
      <c r="BJ276" s="13" t="s">
        <v>85</v>
      </c>
      <c r="BK276" s="184">
        <f>ROUND(I276*H276,2)</f>
        <v>0</v>
      </c>
      <c r="BL276" s="13" t="s">
        <v>137</v>
      </c>
      <c r="BM276" s="183" t="s">
        <v>438</v>
      </c>
    </row>
    <row r="277" spans="1:47" s="2" customFormat="1" ht="48.75">
      <c r="A277" s="30"/>
      <c r="B277" s="31"/>
      <c r="C277" s="32"/>
      <c r="D277" s="185" t="s">
        <v>138</v>
      </c>
      <c r="E277" s="32"/>
      <c r="F277" s="186" t="s">
        <v>439</v>
      </c>
      <c r="G277" s="32"/>
      <c r="H277" s="32"/>
      <c r="I277" s="187"/>
      <c r="J277" s="32"/>
      <c r="K277" s="32"/>
      <c r="L277" s="35"/>
      <c r="M277" s="188"/>
      <c r="N277" s="189"/>
      <c r="O277" s="67"/>
      <c r="P277" s="67"/>
      <c r="Q277" s="67"/>
      <c r="R277" s="67"/>
      <c r="S277" s="67"/>
      <c r="T277" s="68"/>
      <c r="U277" s="30"/>
      <c r="V277" s="30"/>
      <c r="W277" s="30"/>
      <c r="X277" s="30"/>
      <c r="Y277" s="30"/>
      <c r="Z277" s="30"/>
      <c r="AA277" s="30"/>
      <c r="AB277" s="30"/>
      <c r="AC277" s="30"/>
      <c r="AD277" s="30"/>
      <c r="AE277" s="30"/>
      <c r="AT277" s="13" t="s">
        <v>138</v>
      </c>
      <c r="AU277" s="13" t="s">
        <v>85</v>
      </c>
    </row>
    <row r="278" spans="1:65" s="2" customFormat="1" ht="14.45" customHeight="1">
      <c r="A278" s="30"/>
      <c r="B278" s="31"/>
      <c r="C278" s="171" t="s">
        <v>290</v>
      </c>
      <c r="D278" s="171" t="s">
        <v>133</v>
      </c>
      <c r="E278" s="172" t="s">
        <v>440</v>
      </c>
      <c r="F278" s="173" t="s">
        <v>422</v>
      </c>
      <c r="G278" s="174" t="s">
        <v>136</v>
      </c>
      <c r="H278" s="175">
        <v>1</v>
      </c>
      <c r="I278" s="176"/>
      <c r="J278" s="177">
        <f>ROUND(I278*H278,2)</f>
        <v>0</v>
      </c>
      <c r="K278" s="178"/>
      <c r="L278" s="35"/>
      <c r="M278" s="179" t="s">
        <v>1</v>
      </c>
      <c r="N278" s="180" t="s">
        <v>42</v>
      </c>
      <c r="O278" s="67"/>
      <c r="P278" s="181">
        <f>O278*H278</f>
        <v>0</v>
      </c>
      <c r="Q278" s="181">
        <v>0</v>
      </c>
      <c r="R278" s="181">
        <f>Q278*H278</f>
        <v>0</v>
      </c>
      <c r="S278" s="181">
        <v>0</v>
      </c>
      <c r="T278" s="182">
        <f>S278*H278</f>
        <v>0</v>
      </c>
      <c r="U278" s="30"/>
      <c r="V278" s="30"/>
      <c r="W278" s="30"/>
      <c r="X278" s="30"/>
      <c r="Y278" s="30"/>
      <c r="Z278" s="30"/>
      <c r="AA278" s="30"/>
      <c r="AB278" s="30"/>
      <c r="AC278" s="30"/>
      <c r="AD278" s="30"/>
      <c r="AE278" s="30"/>
      <c r="AR278" s="183" t="s">
        <v>137</v>
      </c>
      <c r="AT278" s="183" t="s">
        <v>133</v>
      </c>
      <c r="AU278" s="183" t="s">
        <v>85</v>
      </c>
      <c r="AY278" s="13" t="s">
        <v>132</v>
      </c>
      <c r="BE278" s="184">
        <f>IF(N278="základní",J278,0)</f>
        <v>0</v>
      </c>
      <c r="BF278" s="184">
        <f>IF(N278="snížená",J278,0)</f>
        <v>0</v>
      </c>
      <c r="BG278" s="184">
        <f>IF(N278="zákl. přenesená",J278,0)</f>
        <v>0</v>
      </c>
      <c r="BH278" s="184">
        <f>IF(N278="sníž. přenesená",J278,0)</f>
        <v>0</v>
      </c>
      <c r="BI278" s="184">
        <f>IF(N278="nulová",J278,0)</f>
        <v>0</v>
      </c>
      <c r="BJ278" s="13" t="s">
        <v>85</v>
      </c>
      <c r="BK278" s="184">
        <f>ROUND(I278*H278,2)</f>
        <v>0</v>
      </c>
      <c r="BL278" s="13" t="s">
        <v>137</v>
      </c>
      <c r="BM278" s="183" t="s">
        <v>441</v>
      </c>
    </row>
    <row r="279" spans="1:47" s="2" customFormat="1" ht="78">
      <c r="A279" s="30"/>
      <c r="B279" s="31"/>
      <c r="C279" s="32"/>
      <c r="D279" s="185" t="s">
        <v>138</v>
      </c>
      <c r="E279" s="32"/>
      <c r="F279" s="186" t="s">
        <v>442</v>
      </c>
      <c r="G279" s="32"/>
      <c r="H279" s="32"/>
      <c r="I279" s="187"/>
      <c r="J279" s="32"/>
      <c r="K279" s="32"/>
      <c r="L279" s="35"/>
      <c r="M279" s="188"/>
      <c r="N279" s="189"/>
      <c r="O279" s="67"/>
      <c r="P279" s="67"/>
      <c r="Q279" s="67"/>
      <c r="R279" s="67"/>
      <c r="S279" s="67"/>
      <c r="T279" s="68"/>
      <c r="U279" s="30"/>
      <c r="V279" s="30"/>
      <c r="W279" s="30"/>
      <c r="X279" s="30"/>
      <c r="Y279" s="30"/>
      <c r="Z279" s="30"/>
      <c r="AA279" s="30"/>
      <c r="AB279" s="30"/>
      <c r="AC279" s="30"/>
      <c r="AD279" s="30"/>
      <c r="AE279" s="30"/>
      <c r="AT279" s="13" t="s">
        <v>138</v>
      </c>
      <c r="AU279" s="13" t="s">
        <v>85</v>
      </c>
    </row>
    <row r="280" spans="1:65" s="2" customFormat="1" ht="14.45" customHeight="1">
      <c r="A280" s="30"/>
      <c r="B280" s="31"/>
      <c r="C280" s="171" t="s">
        <v>443</v>
      </c>
      <c r="D280" s="171" t="s">
        <v>133</v>
      </c>
      <c r="E280" s="172" t="s">
        <v>444</v>
      </c>
      <c r="F280" s="173" t="s">
        <v>284</v>
      </c>
      <c r="G280" s="174" t="s">
        <v>136</v>
      </c>
      <c r="H280" s="175">
        <v>1</v>
      </c>
      <c r="I280" s="176"/>
      <c r="J280" s="177">
        <f>ROUND(I280*H280,2)</f>
        <v>0</v>
      </c>
      <c r="K280" s="178"/>
      <c r="L280" s="35"/>
      <c r="M280" s="179" t="s">
        <v>1</v>
      </c>
      <c r="N280" s="180" t="s">
        <v>42</v>
      </c>
      <c r="O280" s="67"/>
      <c r="P280" s="181">
        <f>O280*H280</f>
        <v>0</v>
      </c>
      <c r="Q280" s="181">
        <v>0</v>
      </c>
      <c r="R280" s="181">
        <f>Q280*H280</f>
        <v>0</v>
      </c>
      <c r="S280" s="181">
        <v>0</v>
      </c>
      <c r="T280" s="182">
        <f>S280*H280</f>
        <v>0</v>
      </c>
      <c r="U280" s="30"/>
      <c r="V280" s="30"/>
      <c r="W280" s="30"/>
      <c r="X280" s="30"/>
      <c r="Y280" s="30"/>
      <c r="Z280" s="30"/>
      <c r="AA280" s="30"/>
      <c r="AB280" s="30"/>
      <c r="AC280" s="30"/>
      <c r="AD280" s="30"/>
      <c r="AE280" s="30"/>
      <c r="AR280" s="183" t="s">
        <v>137</v>
      </c>
      <c r="AT280" s="183" t="s">
        <v>133</v>
      </c>
      <c r="AU280" s="183" t="s">
        <v>85</v>
      </c>
      <c r="AY280" s="13" t="s">
        <v>132</v>
      </c>
      <c r="BE280" s="184">
        <f>IF(N280="základní",J280,0)</f>
        <v>0</v>
      </c>
      <c r="BF280" s="184">
        <f>IF(N280="snížená",J280,0)</f>
        <v>0</v>
      </c>
      <c r="BG280" s="184">
        <f>IF(N280="zákl. přenesená",J280,0)</f>
        <v>0</v>
      </c>
      <c r="BH280" s="184">
        <f>IF(N280="sníž. přenesená",J280,0)</f>
        <v>0</v>
      </c>
      <c r="BI280" s="184">
        <f>IF(N280="nulová",J280,0)</f>
        <v>0</v>
      </c>
      <c r="BJ280" s="13" t="s">
        <v>85</v>
      </c>
      <c r="BK280" s="184">
        <f>ROUND(I280*H280,2)</f>
        <v>0</v>
      </c>
      <c r="BL280" s="13" t="s">
        <v>137</v>
      </c>
      <c r="BM280" s="183" t="s">
        <v>445</v>
      </c>
    </row>
    <row r="281" spans="1:47" s="2" customFormat="1" ht="48.75">
      <c r="A281" s="30"/>
      <c r="B281" s="31"/>
      <c r="C281" s="32"/>
      <c r="D281" s="185" t="s">
        <v>138</v>
      </c>
      <c r="E281" s="32"/>
      <c r="F281" s="186" t="s">
        <v>446</v>
      </c>
      <c r="G281" s="32"/>
      <c r="H281" s="32"/>
      <c r="I281" s="187"/>
      <c r="J281" s="32"/>
      <c r="K281" s="32"/>
      <c r="L281" s="35"/>
      <c r="M281" s="188"/>
      <c r="N281" s="189"/>
      <c r="O281" s="67"/>
      <c r="P281" s="67"/>
      <c r="Q281" s="67"/>
      <c r="R281" s="67"/>
      <c r="S281" s="67"/>
      <c r="T281" s="68"/>
      <c r="U281" s="30"/>
      <c r="V281" s="30"/>
      <c r="W281" s="30"/>
      <c r="X281" s="30"/>
      <c r="Y281" s="30"/>
      <c r="Z281" s="30"/>
      <c r="AA281" s="30"/>
      <c r="AB281" s="30"/>
      <c r="AC281" s="30"/>
      <c r="AD281" s="30"/>
      <c r="AE281" s="30"/>
      <c r="AT281" s="13" t="s">
        <v>138</v>
      </c>
      <c r="AU281" s="13" t="s">
        <v>85</v>
      </c>
    </row>
    <row r="282" spans="1:65" s="2" customFormat="1" ht="14.45" customHeight="1">
      <c r="A282" s="30"/>
      <c r="B282" s="31"/>
      <c r="C282" s="171" t="s">
        <v>294</v>
      </c>
      <c r="D282" s="171" t="s">
        <v>133</v>
      </c>
      <c r="E282" s="172" t="s">
        <v>447</v>
      </c>
      <c r="F282" s="173" t="s">
        <v>284</v>
      </c>
      <c r="G282" s="174" t="s">
        <v>136</v>
      </c>
      <c r="H282" s="175">
        <v>1</v>
      </c>
      <c r="I282" s="176"/>
      <c r="J282" s="177">
        <f>ROUND(I282*H282,2)</f>
        <v>0</v>
      </c>
      <c r="K282" s="178"/>
      <c r="L282" s="35"/>
      <c r="M282" s="179" t="s">
        <v>1</v>
      </c>
      <c r="N282" s="180" t="s">
        <v>42</v>
      </c>
      <c r="O282" s="67"/>
      <c r="P282" s="181">
        <f>O282*H282</f>
        <v>0</v>
      </c>
      <c r="Q282" s="181">
        <v>0</v>
      </c>
      <c r="R282" s="181">
        <f>Q282*H282</f>
        <v>0</v>
      </c>
      <c r="S282" s="181">
        <v>0</v>
      </c>
      <c r="T282" s="182">
        <f>S282*H282</f>
        <v>0</v>
      </c>
      <c r="U282" s="30"/>
      <c r="V282" s="30"/>
      <c r="W282" s="30"/>
      <c r="X282" s="30"/>
      <c r="Y282" s="30"/>
      <c r="Z282" s="30"/>
      <c r="AA282" s="30"/>
      <c r="AB282" s="30"/>
      <c r="AC282" s="30"/>
      <c r="AD282" s="30"/>
      <c r="AE282" s="30"/>
      <c r="AR282" s="183" t="s">
        <v>137</v>
      </c>
      <c r="AT282" s="183" t="s">
        <v>133</v>
      </c>
      <c r="AU282" s="183" t="s">
        <v>85</v>
      </c>
      <c r="AY282" s="13" t="s">
        <v>132</v>
      </c>
      <c r="BE282" s="184">
        <f>IF(N282="základní",J282,0)</f>
        <v>0</v>
      </c>
      <c r="BF282" s="184">
        <f>IF(N282="snížená",J282,0)</f>
        <v>0</v>
      </c>
      <c r="BG282" s="184">
        <f>IF(N282="zákl. přenesená",J282,0)</f>
        <v>0</v>
      </c>
      <c r="BH282" s="184">
        <f>IF(N282="sníž. přenesená",J282,0)</f>
        <v>0</v>
      </c>
      <c r="BI282" s="184">
        <f>IF(N282="nulová",J282,0)</f>
        <v>0</v>
      </c>
      <c r="BJ282" s="13" t="s">
        <v>85</v>
      </c>
      <c r="BK282" s="184">
        <f>ROUND(I282*H282,2)</f>
        <v>0</v>
      </c>
      <c r="BL282" s="13" t="s">
        <v>137</v>
      </c>
      <c r="BM282" s="183" t="s">
        <v>448</v>
      </c>
    </row>
    <row r="283" spans="1:47" s="2" customFormat="1" ht="48.75">
      <c r="A283" s="30"/>
      <c r="B283" s="31"/>
      <c r="C283" s="32"/>
      <c r="D283" s="185" t="s">
        <v>138</v>
      </c>
      <c r="E283" s="32"/>
      <c r="F283" s="186" t="s">
        <v>449</v>
      </c>
      <c r="G283" s="32"/>
      <c r="H283" s="32"/>
      <c r="I283" s="187"/>
      <c r="J283" s="32"/>
      <c r="K283" s="32"/>
      <c r="L283" s="35"/>
      <c r="M283" s="188"/>
      <c r="N283" s="189"/>
      <c r="O283" s="67"/>
      <c r="P283" s="67"/>
      <c r="Q283" s="67"/>
      <c r="R283" s="67"/>
      <c r="S283" s="67"/>
      <c r="T283" s="68"/>
      <c r="U283" s="30"/>
      <c r="V283" s="30"/>
      <c r="W283" s="30"/>
      <c r="X283" s="30"/>
      <c r="Y283" s="30"/>
      <c r="Z283" s="30"/>
      <c r="AA283" s="30"/>
      <c r="AB283" s="30"/>
      <c r="AC283" s="30"/>
      <c r="AD283" s="30"/>
      <c r="AE283" s="30"/>
      <c r="AT283" s="13" t="s">
        <v>138</v>
      </c>
      <c r="AU283" s="13" t="s">
        <v>85</v>
      </c>
    </row>
    <row r="284" spans="1:65" s="2" customFormat="1" ht="14.45" customHeight="1">
      <c r="A284" s="30"/>
      <c r="B284" s="31"/>
      <c r="C284" s="171" t="s">
        <v>450</v>
      </c>
      <c r="D284" s="171" t="s">
        <v>133</v>
      </c>
      <c r="E284" s="172" t="s">
        <v>451</v>
      </c>
      <c r="F284" s="173" t="s">
        <v>284</v>
      </c>
      <c r="G284" s="174" t="s">
        <v>136</v>
      </c>
      <c r="H284" s="175">
        <v>1</v>
      </c>
      <c r="I284" s="176"/>
      <c r="J284" s="177">
        <f>ROUND(I284*H284,2)</f>
        <v>0</v>
      </c>
      <c r="K284" s="178"/>
      <c r="L284" s="35"/>
      <c r="M284" s="179" t="s">
        <v>1</v>
      </c>
      <c r="N284" s="180" t="s">
        <v>42</v>
      </c>
      <c r="O284" s="67"/>
      <c r="P284" s="181">
        <f>O284*H284</f>
        <v>0</v>
      </c>
      <c r="Q284" s="181">
        <v>0</v>
      </c>
      <c r="R284" s="181">
        <f>Q284*H284</f>
        <v>0</v>
      </c>
      <c r="S284" s="181">
        <v>0</v>
      </c>
      <c r="T284" s="182">
        <f>S284*H284</f>
        <v>0</v>
      </c>
      <c r="U284" s="30"/>
      <c r="V284" s="30"/>
      <c r="W284" s="30"/>
      <c r="X284" s="30"/>
      <c r="Y284" s="30"/>
      <c r="Z284" s="30"/>
      <c r="AA284" s="30"/>
      <c r="AB284" s="30"/>
      <c r="AC284" s="30"/>
      <c r="AD284" s="30"/>
      <c r="AE284" s="30"/>
      <c r="AR284" s="183" t="s">
        <v>137</v>
      </c>
      <c r="AT284" s="183" t="s">
        <v>133</v>
      </c>
      <c r="AU284" s="183" t="s">
        <v>85</v>
      </c>
      <c r="AY284" s="13" t="s">
        <v>132</v>
      </c>
      <c r="BE284" s="184">
        <f>IF(N284="základní",J284,0)</f>
        <v>0</v>
      </c>
      <c r="BF284" s="184">
        <f>IF(N284="snížená",J284,0)</f>
        <v>0</v>
      </c>
      <c r="BG284" s="184">
        <f>IF(N284="zákl. přenesená",J284,0)</f>
        <v>0</v>
      </c>
      <c r="BH284" s="184">
        <f>IF(N284="sníž. přenesená",J284,0)</f>
        <v>0</v>
      </c>
      <c r="BI284" s="184">
        <f>IF(N284="nulová",J284,0)</f>
        <v>0</v>
      </c>
      <c r="BJ284" s="13" t="s">
        <v>85</v>
      </c>
      <c r="BK284" s="184">
        <f>ROUND(I284*H284,2)</f>
        <v>0</v>
      </c>
      <c r="BL284" s="13" t="s">
        <v>137</v>
      </c>
      <c r="BM284" s="183" t="s">
        <v>452</v>
      </c>
    </row>
    <row r="285" spans="1:47" s="2" customFormat="1" ht="48.75">
      <c r="A285" s="30"/>
      <c r="B285" s="31"/>
      <c r="C285" s="32"/>
      <c r="D285" s="185" t="s">
        <v>138</v>
      </c>
      <c r="E285" s="32"/>
      <c r="F285" s="186" t="s">
        <v>453</v>
      </c>
      <c r="G285" s="32"/>
      <c r="H285" s="32"/>
      <c r="I285" s="187"/>
      <c r="J285" s="32"/>
      <c r="K285" s="32"/>
      <c r="L285" s="35"/>
      <c r="M285" s="188"/>
      <c r="N285" s="189"/>
      <c r="O285" s="67"/>
      <c r="P285" s="67"/>
      <c r="Q285" s="67"/>
      <c r="R285" s="67"/>
      <c r="S285" s="67"/>
      <c r="T285" s="68"/>
      <c r="U285" s="30"/>
      <c r="V285" s="30"/>
      <c r="W285" s="30"/>
      <c r="X285" s="30"/>
      <c r="Y285" s="30"/>
      <c r="Z285" s="30"/>
      <c r="AA285" s="30"/>
      <c r="AB285" s="30"/>
      <c r="AC285" s="30"/>
      <c r="AD285" s="30"/>
      <c r="AE285" s="30"/>
      <c r="AT285" s="13" t="s">
        <v>138</v>
      </c>
      <c r="AU285" s="13" t="s">
        <v>85</v>
      </c>
    </row>
    <row r="286" spans="1:65" s="2" customFormat="1" ht="14.45" customHeight="1">
      <c r="A286" s="30"/>
      <c r="B286" s="31"/>
      <c r="C286" s="171" t="s">
        <v>299</v>
      </c>
      <c r="D286" s="171" t="s">
        <v>133</v>
      </c>
      <c r="E286" s="172" t="s">
        <v>454</v>
      </c>
      <c r="F286" s="173" t="s">
        <v>284</v>
      </c>
      <c r="G286" s="174" t="s">
        <v>136</v>
      </c>
      <c r="H286" s="175">
        <v>1</v>
      </c>
      <c r="I286" s="176"/>
      <c r="J286" s="177">
        <f>ROUND(I286*H286,2)</f>
        <v>0</v>
      </c>
      <c r="K286" s="178"/>
      <c r="L286" s="35"/>
      <c r="M286" s="179" t="s">
        <v>1</v>
      </c>
      <c r="N286" s="180" t="s">
        <v>42</v>
      </c>
      <c r="O286" s="67"/>
      <c r="P286" s="181">
        <f>O286*H286</f>
        <v>0</v>
      </c>
      <c r="Q286" s="181">
        <v>0</v>
      </c>
      <c r="R286" s="181">
        <f>Q286*H286</f>
        <v>0</v>
      </c>
      <c r="S286" s="181">
        <v>0</v>
      </c>
      <c r="T286" s="182">
        <f>S286*H286</f>
        <v>0</v>
      </c>
      <c r="U286" s="30"/>
      <c r="V286" s="30"/>
      <c r="W286" s="30"/>
      <c r="X286" s="30"/>
      <c r="Y286" s="30"/>
      <c r="Z286" s="30"/>
      <c r="AA286" s="30"/>
      <c r="AB286" s="30"/>
      <c r="AC286" s="30"/>
      <c r="AD286" s="30"/>
      <c r="AE286" s="30"/>
      <c r="AR286" s="183" t="s">
        <v>137</v>
      </c>
      <c r="AT286" s="183" t="s">
        <v>133</v>
      </c>
      <c r="AU286" s="183" t="s">
        <v>85</v>
      </c>
      <c r="AY286" s="13" t="s">
        <v>132</v>
      </c>
      <c r="BE286" s="184">
        <f>IF(N286="základní",J286,0)</f>
        <v>0</v>
      </c>
      <c r="BF286" s="184">
        <f>IF(N286="snížená",J286,0)</f>
        <v>0</v>
      </c>
      <c r="BG286" s="184">
        <f>IF(N286="zákl. přenesená",J286,0)</f>
        <v>0</v>
      </c>
      <c r="BH286" s="184">
        <f>IF(N286="sníž. přenesená",J286,0)</f>
        <v>0</v>
      </c>
      <c r="BI286" s="184">
        <f>IF(N286="nulová",J286,0)</f>
        <v>0</v>
      </c>
      <c r="BJ286" s="13" t="s">
        <v>85</v>
      </c>
      <c r="BK286" s="184">
        <f>ROUND(I286*H286,2)</f>
        <v>0</v>
      </c>
      <c r="BL286" s="13" t="s">
        <v>137</v>
      </c>
      <c r="BM286" s="183" t="s">
        <v>455</v>
      </c>
    </row>
    <row r="287" spans="1:47" s="2" customFormat="1" ht="48.75">
      <c r="A287" s="30"/>
      <c r="B287" s="31"/>
      <c r="C287" s="32"/>
      <c r="D287" s="185" t="s">
        <v>138</v>
      </c>
      <c r="E287" s="32"/>
      <c r="F287" s="186" t="s">
        <v>456</v>
      </c>
      <c r="G287" s="32"/>
      <c r="H287" s="32"/>
      <c r="I287" s="187"/>
      <c r="J287" s="32"/>
      <c r="K287" s="32"/>
      <c r="L287" s="35"/>
      <c r="M287" s="188"/>
      <c r="N287" s="189"/>
      <c r="O287" s="67"/>
      <c r="P287" s="67"/>
      <c r="Q287" s="67"/>
      <c r="R287" s="67"/>
      <c r="S287" s="67"/>
      <c r="T287" s="68"/>
      <c r="U287" s="30"/>
      <c r="V287" s="30"/>
      <c r="W287" s="30"/>
      <c r="X287" s="30"/>
      <c r="Y287" s="30"/>
      <c r="Z287" s="30"/>
      <c r="AA287" s="30"/>
      <c r="AB287" s="30"/>
      <c r="AC287" s="30"/>
      <c r="AD287" s="30"/>
      <c r="AE287" s="30"/>
      <c r="AT287" s="13" t="s">
        <v>138</v>
      </c>
      <c r="AU287" s="13" t="s">
        <v>85</v>
      </c>
    </row>
    <row r="288" spans="1:65" s="2" customFormat="1" ht="14.45" customHeight="1">
      <c r="A288" s="30"/>
      <c r="B288" s="31"/>
      <c r="C288" s="171" t="s">
        <v>457</v>
      </c>
      <c r="D288" s="171" t="s">
        <v>133</v>
      </c>
      <c r="E288" s="172" t="s">
        <v>458</v>
      </c>
      <c r="F288" s="173" t="s">
        <v>385</v>
      </c>
      <c r="G288" s="174" t="s">
        <v>136</v>
      </c>
      <c r="H288" s="175">
        <v>1</v>
      </c>
      <c r="I288" s="176"/>
      <c r="J288" s="177">
        <f>ROUND(I288*H288,2)</f>
        <v>0</v>
      </c>
      <c r="K288" s="178"/>
      <c r="L288" s="35"/>
      <c r="M288" s="179" t="s">
        <v>1</v>
      </c>
      <c r="N288" s="180" t="s">
        <v>42</v>
      </c>
      <c r="O288" s="67"/>
      <c r="P288" s="181">
        <f>O288*H288</f>
        <v>0</v>
      </c>
      <c r="Q288" s="181">
        <v>0</v>
      </c>
      <c r="R288" s="181">
        <f>Q288*H288</f>
        <v>0</v>
      </c>
      <c r="S288" s="181">
        <v>0</v>
      </c>
      <c r="T288" s="182">
        <f>S288*H288</f>
        <v>0</v>
      </c>
      <c r="U288" s="30"/>
      <c r="V288" s="30"/>
      <c r="W288" s="30"/>
      <c r="X288" s="30"/>
      <c r="Y288" s="30"/>
      <c r="Z288" s="30"/>
      <c r="AA288" s="30"/>
      <c r="AB288" s="30"/>
      <c r="AC288" s="30"/>
      <c r="AD288" s="30"/>
      <c r="AE288" s="30"/>
      <c r="AR288" s="183" t="s">
        <v>137</v>
      </c>
      <c r="AT288" s="183" t="s">
        <v>133</v>
      </c>
      <c r="AU288" s="183" t="s">
        <v>85</v>
      </c>
      <c r="AY288" s="13" t="s">
        <v>132</v>
      </c>
      <c r="BE288" s="184">
        <f>IF(N288="základní",J288,0)</f>
        <v>0</v>
      </c>
      <c r="BF288" s="184">
        <f>IF(N288="snížená",J288,0)</f>
        <v>0</v>
      </c>
      <c r="BG288" s="184">
        <f>IF(N288="zákl. přenesená",J288,0)</f>
        <v>0</v>
      </c>
      <c r="BH288" s="184">
        <f>IF(N288="sníž. přenesená",J288,0)</f>
        <v>0</v>
      </c>
      <c r="BI288" s="184">
        <f>IF(N288="nulová",J288,0)</f>
        <v>0</v>
      </c>
      <c r="BJ288" s="13" t="s">
        <v>85</v>
      </c>
      <c r="BK288" s="184">
        <f>ROUND(I288*H288,2)</f>
        <v>0</v>
      </c>
      <c r="BL288" s="13" t="s">
        <v>137</v>
      </c>
      <c r="BM288" s="183" t="s">
        <v>459</v>
      </c>
    </row>
    <row r="289" spans="1:47" s="2" customFormat="1" ht="39">
      <c r="A289" s="30"/>
      <c r="B289" s="31"/>
      <c r="C289" s="32"/>
      <c r="D289" s="185" t="s">
        <v>138</v>
      </c>
      <c r="E289" s="32"/>
      <c r="F289" s="186" t="s">
        <v>460</v>
      </c>
      <c r="G289" s="32"/>
      <c r="H289" s="32"/>
      <c r="I289" s="187"/>
      <c r="J289" s="32"/>
      <c r="K289" s="32"/>
      <c r="L289" s="35"/>
      <c r="M289" s="188"/>
      <c r="N289" s="189"/>
      <c r="O289" s="67"/>
      <c r="P289" s="67"/>
      <c r="Q289" s="67"/>
      <c r="R289" s="67"/>
      <c r="S289" s="67"/>
      <c r="T289" s="68"/>
      <c r="U289" s="30"/>
      <c r="V289" s="30"/>
      <c r="W289" s="30"/>
      <c r="X289" s="30"/>
      <c r="Y289" s="30"/>
      <c r="Z289" s="30"/>
      <c r="AA289" s="30"/>
      <c r="AB289" s="30"/>
      <c r="AC289" s="30"/>
      <c r="AD289" s="30"/>
      <c r="AE289" s="30"/>
      <c r="AT289" s="13" t="s">
        <v>138</v>
      </c>
      <c r="AU289" s="13" t="s">
        <v>85</v>
      </c>
    </row>
    <row r="290" spans="1:65" s="2" customFormat="1" ht="14.45" customHeight="1">
      <c r="A290" s="30"/>
      <c r="B290" s="31"/>
      <c r="C290" s="171" t="s">
        <v>303</v>
      </c>
      <c r="D290" s="171" t="s">
        <v>133</v>
      </c>
      <c r="E290" s="172" t="s">
        <v>461</v>
      </c>
      <c r="F290" s="173" t="s">
        <v>385</v>
      </c>
      <c r="G290" s="174" t="s">
        <v>136</v>
      </c>
      <c r="H290" s="175">
        <v>2</v>
      </c>
      <c r="I290" s="176"/>
      <c r="J290" s="177">
        <f>ROUND(I290*H290,2)</f>
        <v>0</v>
      </c>
      <c r="K290" s="178"/>
      <c r="L290" s="35"/>
      <c r="M290" s="179" t="s">
        <v>1</v>
      </c>
      <c r="N290" s="180" t="s">
        <v>42</v>
      </c>
      <c r="O290" s="67"/>
      <c r="P290" s="181">
        <f>O290*H290</f>
        <v>0</v>
      </c>
      <c r="Q290" s="181">
        <v>0</v>
      </c>
      <c r="R290" s="181">
        <f>Q290*H290</f>
        <v>0</v>
      </c>
      <c r="S290" s="181">
        <v>0</v>
      </c>
      <c r="T290" s="182">
        <f>S290*H290</f>
        <v>0</v>
      </c>
      <c r="U290" s="30"/>
      <c r="V290" s="30"/>
      <c r="W290" s="30"/>
      <c r="X290" s="30"/>
      <c r="Y290" s="30"/>
      <c r="Z290" s="30"/>
      <c r="AA290" s="30"/>
      <c r="AB290" s="30"/>
      <c r="AC290" s="30"/>
      <c r="AD290" s="30"/>
      <c r="AE290" s="30"/>
      <c r="AR290" s="183" t="s">
        <v>137</v>
      </c>
      <c r="AT290" s="183" t="s">
        <v>133</v>
      </c>
      <c r="AU290" s="183" t="s">
        <v>85</v>
      </c>
      <c r="AY290" s="13" t="s">
        <v>132</v>
      </c>
      <c r="BE290" s="184">
        <f>IF(N290="základní",J290,0)</f>
        <v>0</v>
      </c>
      <c r="BF290" s="184">
        <f>IF(N290="snížená",J290,0)</f>
        <v>0</v>
      </c>
      <c r="BG290" s="184">
        <f>IF(N290="zákl. přenesená",J290,0)</f>
        <v>0</v>
      </c>
      <c r="BH290" s="184">
        <f>IF(N290="sníž. přenesená",J290,0)</f>
        <v>0</v>
      </c>
      <c r="BI290" s="184">
        <f>IF(N290="nulová",J290,0)</f>
        <v>0</v>
      </c>
      <c r="BJ290" s="13" t="s">
        <v>85</v>
      </c>
      <c r="BK290" s="184">
        <f>ROUND(I290*H290,2)</f>
        <v>0</v>
      </c>
      <c r="BL290" s="13" t="s">
        <v>137</v>
      </c>
      <c r="BM290" s="183" t="s">
        <v>462</v>
      </c>
    </row>
    <row r="291" spans="1:47" s="2" customFormat="1" ht="39">
      <c r="A291" s="30"/>
      <c r="B291" s="31"/>
      <c r="C291" s="32"/>
      <c r="D291" s="185" t="s">
        <v>138</v>
      </c>
      <c r="E291" s="32"/>
      <c r="F291" s="186" t="s">
        <v>463</v>
      </c>
      <c r="G291" s="32"/>
      <c r="H291" s="32"/>
      <c r="I291" s="187"/>
      <c r="J291" s="32"/>
      <c r="K291" s="32"/>
      <c r="L291" s="35"/>
      <c r="M291" s="188"/>
      <c r="N291" s="189"/>
      <c r="O291" s="67"/>
      <c r="P291" s="67"/>
      <c r="Q291" s="67"/>
      <c r="R291" s="67"/>
      <c r="S291" s="67"/>
      <c r="T291" s="68"/>
      <c r="U291" s="30"/>
      <c r="V291" s="30"/>
      <c r="W291" s="30"/>
      <c r="X291" s="30"/>
      <c r="Y291" s="30"/>
      <c r="Z291" s="30"/>
      <c r="AA291" s="30"/>
      <c r="AB291" s="30"/>
      <c r="AC291" s="30"/>
      <c r="AD291" s="30"/>
      <c r="AE291" s="30"/>
      <c r="AT291" s="13" t="s">
        <v>138</v>
      </c>
      <c r="AU291" s="13" t="s">
        <v>85</v>
      </c>
    </row>
    <row r="292" spans="1:65" s="2" customFormat="1" ht="14.45" customHeight="1">
      <c r="A292" s="30"/>
      <c r="B292" s="31"/>
      <c r="C292" s="171" t="s">
        <v>464</v>
      </c>
      <c r="D292" s="171" t="s">
        <v>133</v>
      </c>
      <c r="E292" s="172" t="s">
        <v>465</v>
      </c>
      <c r="F292" s="173" t="s">
        <v>466</v>
      </c>
      <c r="G292" s="174" t="s">
        <v>136</v>
      </c>
      <c r="H292" s="175">
        <v>2</v>
      </c>
      <c r="I292" s="176"/>
      <c r="J292" s="177">
        <f>ROUND(I292*H292,2)</f>
        <v>0</v>
      </c>
      <c r="K292" s="178"/>
      <c r="L292" s="35"/>
      <c r="M292" s="179" t="s">
        <v>1</v>
      </c>
      <c r="N292" s="180" t="s">
        <v>42</v>
      </c>
      <c r="O292" s="67"/>
      <c r="P292" s="181">
        <f>O292*H292</f>
        <v>0</v>
      </c>
      <c r="Q292" s="181">
        <v>0</v>
      </c>
      <c r="R292" s="181">
        <f>Q292*H292</f>
        <v>0</v>
      </c>
      <c r="S292" s="181">
        <v>0</v>
      </c>
      <c r="T292" s="182">
        <f>S292*H292</f>
        <v>0</v>
      </c>
      <c r="U292" s="30"/>
      <c r="V292" s="30"/>
      <c r="W292" s="30"/>
      <c r="X292" s="30"/>
      <c r="Y292" s="30"/>
      <c r="Z292" s="30"/>
      <c r="AA292" s="30"/>
      <c r="AB292" s="30"/>
      <c r="AC292" s="30"/>
      <c r="AD292" s="30"/>
      <c r="AE292" s="30"/>
      <c r="AR292" s="183" t="s">
        <v>137</v>
      </c>
      <c r="AT292" s="183" t="s">
        <v>133</v>
      </c>
      <c r="AU292" s="183" t="s">
        <v>85</v>
      </c>
      <c r="AY292" s="13" t="s">
        <v>132</v>
      </c>
      <c r="BE292" s="184">
        <f>IF(N292="základní",J292,0)</f>
        <v>0</v>
      </c>
      <c r="BF292" s="184">
        <f>IF(N292="snížená",J292,0)</f>
        <v>0</v>
      </c>
      <c r="BG292" s="184">
        <f>IF(N292="zákl. přenesená",J292,0)</f>
        <v>0</v>
      </c>
      <c r="BH292" s="184">
        <f>IF(N292="sníž. přenesená",J292,0)</f>
        <v>0</v>
      </c>
      <c r="BI292" s="184">
        <f>IF(N292="nulová",J292,0)</f>
        <v>0</v>
      </c>
      <c r="BJ292" s="13" t="s">
        <v>85</v>
      </c>
      <c r="BK292" s="184">
        <f>ROUND(I292*H292,2)</f>
        <v>0</v>
      </c>
      <c r="BL292" s="13" t="s">
        <v>137</v>
      </c>
      <c r="BM292" s="183" t="s">
        <v>467</v>
      </c>
    </row>
    <row r="293" spans="1:47" s="2" customFormat="1" ht="29.25">
      <c r="A293" s="30"/>
      <c r="B293" s="31"/>
      <c r="C293" s="32"/>
      <c r="D293" s="185" t="s">
        <v>138</v>
      </c>
      <c r="E293" s="32"/>
      <c r="F293" s="186" t="s">
        <v>468</v>
      </c>
      <c r="G293" s="32"/>
      <c r="H293" s="32"/>
      <c r="I293" s="187"/>
      <c r="J293" s="32"/>
      <c r="K293" s="32"/>
      <c r="L293" s="35"/>
      <c r="M293" s="188"/>
      <c r="N293" s="189"/>
      <c r="O293" s="67"/>
      <c r="P293" s="67"/>
      <c r="Q293" s="67"/>
      <c r="R293" s="67"/>
      <c r="S293" s="67"/>
      <c r="T293" s="68"/>
      <c r="U293" s="30"/>
      <c r="V293" s="30"/>
      <c r="W293" s="30"/>
      <c r="X293" s="30"/>
      <c r="Y293" s="30"/>
      <c r="Z293" s="30"/>
      <c r="AA293" s="30"/>
      <c r="AB293" s="30"/>
      <c r="AC293" s="30"/>
      <c r="AD293" s="30"/>
      <c r="AE293" s="30"/>
      <c r="AT293" s="13" t="s">
        <v>138</v>
      </c>
      <c r="AU293" s="13" t="s">
        <v>85</v>
      </c>
    </row>
    <row r="294" spans="1:65" s="2" customFormat="1" ht="14.45" customHeight="1">
      <c r="A294" s="30"/>
      <c r="B294" s="31"/>
      <c r="C294" s="171" t="s">
        <v>307</v>
      </c>
      <c r="D294" s="171" t="s">
        <v>133</v>
      </c>
      <c r="E294" s="172" t="s">
        <v>469</v>
      </c>
      <c r="F294" s="173" t="s">
        <v>470</v>
      </c>
      <c r="G294" s="174" t="s">
        <v>136</v>
      </c>
      <c r="H294" s="175">
        <v>1</v>
      </c>
      <c r="I294" s="176"/>
      <c r="J294" s="177">
        <f>ROUND(I294*H294,2)</f>
        <v>0</v>
      </c>
      <c r="K294" s="178"/>
      <c r="L294" s="35"/>
      <c r="M294" s="179" t="s">
        <v>1</v>
      </c>
      <c r="N294" s="180" t="s">
        <v>42</v>
      </c>
      <c r="O294" s="67"/>
      <c r="P294" s="181">
        <f>O294*H294</f>
        <v>0</v>
      </c>
      <c r="Q294" s="181">
        <v>0</v>
      </c>
      <c r="R294" s="181">
        <f>Q294*H294</f>
        <v>0</v>
      </c>
      <c r="S294" s="181">
        <v>0</v>
      </c>
      <c r="T294" s="182">
        <f>S294*H294</f>
        <v>0</v>
      </c>
      <c r="U294" s="30"/>
      <c r="V294" s="30"/>
      <c r="W294" s="30"/>
      <c r="X294" s="30"/>
      <c r="Y294" s="30"/>
      <c r="Z294" s="30"/>
      <c r="AA294" s="30"/>
      <c r="AB294" s="30"/>
      <c r="AC294" s="30"/>
      <c r="AD294" s="30"/>
      <c r="AE294" s="30"/>
      <c r="AR294" s="183" t="s">
        <v>137</v>
      </c>
      <c r="AT294" s="183" t="s">
        <v>133</v>
      </c>
      <c r="AU294" s="183" t="s">
        <v>85</v>
      </c>
      <c r="AY294" s="13" t="s">
        <v>132</v>
      </c>
      <c r="BE294" s="184">
        <f>IF(N294="základní",J294,0)</f>
        <v>0</v>
      </c>
      <c r="BF294" s="184">
        <f>IF(N294="snížená",J294,0)</f>
        <v>0</v>
      </c>
      <c r="BG294" s="184">
        <f>IF(N294="zákl. přenesená",J294,0)</f>
        <v>0</v>
      </c>
      <c r="BH294" s="184">
        <f>IF(N294="sníž. přenesená",J294,0)</f>
        <v>0</v>
      </c>
      <c r="BI294" s="184">
        <f>IF(N294="nulová",J294,0)</f>
        <v>0</v>
      </c>
      <c r="BJ294" s="13" t="s">
        <v>85</v>
      </c>
      <c r="BK294" s="184">
        <f>ROUND(I294*H294,2)</f>
        <v>0</v>
      </c>
      <c r="BL294" s="13" t="s">
        <v>137</v>
      </c>
      <c r="BM294" s="183" t="s">
        <v>471</v>
      </c>
    </row>
    <row r="295" spans="1:65" s="2" customFormat="1" ht="14.45" customHeight="1">
      <c r="A295" s="30"/>
      <c r="B295" s="31"/>
      <c r="C295" s="171" t="s">
        <v>472</v>
      </c>
      <c r="D295" s="171" t="s">
        <v>133</v>
      </c>
      <c r="E295" s="172" t="s">
        <v>473</v>
      </c>
      <c r="F295" s="173" t="s">
        <v>474</v>
      </c>
      <c r="G295" s="174" t="s">
        <v>136</v>
      </c>
      <c r="H295" s="175">
        <v>1</v>
      </c>
      <c r="I295" s="176"/>
      <c r="J295" s="177">
        <f>ROUND(I295*H295,2)</f>
        <v>0</v>
      </c>
      <c r="K295" s="178"/>
      <c r="L295" s="35"/>
      <c r="M295" s="179" t="s">
        <v>1</v>
      </c>
      <c r="N295" s="180" t="s">
        <v>42</v>
      </c>
      <c r="O295" s="67"/>
      <c r="P295" s="181">
        <f>O295*H295</f>
        <v>0</v>
      </c>
      <c r="Q295" s="181">
        <v>0</v>
      </c>
      <c r="R295" s="181">
        <f>Q295*H295</f>
        <v>0</v>
      </c>
      <c r="S295" s="181">
        <v>0</v>
      </c>
      <c r="T295" s="182">
        <f>S295*H295</f>
        <v>0</v>
      </c>
      <c r="U295" s="30"/>
      <c r="V295" s="30"/>
      <c r="W295" s="30"/>
      <c r="X295" s="30"/>
      <c r="Y295" s="30"/>
      <c r="Z295" s="30"/>
      <c r="AA295" s="30"/>
      <c r="AB295" s="30"/>
      <c r="AC295" s="30"/>
      <c r="AD295" s="30"/>
      <c r="AE295" s="30"/>
      <c r="AR295" s="183" t="s">
        <v>137</v>
      </c>
      <c r="AT295" s="183" t="s">
        <v>133</v>
      </c>
      <c r="AU295" s="183" t="s">
        <v>85</v>
      </c>
      <c r="AY295" s="13" t="s">
        <v>132</v>
      </c>
      <c r="BE295" s="184">
        <f>IF(N295="základní",J295,0)</f>
        <v>0</v>
      </c>
      <c r="BF295" s="184">
        <f>IF(N295="snížená",J295,0)</f>
        <v>0</v>
      </c>
      <c r="BG295" s="184">
        <f>IF(N295="zákl. přenesená",J295,0)</f>
        <v>0</v>
      </c>
      <c r="BH295" s="184">
        <f>IF(N295="sníž. přenesená",J295,0)</f>
        <v>0</v>
      </c>
      <c r="BI295" s="184">
        <f>IF(N295="nulová",J295,0)</f>
        <v>0</v>
      </c>
      <c r="BJ295" s="13" t="s">
        <v>85</v>
      </c>
      <c r="BK295" s="184">
        <f>ROUND(I295*H295,2)</f>
        <v>0</v>
      </c>
      <c r="BL295" s="13" t="s">
        <v>137</v>
      </c>
      <c r="BM295" s="183" t="s">
        <v>475</v>
      </c>
    </row>
    <row r="296" spans="1:47" s="2" customFormat="1" ht="29.25">
      <c r="A296" s="30"/>
      <c r="B296" s="31"/>
      <c r="C296" s="32"/>
      <c r="D296" s="185" t="s">
        <v>138</v>
      </c>
      <c r="E296" s="32"/>
      <c r="F296" s="186" t="s">
        <v>476</v>
      </c>
      <c r="G296" s="32"/>
      <c r="H296" s="32"/>
      <c r="I296" s="187"/>
      <c r="J296" s="32"/>
      <c r="K296" s="32"/>
      <c r="L296" s="35"/>
      <c r="M296" s="188"/>
      <c r="N296" s="189"/>
      <c r="O296" s="67"/>
      <c r="P296" s="67"/>
      <c r="Q296" s="67"/>
      <c r="R296" s="67"/>
      <c r="S296" s="67"/>
      <c r="T296" s="68"/>
      <c r="U296" s="30"/>
      <c r="V296" s="30"/>
      <c r="W296" s="30"/>
      <c r="X296" s="30"/>
      <c r="Y296" s="30"/>
      <c r="Z296" s="30"/>
      <c r="AA296" s="30"/>
      <c r="AB296" s="30"/>
      <c r="AC296" s="30"/>
      <c r="AD296" s="30"/>
      <c r="AE296" s="30"/>
      <c r="AT296" s="13" t="s">
        <v>138</v>
      </c>
      <c r="AU296" s="13" t="s">
        <v>85</v>
      </c>
    </row>
    <row r="297" spans="1:65" s="2" customFormat="1" ht="14.45" customHeight="1">
      <c r="A297" s="30"/>
      <c r="B297" s="31"/>
      <c r="C297" s="171" t="s">
        <v>311</v>
      </c>
      <c r="D297" s="171" t="s">
        <v>133</v>
      </c>
      <c r="E297" s="172" t="s">
        <v>477</v>
      </c>
      <c r="F297" s="173" t="s">
        <v>390</v>
      </c>
      <c r="G297" s="174" t="s">
        <v>136</v>
      </c>
      <c r="H297" s="175">
        <v>1</v>
      </c>
      <c r="I297" s="176"/>
      <c r="J297" s="177">
        <f>ROUND(I297*H297,2)</f>
        <v>0</v>
      </c>
      <c r="K297" s="178"/>
      <c r="L297" s="35"/>
      <c r="M297" s="179" t="s">
        <v>1</v>
      </c>
      <c r="N297" s="180" t="s">
        <v>42</v>
      </c>
      <c r="O297" s="67"/>
      <c r="P297" s="181">
        <f>O297*H297</f>
        <v>0</v>
      </c>
      <c r="Q297" s="181">
        <v>0</v>
      </c>
      <c r="R297" s="181">
        <f>Q297*H297</f>
        <v>0</v>
      </c>
      <c r="S297" s="181">
        <v>0</v>
      </c>
      <c r="T297" s="182">
        <f>S297*H297</f>
        <v>0</v>
      </c>
      <c r="U297" s="30"/>
      <c r="V297" s="30"/>
      <c r="W297" s="30"/>
      <c r="X297" s="30"/>
      <c r="Y297" s="30"/>
      <c r="Z297" s="30"/>
      <c r="AA297" s="30"/>
      <c r="AB297" s="30"/>
      <c r="AC297" s="30"/>
      <c r="AD297" s="30"/>
      <c r="AE297" s="30"/>
      <c r="AR297" s="183" t="s">
        <v>137</v>
      </c>
      <c r="AT297" s="183" t="s">
        <v>133</v>
      </c>
      <c r="AU297" s="183" t="s">
        <v>85</v>
      </c>
      <c r="AY297" s="13" t="s">
        <v>132</v>
      </c>
      <c r="BE297" s="184">
        <f>IF(N297="základní",J297,0)</f>
        <v>0</v>
      </c>
      <c r="BF297" s="184">
        <f>IF(N297="snížená",J297,0)</f>
        <v>0</v>
      </c>
      <c r="BG297" s="184">
        <f>IF(N297="zákl. přenesená",J297,0)</f>
        <v>0</v>
      </c>
      <c r="BH297" s="184">
        <f>IF(N297="sníž. přenesená",J297,0)</f>
        <v>0</v>
      </c>
      <c r="BI297" s="184">
        <f>IF(N297="nulová",J297,0)</f>
        <v>0</v>
      </c>
      <c r="BJ297" s="13" t="s">
        <v>85</v>
      </c>
      <c r="BK297" s="184">
        <f>ROUND(I297*H297,2)</f>
        <v>0</v>
      </c>
      <c r="BL297" s="13" t="s">
        <v>137</v>
      </c>
      <c r="BM297" s="183" t="s">
        <v>478</v>
      </c>
    </row>
    <row r="298" spans="1:47" s="2" customFormat="1" ht="48.75">
      <c r="A298" s="30"/>
      <c r="B298" s="31"/>
      <c r="C298" s="32"/>
      <c r="D298" s="185" t="s">
        <v>138</v>
      </c>
      <c r="E298" s="32"/>
      <c r="F298" s="186" t="s">
        <v>479</v>
      </c>
      <c r="G298" s="32"/>
      <c r="H298" s="32"/>
      <c r="I298" s="187"/>
      <c r="J298" s="32"/>
      <c r="K298" s="32"/>
      <c r="L298" s="35"/>
      <c r="M298" s="188"/>
      <c r="N298" s="189"/>
      <c r="O298" s="67"/>
      <c r="P298" s="67"/>
      <c r="Q298" s="67"/>
      <c r="R298" s="67"/>
      <c r="S298" s="67"/>
      <c r="T298" s="68"/>
      <c r="U298" s="30"/>
      <c r="V298" s="30"/>
      <c r="W298" s="30"/>
      <c r="X298" s="30"/>
      <c r="Y298" s="30"/>
      <c r="Z298" s="30"/>
      <c r="AA298" s="30"/>
      <c r="AB298" s="30"/>
      <c r="AC298" s="30"/>
      <c r="AD298" s="30"/>
      <c r="AE298" s="30"/>
      <c r="AT298" s="13" t="s">
        <v>138</v>
      </c>
      <c r="AU298" s="13" t="s">
        <v>85</v>
      </c>
    </row>
    <row r="299" spans="1:65" s="2" customFormat="1" ht="14.45" customHeight="1">
      <c r="A299" s="30"/>
      <c r="B299" s="31"/>
      <c r="C299" s="171" t="s">
        <v>480</v>
      </c>
      <c r="D299" s="171" t="s">
        <v>133</v>
      </c>
      <c r="E299" s="172" t="s">
        <v>481</v>
      </c>
      <c r="F299" s="173" t="s">
        <v>482</v>
      </c>
      <c r="G299" s="174" t="s">
        <v>136</v>
      </c>
      <c r="H299" s="175">
        <v>2</v>
      </c>
      <c r="I299" s="176"/>
      <c r="J299" s="177">
        <f>ROUND(I299*H299,2)</f>
        <v>0</v>
      </c>
      <c r="K299" s="178"/>
      <c r="L299" s="35"/>
      <c r="M299" s="179" t="s">
        <v>1</v>
      </c>
      <c r="N299" s="180" t="s">
        <v>42</v>
      </c>
      <c r="O299" s="67"/>
      <c r="P299" s="181">
        <f>O299*H299</f>
        <v>0</v>
      </c>
      <c r="Q299" s="181">
        <v>0</v>
      </c>
      <c r="R299" s="181">
        <f>Q299*H299</f>
        <v>0</v>
      </c>
      <c r="S299" s="181">
        <v>0</v>
      </c>
      <c r="T299" s="182">
        <f>S299*H299</f>
        <v>0</v>
      </c>
      <c r="U299" s="30"/>
      <c r="V299" s="30"/>
      <c r="W299" s="30"/>
      <c r="X299" s="30"/>
      <c r="Y299" s="30"/>
      <c r="Z299" s="30"/>
      <c r="AA299" s="30"/>
      <c r="AB299" s="30"/>
      <c r="AC299" s="30"/>
      <c r="AD299" s="30"/>
      <c r="AE299" s="30"/>
      <c r="AR299" s="183" t="s">
        <v>137</v>
      </c>
      <c r="AT299" s="183" t="s">
        <v>133</v>
      </c>
      <c r="AU299" s="183" t="s">
        <v>85</v>
      </c>
      <c r="AY299" s="13" t="s">
        <v>132</v>
      </c>
      <c r="BE299" s="184">
        <f>IF(N299="základní",J299,0)</f>
        <v>0</v>
      </c>
      <c r="BF299" s="184">
        <f>IF(N299="snížená",J299,0)</f>
        <v>0</v>
      </c>
      <c r="BG299" s="184">
        <f>IF(N299="zákl. přenesená",J299,0)</f>
        <v>0</v>
      </c>
      <c r="BH299" s="184">
        <f>IF(N299="sníž. přenesená",J299,0)</f>
        <v>0</v>
      </c>
      <c r="BI299" s="184">
        <f>IF(N299="nulová",J299,0)</f>
        <v>0</v>
      </c>
      <c r="BJ299" s="13" t="s">
        <v>85</v>
      </c>
      <c r="BK299" s="184">
        <f>ROUND(I299*H299,2)</f>
        <v>0</v>
      </c>
      <c r="BL299" s="13" t="s">
        <v>137</v>
      </c>
      <c r="BM299" s="183" t="s">
        <v>483</v>
      </c>
    </row>
    <row r="300" spans="2:63" s="11" customFormat="1" ht="25.9" customHeight="1">
      <c r="B300" s="157"/>
      <c r="C300" s="158"/>
      <c r="D300" s="159" t="s">
        <v>76</v>
      </c>
      <c r="E300" s="160" t="s">
        <v>484</v>
      </c>
      <c r="F300" s="160" t="s">
        <v>485</v>
      </c>
      <c r="G300" s="158"/>
      <c r="H300" s="158"/>
      <c r="I300" s="161"/>
      <c r="J300" s="162">
        <f>BK300</f>
        <v>0</v>
      </c>
      <c r="K300" s="158"/>
      <c r="L300" s="163"/>
      <c r="M300" s="164"/>
      <c r="N300" s="165"/>
      <c r="O300" s="165"/>
      <c r="P300" s="166">
        <f>SUM(P301:P318)</f>
        <v>0</v>
      </c>
      <c r="Q300" s="165"/>
      <c r="R300" s="166">
        <f>SUM(R301:R318)</f>
        <v>0</v>
      </c>
      <c r="S300" s="165"/>
      <c r="T300" s="167">
        <f>SUM(T301:T318)</f>
        <v>0</v>
      </c>
      <c r="AR300" s="168" t="s">
        <v>85</v>
      </c>
      <c r="AT300" s="169" t="s">
        <v>76</v>
      </c>
      <c r="AU300" s="169" t="s">
        <v>77</v>
      </c>
      <c r="AY300" s="168" t="s">
        <v>132</v>
      </c>
      <c r="BK300" s="170">
        <f>SUM(BK301:BK318)</f>
        <v>0</v>
      </c>
    </row>
    <row r="301" spans="1:65" s="2" customFormat="1" ht="14.45" customHeight="1">
      <c r="A301" s="30"/>
      <c r="B301" s="31"/>
      <c r="C301" s="171" t="s">
        <v>316</v>
      </c>
      <c r="D301" s="171" t="s">
        <v>133</v>
      </c>
      <c r="E301" s="172" t="s">
        <v>486</v>
      </c>
      <c r="F301" s="173" t="s">
        <v>487</v>
      </c>
      <c r="G301" s="174" t="s">
        <v>136</v>
      </c>
      <c r="H301" s="175">
        <v>1</v>
      </c>
      <c r="I301" s="176"/>
      <c r="J301" s="177">
        <f>ROUND(I301*H301,2)</f>
        <v>0</v>
      </c>
      <c r="K301" s="178"/>
      <c r="L301" s="35"/>
      <c r="M301" s="179" t="s">
        <v>1</v>
      </c>
      <c r="N301" s="180" t="s">
        <v>42</v>
      </c>
      <c r="O301" s="67"/>
      <c r="P301" s="181">
        <f>O301*H301</f>
        <v>0</v>
      </c>
      <c r="Q301" s="181">
        <v>0</v>
      </c>
      <c r="R301" s="181">
        <f>Q301*H301</f>
        <v>0</v>
      </c>
      <c r="S301" s="181">
        <v>0</v>
      </c>
      <c r="T301" s="182">
        <f>S301*H301</f>
        <v>0</v>
      </c>
      <c r="U301" s="30"/>
      <c r="V301" s="30"/>
      <c r="W301" s="30"/>
      <c r="X301" s="30"/>
      <c r="Y301" s="30"/>
      <c r="Z301" s="30"/>
      <c r="AA301" s="30"/>
      <c r="AB301" s="30"/>
      <c r="AC301" s="30"/>
      <c r="AD301" s="30"/>
      <c r="AE301" s="30"/>
      <c r="AR301" s="183" t="s">
        <v>137</v>
      </c>
      <c r="AT301" s="183" t="s">
        <v>133</v>
      </c>
      <c r="AU301" s="183" t="s">
        <v>85</v>
      </c>
      <c r="AY301" s="13" t="s">
        <v>132</v>
      </c>
      <c r="BE301" s="184">
        <f>IF(N301="základní",J301,0)</f>
        <v>0</v>
      </c>
      <c r="BF301" s="184">
        <f>IF(N301="snížená",J301,0)</f>
        <v>0</v>
      </c>
      <c r="BG301" s="184">
        <f>IF(N301="zákl. přenesená",J301,0)</f>
        <v>0</v>
      </c>
      <c r="BH301" s="184">
        <f>IF(N301="sníž. přenesená",J301,0)</f>
        <v>0</v>
      </c>
      <c r="BI301" s="184">
        <f>IF(N301="nulová",J301,0)</f>
        <v>0</v>
      </c>
      <c r="BJ301" s="13" t="s">
        <v>85</v>
      </c>
      <c r="BK301" s="184">
        <f>ROUND(I301*H301,2)</f>
        <v>0</v>
      </c>
      <c r="BL301" s="13" t="s">
        <v>137</v>
      </c>
      <c r="BM301" s="183" t="s">
        <v>488</v>
      </c>
    </row>
    <row r="302" spans="1:47" s="2" customFormat="1" ht="39">
      <c r="A302" s="30"/>
      <c r="B302" s="31"/>
      <c r="C302" s="32"/>
      <c r="D302" s="185" t="s">
        <v>138</v>
      </c>
      <c r="E302" s="32"/>
      <c r="F302" s="186" t="s">
        <v>489</v>
      </c>
      <c r="G302" s="32"/>
      <c r="H302" s="32"/>
      <c r="I302" s="187"/>
      <c r="J302" s="32"/>
      <c r="K302" s="32"/>
      <c r="L302" s="35"/>
      <c r="M302" s="188"/>
      <c r="N302" s="189"/>
      <c r="O302" s="67"/>
      <c r="P302" s="67"/>
      <c r="Q302" s="67"/>
      <c r="R302" s="67"/>
      <c r="S302" s="67"/>
      <c r="T302" s="68"/>
      <c r="U302" s="30"/>
      <c r="V302" s="30"/>
      <c r="W302" s="30"/>
      <c r="X302" s="30"/>
      <c r="Y302" s="30"/>
      <c r="Z302" s="30"/>
      <c r="AA302" s="30"/>
      <c r="AB302" s="30"/>
      <c r="AC302" s="30"/>
      <c r="AD302" s="30"/>
      <c r="AE302" s="30"/>
      <c r="AT302" s="13" t="s">
        <v>138</v>
      </c>
      <c r="AU302" s="13" t="s">
        <v>85</v>
      </c>
    </row>
    <row r="303" spans="1:65" s="2" customFormat="1" ht="14.45" customHeight="1">
      <c r="A303" s="30"/>
      <c r="B303" s="31"/>
      <c r="C303" s="171" t="s">
        <v>490</v>
      </c>
      <c r="D303" s="171" t="s">
        <v>133</v>
      </c>
      <c r="E303" s="172" t="s">
        <v>491</v>
      </c>
      <c r="F303" s="173" t="s">
        <v>492</v>
      </c>
      <c r="G303" s="174" t="s">
        <v>136</v>
      </c>
      <c r="H303" s="175">
        <v>1</v>
      </c>
      <c r="I303" s="176"/>
      <c r="J303" s="177">
        <f>ROUND(I303*H303,2)</f>
        <v>0</v>
      </c>
      <c r="K303" s="178"/>
      <c r="L303" s="35"/>
      <c r="M303" s="179" t="s">
        <v>1</v>
      </c>
      <c r="N303" s="180" t="s">
        <v>42</v>
      </c>
      <c r="O303" s="67"/>
      <c r="P303" s="181">
        <f>O303*H303</f>
        <v>0</v>
      </c>
      <c r="Q303" s="181">
        <v>0</v>
      </c>
      <c r="R303" s="181">
        <f>Q303*H303</f>
        <v>0</v>
      </c>
      <c r="S303" s="181">
        <v>0</v>
      </c>
      <c r="T303" s="182">
        <f>S303*H303</f>
        <v>0</v>
      </c>
      <c r="U303" s="30"/>
      <c r="V303" s="30"/>
      <c r="W303" s="30"/>
      <c r="X303" s="30"/>
      <c r="Y303" s="30"/>
      <c r="Z303" s="30"/>
      <c r="AA303" s="30"/>
      <c r="AB303" s="30"/>
      <c r="AC303" s="30"/>
      <c r="AD303" s="30"/>
      <c r="AE303" s="30"/>
      <c r="AR303" s="183" t="s">
        <v>137</v>
      </c>
      <c r="AT303" s="183" t="s">
        <v>133</v>
      </c>
      <c r="AU303" s="183" t="s">
        <v>85</v>
      </c>
      <c r="AY303" s="13" t="s">
        <v>132</v>
      </c>
      <c r="BE303" s="184">
        <f>IF(N303="základní",J303,0)</f>
        <v>0</v>
      </c>
      <c r="BF303" s="184">
        <f>IF(N303="snížená",J303,0)</f>
        <v>0</v>
      </c>
      <c r="BG303" s="184">
        <f>IF(N303="zákl. přenesená",J303,0)</f>
        <v>0</v>
      </c>
      <c r="BH303" s="184">
        <f>IF(N303="sníž. přenesená",J303,0)</f>
        <v>0</v>
      </c>
      <c r="BI303" s="184">
        <f>IF(N303="nulová",J303,0)</f>
        <v>0</v>
      </c>
      <c r="BJ303" s="13" t="s">
        <v>85</v>
      </c>
      <c r="BK303" s="184">
        <f>ROUND(I303*H303,2)</f>
        <v>0</v>
      </c>
      <c r="BL303" s="13" t="s">
        <v>137</v>
      </c>
      <c r="BM303" s="183" t="s">
        <v>493</v>
      </c>
    </row>
    <row r="304" spans="1:47" s="2" customFormat="1" ht="19.5">
      <c r="A304" s="30"/>
      <c r="B304" s="31"/>
      <c r="C304" s="32"/>
      <c r="D304" s="185" t="s">
        <v>138</v>
      </c>
      <c r="E304" s="32"/>
      <c r="F304" s="186" t="s">
        <v>494</v>
      </c>
      <c r="G304" s="32"/>
      <c r="H304" s="32"/>
      <c r="I304" s="187"/>
      <c r="J304" s="32"/>
      <c r="K304" s="32"/>
      <c r="L304" s="35"/>
      <c r="M304" s="188"/>
      <c r="N304" s="189"/>
      <c r="O304" s="67"/>
      <c r="P304" s="67"/>
      <c r="Q304" s="67"/>
      <c r="R304" s="67"/>
      <c r="S304" s="67"/>
      <c r="T304" s="68"/>
      <c r="U304" s="30"/>
      <c r="V304" s="30"/>
      <c r="W304" s="30"/>
      <c r="X304" s="30"/>
      <c r="Y304" s="30"/>
      <c r="Z304" s="30"/>
      <c r="AA304" s="30"/>
      <c r="AB304" s="30"/>
      <c r="AC304" s="30"/>
      <c r="AD304" s="30"/>
      <c r="AE304" s="30"/>
      <c r="AT304" s="13" t="s">
        <v>138</v>
      </c>
      <c r="AU304" s="13" t="s">
        <v>85</v>
      </c>
    </row>
    <row r="305" spans="1:65" s="2" customFormat="1" ht="14.45" customHeight="1">
      <c r="A305" s="30"/>
      <c r="B305" s="31"/>
      <c r="C305" s="171" t="s">
        <v>320</v>
      </c>
      <c r="D305" s="171" t="s">
        <v>133</v>
      </c>
      <c r="E305" s="172" t="s">
        <v>495</v>
      </c>
      <c r="F305" s="173" t="s">
        <v>496</v>
      </c>
      <c r="G305" s="174" t="s">
        <v>136</v>
      </c>
      <c r="H305" s="175">
        <v>1</v>
      </c>
      <c r="I305" s="176"/>
      <c r="J305" s="177">
        <f>ROUND(I305*H305,2)</f>
        <v>0</v>
      </c>
      <c r="K305" s="178"/>
      <c r="L305" s="35"/>
      <c r="M305" s="179" t="s">
        <v>1</v>
      </c>
      <c r="N305" s="180" t="s">
        <v>42</v>
      </c>
      <c r="O305" s="67"/>
      <c r="P305" s="181">
        <f>O305*H305</f>
        <v>0</v>
      </c>
      <c r="Q305" s="181">
        <v>0</v>
      </c>
      <c r="R305" s="181">
        <f>Q305*H305</f>
        <v>0</v>
      </c>
      <c r="S305" s="181">
        <v>0</v>
      </c>
      <c r="T305" s="182">
        <f>S305*H305</f>
        <v>0</v>
      </c>
      <c r="U305" s="30"/>
      <c r="V305" s="30"/>
      <c r="W305" s="30"/>
      <c r="X305" s="30"/>
      <c r="Y305" s="30"/>
      <c r="Z305" s="30"/>
      <c r="AA305" s="30"/>
      <c r="AB305" s="30"/>
      <c r="AC305" s="30"/>
      <c r="AD305" s="30"/>
      <c r="AE305" s="30"/>
      <c r="AR305" s="183" t="s">
        <v>137</v>
      </c>
      <c r="AT305" s="183" t="s">
        <v>133</v>
      </c>
      <c r="AU305" s="183" t="s">
        <v>85</v>
      </c>
      <c r="AY305" s="13" t="s">
        <v>132</v>
      </c>
      <c r="BE305" s="184">
        <f>IF(N305="základní",J305,0)</f>
        <v>0</v>
      </c>
      <c r="BF305" s="184">
        <f>IF(N305="snížená",J305,0)</f>
        <v>0</v>
      </c>
      <c r="BG305" s="184">
        <f>IF(N305="zákl. přenesená",J305,0)</f>
        <v>0</v>
      </c>
      <c r="BH305" s="184">
        <f>IF(N305="sníž. přenesená",J305,0)</f>
        <v>0</v>
      </c>
      <c r="BI305" s="184">
        <f>IF(N305="nulová",J305,0)</f>
        <v>0</v>
      </c>
      <c r="BJ305" s="13" t="s">
        <v>85</v>
      </c>
      <c r="BK305" s="184">
        <f>ROUND(I305*H305,2)</f>
        <v>0</v>
      </c>
      <c r="BL305" s="13" t="s">
        <v>137</v>
      </c>
      <c r="BM305" s="183" t="s">
        <v>497</v>
      </c>
    </row>
    <row r="306" spans="1:47" s="2" customFormat="1" ht="19.5">
      <c r="A306" s="30"/>
      <c r="B306" s="31"/>
      <c r="C306" s="32"/>
      <c r="D306" s="185" t="s">
        <v>138</v>
      </c>
      <c r="E306" s="32"/>
      <c r="F306" s="186" t="s">
        <v>498</v>
      </c>
      <c r="G306" s="32"/>
      <c r="H306" s="32"/>
      <c r="I306" s="187"/>
      <c r="J306" s="32"/>
      <c r="K306" s="32"/>
      <c r="L306" s="35"/>
      <c r="M306" s="188"/>
      <c r="N306" s="189"/>
      <c r="O306" s="67"/>
      <c r="P306" s="67"/>
      <c r="Q306" s="67"/>
      <c r="R306" s="67"/>
      <c r="S306" s="67"/>
      <c r="T306" s="68"/>
      <c r="U306" s="30"/>
      <c r="V306" s="30"/>
      <c r="W306" s="30"/>
      <c r="X306" s="30"/>
      <c r="Y306" s="30"/>
      <c r="Z306" s="30"/>
      <c r="AA306" s="30"/>
      <c r="AB306" s="30"/>
      <c r="AC306" s="30"/>
      <c r="AD306" s="30"/>
      <c r="AE306" s="30"/>
      <c r="AT306" s="13" t="s">
        <v>138</v>
      </c>
      <c r="AU306" s="13" t="s">
        <v>85</v>
      </c>
    </row>
    <row r="307" spans="1:65" s="2" customFormat="1" ht="14.45" customHeight="1">
      <c r="A307" s="30"/>
      <c r="B307" s="31"/>
      <c r="C307" s="171" t="s">
        <v>499</v>
      </c>
      <c r="D307" s="171" t="s">
        <v>133</v>
      </c>
      <c r="E307" s="172" t="s">
        <v>500</v>
      </c>
      <c r="F307" s="173" t="s">
        <v>501</v>
      </c>
      <c r="G307" s="174" t="s">
        <v>136</v>
      </c>
      <c r="H307" s="175">
        <v>1</v>
      </c>
      <c r="I307" s="176"/>
      <c r="J307" s="177">
        <f>ROUND(I307*H307,2)</f>
        <v>0</v>
      </c>
      <c r="K307" s="178"/>
      <c r="L307" s="35"/>
      <c r="M307" s="179" t="s">
        <v>1</v>
      </c>
      <c r="N307" s="180" t="s">
        <v>42</v>
      </c>
      <c r="O307" s="67"/>
      <c r="P307" s="181">
        <f>O307*H307</f>
        <v>0</v>
      </c>
      <c r="Q307" s="181">
        <v>0</v>
      </c>
      <c r="R307" s="181">
        <f>Q307*H307</f>
        <v>0</v>
      </c>
      <c r="S307" s="181">
        <v>0</v>
      </c>
      <c r="T307" s="182">
        <f>S307*H307</f>
        <v>0</v>
      </c>
      <c r="U307" s="30"/>
      <c r="V307" s="30"/>
      <c r="W307" s="30"/>
      <c r="X307" s="30"/>
      <c r="Y307" s="30"/>
      <c r="Z307" s="30"/>
      <c r="AA307" s="30"/>
      <c r="AB307" s="30"/>
      <c r="AC307" s="30"/>
      <c r="AD307" s="30"/>
      <c r="AE307" s="30"/>
      <c r="AR307" s="183" t="s">
        <v>137</v>
      </c>
      <c r="AT307" s="183" t="s">
        <v>133</v>
      </c>
      <c r="AU307" s="183" t="s">
        <v>85</v>
      </c>
      <c r="AY307" s="13" t="s">
        <v>132</v>
      </c>
      <c r="BE307" s="184">
        <f>IF(N307="základní",J307,0)</f>
        <v>0</v>
      </c>
      <c r="BF307" s="184">
        <f>IF(N307="snížená",J307,0)</f>
        <v>0</v>
      </c>
      <c r="BG307" s="184">
        <f>IF(N307="zákl. přenesená",J307,0)</f>
        <v>0</v>
      </c>
      <c r="BH307" s="184">
        <f>IF(N307="sníž. přenesená",J307,0)</f>
        <v>0</v>
      </c>
      <c r="BI307" s="184">
        <f>IF(N307="nulová",J307,0)</f>
        <v>0</v>
      </c>
      <c r="BJ307" s="13" t="s">
        <v>85</v>
      </c>
      <c r="BK307" s="184">
        <f>ROUND(I307*H307,2)</f>
        <v>0</v>
      </c>
      <c r="BL307" s="13" t="s">
        <v>137</v>
      </c>
      <c r="BM307" s="183" t="s">
        <v>502</v>
      </c>
    </row>
    <row r="308" spans="1:47" s="2" customFormat="1" ht="68.25">
      <c r="A308" s="30"/>
      <c r="B308" s="31"/>
      <c r="C308" s="32"/>
      <c r="D308" s="185" t="s">
        <v>138</v>
      </c>
      <c r="E308" s="32"/>
      <c r="F308" s="186" t="s">
        <v>503</v>
      </c>
      <c r="G308" s="32"/>
      <c r="H308" s="32"/>
      <c r="I308" s="187"/>
      <c r="J308" s="32"/>
      <c r="K308" s="32"/>
      <c r="L308" s="35"/>
      <c r="M308" s="188"/>
      <c r="N308" s="189"/>
      <c r="O308" s="67"/>
      <c r="P308" s="67"/>
      <c r="Q308" s="67"/>
      <c r="R308" s="67"/>
      <c r="S308" s="67"/>
      <c r="T308" s="68"/>
      <c r="U308" s="30"/>
      <c r="V308" s="30"/>
      <c r="W308" s="30"/>
      <c r="X308" s="30"/>
      <c r="Y308" s="30"/>
      <c r="Z308" s="30"/>
      <c r="AA308" s="30"/>
      <c r="AB308" s="30"/>
      <c r="AC308" s="30"/>
      <c r="AD308" s="30"/>
      <c r="AE308" s="30"/>
      <c r="AT308" s="13" t="s">
        <v>138</v>
      </c>
      <c r="AU308" s="13" t="s">
        <v>85</v>
      </c>
    </row>
    <row r="309" spans="1:65" s="2" customFormat="1" ht="14.45" customHeight="1">
      <c r="A309" s="30"/>
      <c r="B309" s="31"/>
      <c r="C309" s="171" t="s">
        <v>324</v>
      </c>
      <c r="D309" s="171" t="s">
        <v>133</v>
      </c>
      <c r="E309" s="172" t="s">
        <v>504</v>
      </c>
      <c r="F309" s="173" t="s">
        <v>505</v>
      </c>
      <c r="G309" s="174" t="s">
        <v>136</v>
      </c>
      <c r="H309" s="175">
        <v>1</v>
      </c>
      <c r="I309" s="176"/>
      <c r="J309" s="177">
        <f>ROUND(I309*H309,2)</f>
        <v>0</v>
      </c>
      <c r="K309" s="178"/>
      <c r="L309" s="35"/>
      <c r="M309" s="179" t="s">
        <v>1</v>
      </c>
      <c r="N309" s="180" t="s">
        <v>42</v>
      </c>
      <c r="O309" s="67"/>
      <c r="P309" s="181">
        <f>O309*H309</f>
        <v>0</v>
      </c>
      <c r="Q309" s="181">
        <v>0</v>
      </c>
      <c r="R309" s="181">
        <f>Q309*H309</f>
        <v>0</v>
      </c>
      <c r="S309" s="181">
        <v>0</v>
      </c>
      <c r="T309" s="182">
        <f>S309*H309</f>
        <v>0</v>
      </c>
      <c r="U309" s="30"/>
      <c r="V309" s="30"/>
      <c r="W309" s="30"/>
      <c r="X309" s="30"/>
      <c r="Y309" s="30"/>
      <c r="Z309" s="30"/>
      <c r="AA309" s="30"/>
      <c r="AB309" s="30"/>
      <c r="AC309" s="30"/>
      <c r="AD309" s="30"/>
      <c r="AE309" s="30"/>
      <c r="AR309" s="183" t="s">
        <v>137</v>
      </c>
      <c r="AT309" s="183" t="s">
        <v>133</v>
      </c>
      <c r="AU309" s="183" t="s">
        <v>85</v>
      </c>
      <c r="AY309" s="13" t="s">
        <v>132</v>
      </c>
      <c r="BE309" s="184">
        <f>IF(N309="základní",J309,0)</f>
        <v>0</v>
      </c>
      <c r="BF309" s="184">
        <f>IF(N309="snížená",J309,0)</f>
        <v>0</v>
      </c>
      <c r="BG309" s="184">
        <f>IF(N309="zákl. přenesená",J309,0)</f>
        <v>0</v>
      </c>
      <c r="BH309" s="184">
        <f>IF(N309="sníž. přenesená",J309,0)</f>
        <v>0</v>
      </c>
      <c r="BI309" s="184">
        <f>IF(N309="nulová",J309,0)</f>
        <v>0</v>
      </c>
      <c r="BJ309" s="13" t="s">
        <v>85</v>
      </c>
      <c r="BK309" s="184">
        <f>ROUND(I309*H309,2)</f>
        <v>0</v>
      </c>
      <c r="BL309" s="13" t="s">
        <v>137</v>
      </c>
      <c r="BM309" s="183" t="s">
        <v>506</v>
      </c>
    </row>
    <row r="310" spans="1:47" s="2" customFormat="1" ht="48.75">
      <c r="A310" s="30"/>
      <c r="B310" s="31"/>
      <c r="C310" s="32"/>
      <c r="D310" s="185" t="s">
        <v>138</v>
      </c>
      <c r="E310" s="32"/>
      <c r="F310" s="186" t="s">
        <v>507</v>
      </c>
      <c r="G310" s="32"/>
      <c r="H310" s="32"/>
      <c r="I310" s="187"/>
      <c r="J310" s="32"/>
      <c r="K310" s="32"/>
      <c r="L310" s="35"/>
      <c r="M310" s="188"/>
      <c r="N310" s="189"/>
      <c r="O310" s="67"/>
      <c r="P310" s="67"/>
      <c r="Q310" s="67"/>
      <c r="R310" s="67"/>
      <c r="S310" s="67"/>
      <c r="T310" s="68"/>
      <c r="U310" s="30"/>
      <c r="V310" s="30"/>
      <c r="W310" s="30"/>
      <c r="X310" s="30"/>
      <c r="Y310" s="30"/>
      <c r="Z310" s="30"/>
      <c r="AA310" s="30"/>
      <c r="AB310" s="30"/>
      <c r="AC310" s="30"/>
      <c r="AD310" s="30"/>
      <c r="AE310" s="30"/>
      <c r="AT310" s="13" t="s">
        <v>138</v>
      </c>
      <c r="AU310" s="13" t="s">
        <v>85</v>
      </c>
    </row>
    <row r="311" spans="1:65" s="2" customFormat="1" ht="14.45" customHeight="1">
      <c r="A311" s="30"/>
      <c r="B311" s="31"/>
      <c r="C311" s="171" t="s">
        <v>508</v>
      </c>
      <c r="D311" s="171" t="s">
        <v>133</v>
      </c>
      <c r="E311" s="172" t="s">
        <v>509</v>
      </c>
      <c r="F311" s="173" t="s">
        <v>284</v>
      </c>
      <c r="G311" s="174" t="s">
        <v>136</v>
      </c>
      <c r="H311" s="175">
        <v>1</v>
      </c>
      <c r="I311" s="176"/>
      <c r="J311" s="177">
        <f>ROUND(I311*H311,2)</f>
        <v>0</v>
      </c>
      <c r="K311" s="178"/>
      <c r="L311" s="35"/>
      <c r="M311" s="179" t="s">
        <v>1</v>
      </c>
      <c r="N311" s="180" t="s">
        <v>42</v>
      </c>
      <c r="O311" s="67"/>
      <c r="P311" s="181">
        <f>O311*H311</f>
        <v>0</v>
      </c>
      <c r="Q311" s="181">
        <v>0</v>
      </c>
      <c r="R311" s="181">
        <f>Q311*H311</f>
        <v>0</v>
      </c>
      <c r="S311" s="181">
        <v>0</v>
      </c>
      <c r="T311" s="182">
        <f>S311*H311</f>
        <v>0</v>
      </c>
      <c r="U311" s="30"/>
      <c r="V311" s="30"/>
      <c r="W311" s="30"/>
      <c r="X311" s="30"/>
      <c r="Y311" s="30"/>
      <c r="Z311" s="30"/>
      <c r="AA311" s="30"/>
      <c r="AB311" s="30"/>
      <c r="AC311" s="30"/>
      <c r="AD311" s="30"/>
      <c r="AE311" s="30"/>
      <c r="AR311" s="183" t="s">
        <v>137</v>
      </c>
      <c r="AT311" s="183" t="s">
        <v>133</v>
      </c>
      <c r="AU311" s="183" t="s">
        <v>85</v>
      </c>
      <c r="AY311" s="13" t="s">
        <v>132</v>
      </c>
      <c r="BE311" s="184">
        <f>IF(N311="základní",J311,0)</f>
        <v>0</v>
      </c>
      <c r="BF311" s="184">
        <f>IF(N311="snížená",J311,0)</f>
        <v>0</v>
      </c>
      <c r="BG311" s="184">
        <f>IF(N311="zákl. přenesená",J311,0)</f>
        <v>0</v>
      </c>
      <c r="BH311" s="184">
        <f>IF(N311="sníž. přenesená",J311,0)</f>
        <v>0</v>
      </c>
      <c r="BI311" s="184">
        <f>IF(N311="nulová",J311,0)</f>
        <v>0</v>
      </c>
      <c r="BJ311" s="13" t="s">
        <v>85</v>
      </c>
      <c r="BK311" s="184">
        <f>ROUND(I311*H311,2)</f>
        <v>0</v>
      </c>
      <c r="BL311" s="13" t="s">
        <v>137</v>
      </c>
      <c r="BM311" s="183" t="s">
        <v>510</v>
      </c>
    </row>
    <row r="312" spans="1:47" s="2" customFormat="1" ht="48.75">
      <c r="A312" s="30"/>
      <c r="B312" s="31"/>
      <c r="C312" s="32"/>
      <c r="D312" s="185" t="s">
        <v>138</v>
      </c>
      <c r="E312" s="32"/>
      <c r="F312" s="186" t="s">
        <v>511</v>
      </c>
      <c r="G312" s="32"/>
      <c r="H312" s="32"/>
      <c r="I312" s="187"/>
      <c r="J312" s="32"/>
      <c r="K312" s="32"/>
      <c r="L312" s="35"/>
      <c r="M312" s="188"/>
      <c r="N312" s="189"/>
      <c r="O312" s="67"/>
      <c r="P312" s="67"/>
      <c r="Q312" s="67"/>
      <c r="R312" s="67"/>
      <c r="S312" s="67"/>
      <c r="T312" s="68"/>
      <c r="U312" s="30"/>
      <c r="V312" s="30"/>
      <c r="W312" s="30"/>
      <c r="X312" s="30"/>
      <c r="Y312" s="30"/>
      <c r="Z312" s="30"/>
      <c r="AA312" s="30"/>
      <c r="AB312" s="30"/>
      <c r="AC312" s="30"/>
      <c r="AD312" s="30"/>
      <c r="AE312" s="30"/>
      <c r="AT312" s="13" t="s">
        <v>138</v>
      </c>
      <c r="AU312" s="13" t="s">
        <v>85</v>
      </c>
    </row>
    <row r="313" spans="1:65" s="2" customFormat="1" ht="14.45" customHeight="1">
      <c r="A313" s="30"/>
      <c r="B313" s="31"/>
      <c r="C313" s="171" t="s">
        <v>328</v>
      </c>
      <c r="D313" s="171" t="s">
        <v>133</v>
      </c>
      <c r="E313" s="172" t="s">
        <v>512</v>
      </c>
      <c r="F313" s="173" t="s">
        <v>513</v>
      </c>
      <c r="G313" s="174" t="s">
        <v>136</v>
      </c>
      <c r="H313" s="175">
        <v>1</v>
      </c>
      <c r="I313" s="176"/>
      <c r="J313" s="177">
        <f>ROUND(I313*H313,2)</f>
        <v>0</v>
      </c>
      <c r="K313" s="178"/>
      <c r="L313" s="35"/>
      <c r="M313" s="179" t="s">
        <v>1</v>
      </c>
      <c r="N313" s="180" t="s">
        <v>42</v>
      </c>
      <c r="O313" s="67"/>
      <c r="P313" s="181">
        <f>O313*H313</f>
        <v>0</v>
      </c>
      <c r="Q313" s="181">
        <v>0</v>
      </c>
      <c r="R313" s="181">
        <f>Q313*H313</f>
        <v>0</v>
      </c>
      <c r="S313" s="181">
        <v>0</v>
      </c>
      <c r="T313" s="182">
        <f>S313*H313</f>
        <v>0</v>
      </c>
      <c r="U313" s="30"/>
      <c r="V313" s="30"/>
      <c r="W313" s="30"/>
      <c r="X313" s="30"/>
      <c r="Y313" s="30"/>
      <c r="Z313" s="30"/>
      <c r="AA313" s="30"/>
      <c r="AB313" s="30"/>
      <c r="AC313" s="30"/>
      <c r="AD313" s="30"/>
      <c r="AE313" s="30"/>
      <c r="AR313" s="183" t="s">
        <v>137</v>
      </c>
      <c r="AT313" s="183" t="s">
        <v>133</v>
      </c>
      <c r="AU313" s="183" t="s">
        <v>85</v>
      </c>
      <c r="AY313" s="13" t="s">
        <v>132</v>
      </c>
      <c r="BE313" s="184">
        <f>IF(N313="základní",J313,0)</f>
        <v>0</v>
      </c>
      <c r="BF313" s="184">
        <f>IF(N313="snížená",J313,0)</f>
        <v>0</v>
      </c>
      <c r="BG313" s="184">
        <f>IF(N313="zákl. přenesená",J313,0)</f>
        <v>0</v>
      </c>
      <c r="BH313" s="184">
        <f>IF(N313="sníž. přenesená",J313,0)</f>
        <v>0</v>
      </c>
      <c r="BI313" s="184">
        <f>IF(N313="nulová",J313,0)</f>
        <v>0</v>
      </c>
      <c r="BJ313" s="13" t="s">
        <v>85</v>
      </c>
      <c r="BK313" s="184">
        <f>ROUND(I313*H313,2)</f>
        <v>0</v>
      </c>
      <c r="BL313" s="13" t="s">
        <v>137</v>
      </c>
      <c r="BM313" s="183" t="s">
        <v>514</v>
      </c>
    </row>
    <row r="314" spans="1:47" s="2" customFormat="1" ht="48.75">
      <c r="A314" s="30"/>
      <c r="B314" s="31"/>
      <c r="C314" s="32"/>
      <c r="D314" s="185" t="s">
        <v>138</v>
      </c>
      <c r="E314" s="32"/>
      <c r="F314" s="186" t="s">
        <v>515</v>
      </c>
      <c r="G314" s="32"/>
      <c r="H314" s="32"/>
      <c r="I314" s="187"/>
      <c r="J314" s="32"/>
      <c r="K314" s="32"/>
      <c r="L314" s="35"/>
      <c r="M314" s="188"/>
      <c r="N314" s="189"/>
      <c r="O314" s="67"/>
      <c r="P314" s="67"/>
      <c r="Q314" s="67"/>
      <c r="R314" s="67"/>
      <c r="S314" s="67"/>
      <c r="T314" s="68"/>
      <c r="U314" s="30"/>
      <c r="V314" s="30"/>
      <c r="W314" s="30"/>
      <c r="X314" s="30"/>
      <c r="Y314" s="30"/>
      <c r="Z314" s="30"/>
      <c r="AA314" s="30"/>
      <c r="AB314" s="30"/>
      <c r="AC314" s="30"/>
      <c r="AD314" s="30"/>
      <c r="AE314" s="30"/>
      <c r="AT314" s="13" t="s">
        <v>138</v>
      </c>
      <c r="AU314" s="13" t="s">
        <v>85</v>
      </c>
    </row>
    <row r="315" spans="1:65" s="2" customFormat="1" ht="14.45" customHeight="1">
      <c r="A315" s="30"/>
      <c r="B315" s="31"/>
      <c r="C315" s="171" t="s">
        <v>516</v>
      </c>
      <c r="D315" s="171" t="s">
        <v>133</v>
      </c>
      <c r="E315" s="172" t="s">
        <v>517</v>
      </c>
      <c r="F315" s="173" t="s">
        <v>518</v>
      </c>
      <c r="G315" s="174" t="s">
        <v>136</v>
      </c>
      <c r="H315" s="175">
        <v>1</v>
      </c>
      <c r="I315" s="176"/>
      <c r="J315" s="177">
        <f>ROUND(I315*H315,2)</f>
        <v>0</v>
      </c>
      <c r="K315" s="178"/>
      <c r="L315" s="35"/>
      <c r="M315" s="179" t="s">
        <v>1</v>
      </c>
      <c r="N315" s="180" t="s">
        <v>42</v>
      </c>
      <c r="O315" s="67"/>
      <c r="P315" s="181">
        <f>O315*H315</f>
        <v>0</v>
      </c>
      <c r="Q315" s="181">
        <v>0</v>
      </c>
      <c r="R315" s="181">
        <f>Q315*H315</f>
        <v>0</v>
      </c>
      <c r="S315" s="181">
        <v>0</v>
      </c>
      <c r="T315" s="182">
        <f>S315*H315</f>
        <v>0</v>
      </c>
      <c r="U315" s="30"/>
      <c r="V315" s="30"/>
      <c r="W315" s="30"/>
      <c r="X315" s="30"/>
      <c r="Y315" s="30"/>
      <c r="Z315" s="30"/>
      <c r="AA315" s="30"/>
      <c r="AB315" s="30"/>
      <c r="AC315" s="30"/>
      <c r="AD315" s="30"/>
      <c r="AE315" s="30"/>
      <c r="AR315" s="183" t="s">
        <v>137</v>
      </c>
      <c r="AT315" s="183" t="s">
        <v>133</v>
      </c>
      <c r="AU315" s="183" t="s">
        <v>85</v>
      </c>
      <c r="AY315" s="13" t="s">
        <v>132</v>
      </c>
      <c r="BE315" s="184">
        <f>IF(N315="základní",J315,0)</f>
        <v>0</v>
      </c>
      <c r="BF315" s="184">
        <f>IF(N315="snížená",J315,0)</f>
        <v>0</v>
      </c>
      <c r="BG315" s="184">
        <f>IF(N315="zákl. přenesená",J315,0)</f>
        <v>0</v>
      </c>
      <c r="BH315" s="184">
        <f>IF(N315="sníž. přenesená",J315,0)</f>
        <v>0</v>
      </c>
      <c r="BI315" s="184">
        <f>IF(N315="nulová",J315,0)</f>
        <v>0</v>
      </c>
      <c r="BJ315" s="13" t="s">
        <v>85</v>
      </c>
      <c r="BK315" s="184">
        <f>ROUND(I315*H315,2)</f>
        <v>0</v>
      </c>
      <c r="BL315" s="13" t="s">
        <v>137</v>
      </c>
      <c r="BM315" s="183" t="s">
        <v>519</v>
      </c>
    </row>
    <row r="316" spans="1:47" s="2" customFormat="1" ht="39">
      <c r="A316" s="30"/>
      <c r="B316" s="31"/>
      <c r="C316" s="32"/>
      <c r="D316" s="185" t="s">
        <v>138</v>
      </c>
      <c r="E316" s="32"/>
      <c r="F316" s="186" t="s">
        <v>520</v>
      </c>
      <c r="G316" s="32"/>
      <c r="H316" s="32"/>
      <c r="I316" s="187"/>
      <c r="J316" s="32"/>
      <c r="K316" s="32"/>
      <c r="L316" s="35"/>
      <c r="M316" s="188"/>
      <c r="N316" s="189"/>
      <c r="O316" s="67"/>
      <c r="P316" s="67"/>
      <c r="Q316" s="67"/>
      <c r="R316" s="67"/>
      <c r="S316" s="67"/>
      <c r="T316" s="68"/>
      <c r="U316" s="30"/>
      <c r="V316" s="30"/>
      <c r="W316" s="30"/>
      <c r="X316" s="30"/>
      <c r="Y316" s="30"/>
      <c r="Z316" s="30"/>
      <c r="AA316" s="30"/>
      <c r="AB316" s="30"/>
      <c r="AC316" s="30"/>
      <c r="AD316" s="30"/>
      <c r="AE316" s="30"/>
      <c r="AT316" s="13" t="s">
        <v>138</v>
      </c>
      <c r="AU316" s="13" t="s">
        <v>85</v>
      </c>
    </row>
    <row r="317" spans="1:65" s="2" customFormat="1" ht="14.45" customHeight="1">
      <c r="A317" s="30"/>
      <c r="B317" s="31"/>
      <c r="C317" s="171" t="s">
        <v>333</v>
      </c>
      <c r="D317" s="171" t="s">
        <v>133</v>
      </c>
      <c r="E317" s="172" t="s">
        <v>521</v>
      </c>
      <c r="F317" s="173" t="s">
        <v>522</v>
      </c>
      <c r="G317" s="174" t="s">
        <v>136</v>
      </c>
      <c r="H317" s="175">
        <v>1</v>
      </c>
      <c r="I317" s="176"/>
      <c r="J317" s="177">
        <f>ROUND(I317*H317,2)</f>
        <v>0</v>
      </c>
      <c r="K317" s="178"/>
      <c r="L317" s="35"/>
      <c r="M317" s="179" t="s">
        <v>1</v>
      </c>
      <c r="N317" s="180" t="s">
        <v>42</v>
      </c>
      <c r="O317" s="67"/>
      <c r="P317" s="181">
        <f>O317*H317</f>
        <v>0</v>
      </c>
      <c r="Q317" s="181">
        <v>0</v>
      </c>
      <c r="R317" s="181">
        <f>Q317*H317</f>
        <v>0</v>
      </c>
      <c r="S317" s="181">
        <v>0</v>
      </c>
      <c r="T317" s="182">
        <f>S317*H317</f>
        <v>0</v>
      </c>
      <c r="U317" s="30"/>
      <c r="V317" s="30"/>
      <c r="W317" s="30"/>
      <c r="X317" s="30"/>
      <c r="Y317" s="30"/>
      <c r="Z317" s="30"/>
      <c r="AA317" s="30"/>
      <c r="AB317" s="30"/>
      <c r="AC317" s="30"/>
      <c r="AD317" s="30"/>
      <c r="AE317" s="30"/>
      <c r="AR317" s="183" t="s">
        <v>137</v>
      </c>
      <c r="AT317" s="183" t="s">
        <v>133</v>
      </c>
      <c r="AU317" s="183" t="s">
        <v>85</v>
      </c>
      <c r="AY317" s="13" t="s">
        <v>132</v>
      </c>
      <c r="BE317" s="184">
        <f>IF(N317="základní",J317,0)</f>
        <v>0</v>
      </c>
      <c r="BF317" s="184">
        <f>IF(N317="snížená",J317,0)</f>
        <v>0</v>
      </c>
      <c r="BG317" s="184">
        <f>IF(N317="zákl. přenesená",J317,0)</f>
        <v>0</v>
      </c>
      <c r="BH317" s="184">
        <f>IF(N317="sníž. přenesená",J317,0)</f>
        <v>0</v>
      </c>
      <c r="BI317" s="184">
        <f>IF(N317="nulová",J317,0)</f>
        <v>0</v>
      </c>
      <c r="BJ317" s="13" t="s">
        <v>85</v>
      </c>
      <c r="BK317" s="184">
        <f>ROUND(I317*H317,2)</f>
        <v>0</v>
      </c>
      <c r="BL317" s="13" t="s">
        <v>137</v>
      </c>
      <c r="BM317" s="183" t="s">
        <v>523</v>
      </c>
    </row>
    <row r="318" spans="1:47" s="2" customFormat="1" ht="39">
      <c r="A318" s="30"/>
      <c r="B318" s="31"/>
      <c r="C318" s="32"/>
      <c r="D318" s="185" t="s">
        <v>138</v>
      </c>
      <c r="E318" s="32"/>
      <c r="F318" s="186" t="s">
        <v>524</v>
      </c>
      <c r="G318" s="32"/>
      <c r="H318" s="32"/>
      <c r="I318" s="187"/>
      <c r="J318" s="32"/>
      <c r="K318" s="32"/>
      <c r="L318" s="35"/>
      <c r="M318" s="188"/>
      <c r="N318" s="189"/>
      <c r="O318" s="67"/>
      <c r="P318" s="67"/>
      <c r="Q318" s="67"/>
      <c r="R318" s="67"/>
      <c r="S318" s="67"/>
      <c r="T318" s="68"/>
      <c r="U318" s="30"/>
      <c r="V318" s="30"/>
      <c r="W318" s="30"/>
      <c r="X318" s="30"/>
      <c r="Y318" s="30"/>
      <c r="Z318" s="30"/>
      <c r="AA318" s="30"/>
      <c r="AB318" s="30"/>
      <c r="AC318" s="30"/>
      <c r="AD318" s="30"/>
      <c r="AE318" s="30"/>
      <c r="AT318" s="13" t="s">
        <v>138</v>
      </c>
      <c r="AU318" s="13" t="s">
        <v>85</v>
      </c>
    </row>
    <row r="319" spans="2:63" s="11" customFormat="1" ht="25.9" customHeight="1">
      <c r="B319" s="157"/>
      <c r="C319" s="158"/>
      <c r="D319" s="159" t="s">
        <v>76</v>
      </c>
      <c r="E319" s="160" t="s">
        <v>525</v>
      </c>
      <c r="F319" s="160" t="s">
        <v>526</v>
      </c>
      <c r="G319" s="158"/>
      <c r="H319" s="158"/>
      <c r="I319" s="161"/>
      <c r="J319" s="162">
        <f>BK319</f>
        <v>0</v>
      </c>
      <c r="K319" s="158"/>
      <c r="L319" s="163"/>
      <c r="M319" s="164"/>
      <c r="N319" s="165"/>
      <c r="O319" s="165"/>
      <c r="P319" s="166">
        <f>SUM(P320:P321)</f>
        <v>0</v>
      </c>
      <c r="Q319" s="165"/>
      <c r="R319" s="166">
        <f>SUM(R320:R321)</f>
        <v>0</v>
      </c>
      <c r="S319" s="165"/>
      <c r="T319" s="167">
        <f>SUM(T320:T321)</f>
        <v>0</v>
      </c>
      <c r="AR319" s="168" t="s">
        <v>85</v>
      </c>
      <c r="AT319" s="169" t="s">
        <v>76</v>
      </c>
      <c r="AU319" s="169" t="s">
        <v>77</v>
      </c>
      <c r="AY319" s="168" t="s">
        <v>132</v>
      </c>
      <c r="BK319" s="170">
        <f>SUM(BK320:BK321)</f>
        <v>0</v>
      </c>
    </row>
    <row r="320" spans="1:65" s="2" customFormat="1" ht="14.45" customHeight="1">
      <c r="A320" s="30"/>
      <c r="B320" s="31"/>
      <c r="C320" s="171" t="s">
        <v>527</v>
      </c>
      <c r="D320" s="171" t="s">
        <v>133</v>
      </c>
      <c r="E320" s="172" t="s">
        <v>528</v>
      </c>
      <c r="F320" s="173" t="s">
        <v>220</v>
      </c>
      <c r="G320" s="174" t="s">
        <v>136</v>
      </c>
      <c r="H320" s="175">
        <v>1</v>
      </c>
      <c r="I320" s="176"/>
      <c r="J320" s="177">
        <f>ROUND(I320*H320,2)</f>
        <v>0</v>
      </c>
      <c r="K320" s="178"/>
      <c r="L320" s="35"/>
      <c r="M320" s="179" t="s">
        <v>1</v>
      </c>
      <c r="N320" s="180" t="s">
        <v>42</v>
      </c>
      <c r="O320" s="67"/>
      <c r="P320" s="181">
        <f>O320*H320</f>
        <v>0</v>
      </c>
      <c r="Q320" s="181">
        <v>0</v>
      </c>
      <c r="R320" s="181">
        <f>Q320*H320</f>
        <v>0</v>
      </c>
      <c r="S320" s="181">
        <v>0</v>
      </c>
      <c r="T320" s="182">
        <f>S320*H320</f>
        <v>0</v>
      </c>
      <c r="U320" s="30"/>
      <c r="V320" s="30"/>
      <c r="W320" s="30"/>
      <c r="X320" s="30"/>
      <c r="Y320" s="30"/>
      <c r="Z320" s="30"/>
      <c r="AA320" s="30"/>
      <c r="AB320" s="30"/>
      <c r="AC320" s="30"/>
      <c r="AD320" s="30"/>
      <c r="AE320" s="30"/>
      <c r="AR320" s="183" t="s">
        <v>137</v>
      </c>
      <c r="AT320" s="183" t="s">
        <v>133</v>
      </c>
      <c r="AU320" s="183" t="s">
        <v>85</v>
      </c>
      <c r="AY320" s="13" t="s">
        <v>132</v>
      </c>
      <c r="BE320" s="184">
        <f>IF(N320="základní",J320,0)</f>
        <v>0</v>
      </c>
      <c r="BF320" s="184">
        <f>IF(N320="snížená",J320,0)</f>
        <v>0</v>
      </c>
      <c r="BG320" s="184">
        <f>IF(N320="zákl. přenesená",J320,0)</f>
        <v>0</v>
      </c>
      <c r="BH320" s="184">
        <f>IF(N320="sníž. přenesená",J320,0)</f>
        <v>0</v>
      </c>
      <c r="BI320" s="184">
        <f>IF(N320="nulová",J320,0)</f>
        <v>0</v>
      </c>
      <c r="BJ320" s="13" t="s">
        <v>85</v>
      </c>
      <c r="BK320" s="184">
        <f>ROUND(I320*H320,2)</f>
        <v>0</v>
      </c>
      <c r="BL320" s="13" t="s">
        <v>137</v>
      </c>
      <c r="BM320" s="183" t="s">
        <v>529</v>
      </c>
    </row>
    <row r="321" spans="1:47" s="2" customFormat="1" ht="39">
      <c r="A321" s="30"/>
      <c r="B321" s="31"/>
      <c r="C321" s="32"/>
      <c r="D321" s="185" t="s">
        <v>138</v>
      </c>
      <c r="E321" s="32"/>
      <c r="F321" s="186" t="s">
        <v>530</v>
      </c>
      <c r="G321" s="32"/>
      <c r="H321" s="32"/>
      <c r="I321" s="187"/>
      <c r="J321" s="32"/>
      <c r="K321" s="32"/>
      <c r="L321" s="35"/>
      <c r="M321" s="188"/>
      <c r="N321" s="189"/>
      <c r="O321" s="67"/>
      <c r="P321" s="67"/>
      <c r="Q321" s="67"/>
      <c r="R321" s="67"/>
      <c r="S321" s="67"/>
      <c r="T321" s="68"/>
      <c r="U321" s="30"/>
      <c r="V321" s="30"/>
      <c r="W321" s="30"/>
      <c r="X321" s="30"/>
      <c r="Y321" s="30"/>
      <c r="Z321" s="30"/>
      <c r="AA321" s="30"/>
      <c r="AB321" s="30"/>
      <c r="AC321" s="30"/>
      <c r="AD321" s="30"/>
      <c r="AE321" s="30"/>
      <c r="AT321" s="13" t="s">
        <v>138</v>
      </c>
      <c r="AU321" s="13" t="s">
        <v>85</v>
      </c>
    </row>
    <row r="322" spans="2:63" s="11" customFormat="1" ht="25.9" customHeight="1">
      <c r="B322" s="157"/>
      <c r="C322" s="158"/>
      <c r="D322" s="159" t="s">
        <v>76</v>
      </c>
      <c r="E322" s="160" t="s">
        <v>531</v>
      </c>
      <c r="F322" s="160" t="s">
        <v>532</v>
      </c>
      <c r="G322" s="158"/>
      <c r="H322" s="158"/>
      <c r="I322" s="161"/>
      <c r="J322" s="162">
        <f>BK322</f>
        <v>0</v>
      </c>
      <c r="K322" s="158"/>
      <c r="L322" s="163"/>
      <c r="M322" s="164"/>
      <c r="N322" s="165"/>
      <c r="O322" s="165"/>
      <c r="P322" s="166">
        <f>SUM(P323:P324)</f>
        <v>0</v>
      </c>
      <c r="Q322" s="165"/>
      <c r="R322" s="166">
        <f>SUM(R323:R324)</f>
        <v>0</v>
      </c>
      <c r="S322" s="165"/>
      <c r="T322" s="167">
        <f>SUM(T323:T324)</f>
        <v>0</v>
      </c>
      <c r="AR322" s="168" t="s">
        <v>85</v>
      </c>
      <c r="AT322" s="169" t="s">
        <v>76</v>
      </c>
      <c r="AU322" s="169" t="s">
        <v>77</v>
      </c>
      <c r="AY322" s="168" t="s">
        <v>132</v>
      </c>
      <c r="BK322" s="170">
        <f>SUM(BK323:BK324)</f>
        <v>0</v>
      </c>
    </row>
    <row r="323" spans="1:65" s="2" customFormat="1" ht="14.45" customHeight="1">
      <c r="A323" s="30"/>
      <c r="B323" s="31"/>
      <c r="C323" s="171" t="s">
        <v>337</v>
      </c>
      <c r="D323" s="171" t="s">
        <v>133</v>
      </c>
      <c r="E323" s="172" t="s">
        <v>533</v>
      </c>
      <c r="F323" s="173" t="s">
        <v>220</v>
      </c>
      <c r="G323" s="174" t="s">
        <v>136</v>
      </c>
      <c r="H323" s="175">
        <v>1</v>
      </c>
      <c r="I323" s="176"/>
      <c r="J323" s="177">
        <f>ROUND(I323*H323,2)</f>
        <v>0</v>
      </c>
      <c r="K323" s="178"/>
      <c r="L323" s="35"/>
      <c r="M323" s="179" t="s">
        <v>1</v>
      </c>
      <c r="N323" s="180" t="s">
        <v>42</v>
      </c>
      <c r="O323" s="67"/>
      <c r="P323" s="181">
        <f>O323*H323</f>
        <v>0</v>
      </c>
      <c r="Q323" s="181">
        <v>0</v>
      </c>
      <c r="R323" s="181">
        <f>Q323*H323</f>
        <v>0</v>
      </c>
      <c r="S323" s="181">
        <v>0</v>
      </c>
      <c r="T323" s="182">
        <f>S323*H323</f>
        <v>0</v>
      </c>
      <c r="U323" s="30"/>
      <c r="V323" s="30"/>
      <c r="W323" s="30"/>
      <c r="X323" s="30"/>
      <c r="Y323" s="30"/>
      <c r="Z323" s="30"/>
      <c r="AA323" s="30"/>
      <c r="AB323" s="30"/>
      <c r="AC323" s="30"/>
      <c r="AD323" s="30"/>
      <c r="AE323" s="30"/>
      <c r="AR323" s="183" t="s">
        <v>137</v>
      </c>
      <c r="AT323" s="183" t="s">
        <v>133</v>
      </c>
      <c r="AU323" s="183" t="s">
        <v>85</v>
      </c>
      <c r="AY323" s="13" t="s">
        <v>132</v>
      </c>
      <c r="BE323" s="184">
        <f>IF(N323="základní",J323,0)</f>
        <v>0</v>
      </c>
      <c r="BF323" s="184">
        <f>IF(N323="snížená",J323,0)</f>
        <v>0</v>
      </c>
      <c r="BG323" s="184">
        <f>IF(N323="zákl. přenesená",J323,0)</f>
        <v>0</v>
      </c>
      <c r="BH323" s="184">
        <f>IF(N323="sníž. přenesená",J323,0)</f>
        <v>0</v>
      </c>
      <c r="BI323" s="184">
        <f>IF(N323="nulová",J323,0)</f>
        <v>0</v>
      </c>
      <c r="BJ323" s="13" t="s">
        <v>85</v>
      </c>
      <c r="BK323" s="184">
        <f>ROUND(I323*H323,2)</f>
        <v>0</v>
      </c>
      <c r="BL323" s="13" t="s">
        <v>137</v>
      </c>
      <c r="BM323" s="183" t="s">
        <v>534</v>
      </c>
    </row>
    <row r="324" spans="1:47" s="2" customFormat="1" ht="39">
      <c r="A324" s="30"/>
      <c r="B324" s="31"/>
      <c r="C324" s="32"/>
      <c r="D324" s="185" t="s">
        <v>138</v>
      </c>
      <c r="E324" s="32"/>
      <c r="F324" s="186" t="s">
        <v>535</v>
      </c>
      <c r="G324" s="32"/>
      <c r="H324" s="32"/>
      <c r="I324" s="187"/>
      <c r="J324" s="32"/>
      <c r="K324" s="32"/>
      <c r="L324" s="35"/>
      <c r="M324" s="188"/>
      <c r="N324" s="189"/>
      <c r="O324" s="67"/>
      <c r="P324" s="67"/>
      <c r="Q324" s="67"/>
      <c r="R324" s="67"/>
      <c r="S324" s="67"/>
      <c r="T324" s="68"/>
      <c r="U324" s="30"/>
      <c r="V324" s="30"/>
      <c r="W324" s="30"/>
      <c r="X324" s="30"/>
      <c r="Y324" s="30"/>
      <c r="Z324" s="30"/>
      <c r="AA324" s="30"/>
      <c r="AB324" s="30"/>
      <c r="AC324" s="30"/>
      <c r="AD324" s="30"/>
      <c r="AE324" s="30"/>
      <c r="AT324" s="13" t="s">
        <v>138</v>
      </c>
      <c r="AU324" s="13" t="s">
        <v>85</v>
      </c>
    </row>
    <row r="325" spans="2:63" s="11" customFormat="1" ht="25.9" customHeight="1">
      <c r="B325" s="157"/>
      <c r="C325" s="158"/>
      <c r="D325" s="159" t="s">
        <v>76</v>
      </c>
      <c r="E325" s="160" t="s">
        <v>536</v>
      </c>
      <c r="F325" s="160" t="s">
        <v>537</v>
      </c>
      <c r="G325" s="158"/>
      <c r="H325" s="158"/>
      <c r="I325" s="161"/>
      <c r="J325" s="162">
        <f>BK325</f>
        <v>0</v>
      </c>
      <c r="K325" s="158"/>
      <c r="L325" s="163"/>
      <c r="M325" s="164"/>
      <c r="N325" s="165"/>
      <c r="O325" s="165"/>
      <c r="P325" s="166">
        <f>SUM(P326:P327)</f>
        <v>0</v>
      </c>
      <c r="Q325" s="165"/>
      <c r="R325" s="166">
        <f>SUM(R326:R327)</f>
        <v>0</v>
      </c>
      <c r="S325" s="165"/>
      <c r="T325" s="167">
        <f>SUM(T326:T327)</f>
        <v>0</v>
      </c>
      <c r="AR325" s="168" t="s">
        <v>85</v>
      </c>
      <c r="AT325" s="169" t="s">
        <v>76</v>
      </c>
      <c r="AU325" s="169" t="s">
        <v>77</v>
      </c>
      <c r="AY325" s="168" t="s">
        <v>132</v>
      </c>
      <c r="BK325" s="170">
        <f>SUM(BK326:BK327)</f>
        <v>0</v>
      </c>
    </row>
    <row r="326" spans="1:65" s="2" customFormat="1" ht="14.45" customHeight="1">
      <c r="A326" s="30"/>
      <c r="B326" s="31"/>
      <c r="C326" s="171" t="s">
        <v>538</v>
      </c>
      <c r="D326" s="171" t="s">
        <v>133</v>
      </c>
      <c r="E326" s="172" t="s">
        <v>539</v>
      </c>
      <c r="F326" s="173" t="s">
        <v>220</v>
      </c>
      <c r="G326" s="174" t="s">
        <v>1</v>
      </c>
      <c r="H326" s="175">
        <v>4</v>
      </c>
      <c r="I326" s="176"/>
      <c r="J326" s="177">
        <f>ROUND(I326*H326,2)</f>
        <v>0</v>
      </c>
      <c r="K326" s="178"/>
      <c r="L326" s="35"/>
      <c r="M326" s="179" t="s">
        <v>1</v>
      </c>
      <c r="N326" s="180" t="s">
        <v>42</v>
      </c>
      <c r="O326" s="67"/>
      <c r="P326" s="181">
        <f>O326*H326</f>
        <v>0</v>
      </c>
      <c r="Q326" s="181">
        <v>0</v>
      </c>
      <c r="R326" s="181">
        <f>Q326*H326</f>
        <v>0</v>
      </c>
      <c r="S326" s="181">
        <v>0</v>
      </c>
      <c r="T326" s="182">
        <f>S326*H326</f>
        <v>0</v>
      </c>
      <c r="U326" s="30"/>
      <c r="V326" s="30"/>
      <c r="W326" s="30"/>
      <c r="X326" s="30"/>
      <c r="Y326" s="30"/>
      <c r="Z326" s="30"/>
      <c r="AA326" s="30"/>
      <c r="AB326" s="30"/>
      <c r="AC326" s="30"/>
      <c r="AD326" s="30"/>
      <c r="AE326" s="30"/>
      <c r="AR326" s="183" t="s">
        <v>137</v>
      </c>
      <c r="AT326" s="183" t="s">
        <v>133</v>
      </c>
      <c r="AU326" s="183" t="s">
        <v>85</v>
      </c>
      <c r="AY326" s="13" t="s">
        <v>132</v>
      </c>
      <c r="BE326" s="184">
        <f>IF(N326="základní",J326,0)</f>
        <v>0</v>
      </c>
      <c r="BF326" s="184">
        <f>IF(N326="snížená",J326,0)</f>
        <v>0</v>
      </c>
      <c r="BG326" s="184">
        <f>IF(N326="zákl. přenesená",J326,0)</f>
        <v>0</v>
      </c>
      <c r="BH326" s="184">
        <f>IF(N326="sníž. přenesená",J326,0)</f>
        <v>0</v>
      </c>
      <c r="BI326" s="184">
        <f>IF(N326="nulová",J326,0)</f>
        <v>0</v>
      </c>
      <c r="BJ326" s="13" t="s">
        <v>85</v>
      </c>
      <c r="BK326" s="184">
        <f>ROUND(I326*H326,2)</f>
        <v>0</v>
      </c>
      <c r="BL326" s="13" t="s">
        <v>137</v>
      </c>
      <c r="BM326" s="183" t="s">
        <v>540</v>
      </c>
    </row>
    <row r="327" spans="1:47" s="2" customFormat="1" ht="39">
      <c r="A327" s="30"/>
      <c r="B327" s="31"/>
      <c r="C327" s="32"/>
      <c r="D327" s="185" t="s">
        <v>138</v>
      </c>
      <c r="E327" s="32"/>
      <c r="F327" s="186" t="s">
        <v>541</v>
      </c>
      <c r="G327" s="32"/>
      <c r="H327" s="32"/>
      <c r="I327" s="187"/>
      <c r="J327" s="32"/>
      <c r="K327" s="32"/>
      <c r="L327" s="35"/>
      <c r="M327" s="188"/>
      <c r="N327" s="189"/>
      <c r="O327" s="67"/>
      <c r="P327" s="67"/>
      <c r="Q327" s="67"/>
      <c r="R327" s="67"/>
      <c r="S327" s="67"/>
      <c r="T327" s="68"/>
      <c r="U327" s="30"/>
      <c r="V327" s="30"/>
      <c r="W327" s="30"/>
      <c r="X327" s="30"/>
      <c r="Y327" s="30"/>
      <c r="Z327" s="30"/>
      <c r="AA327" s="30"/>
      <c r="AB327" s="30"/>
      <c r="AC327" s="30"/>
      <c r="AD327" s="30"/>
      <c r="AE327" s="30"/>
      <c r="AT327" s="13" t="s">
        <v>138</v>
      </c>
      <c r="AU327" s="13" t="s">
        <v>85</v>
      </c>
    </row>
    <row r="328" spans="2:63" s="11" customFormat="1" ht="25.9" customHeight="1">
      <c r="B328" s="157"/>
      <c r="C328" s="158"/>
      <c r="D328" s="159" t="s">
        <v>76</v>
      </c>
      <c r="E328" s="160" t="s">
        <v>542</v>
      </c>
      <c r="F328" s="160" t="s">
        <v>543</v>
      </c>
      <c r="G328" s="158"/>
      <c r="H328" s="158"/>
      <c r="I328" s="161"/>
      <c r="J328" s="162">
        <f>BK328</f>
        <v>0</v>
      </c>
      <c r="K328" s="158"/>
      <c r="L328" s="163"/>
      <c r="M328" s="164"/>
      <c r="N328" s="165"/>
      <c r="O328" s="165"/>
      <c r="P328" s="166">
        <f>SUM(P329:P337)</f>
        <v>0</v>
      </c>
      <c r="Q328" s="165"/>
      <c r="R328" s="166">
        <f>SUM(R329:R337)</f>
        <v>0</v>
      </c>
      <c r="S328" s="165"/>
      <c r="T328" s="167">
        <f>SUM(T329:T337)</f>
        <v>0</v>
      </c>
      <c r="AR328" s="168" t="s">
        <v>85</v>
      </c>
      <c r="AT328" s="169" t="s">
        <v>76</v>
      </c>
      <c r="AU328" s="169" t="s">
        <v>77</v>
      </c>
      <c r="AY328" s="168" t="s">
        <v>132</v>
      </c>
      <c r="BK328" s="170">
        <f>SUM(BK329:BK337)</f>
        <v>0</v>
      </c>
    </row>
    <row r="329" spans="1:65" s="2" customFormat="1" ht="14.45" customHeight="1">
      <c r="A329" s="30"/>
      <c r="B329" s="31"/>
      <c r="C329" s="171" t="s">
        <v>341</v>
      </c>
      <c r="D329" s="171" t="s">
        <v>133</v>
      </c>
      <c r="E329" s="172" t="s">
        <v>544</v>
      </c>
      <c r="F329" s="173" t="s">
        <v>545</v>
      </c>
      <c r="G329" s="174" t="s">
        <v>136</v>
      </c>
      <c r="H329" s="175">
        <v>1</v>
      </c>
      <c r="I329" s="176"/>
      <c r="J329" s="177">
        <f>ROUND(I329*H329,2)</f>
        <v>0</v>
      </c>
      <c r="K329" s="178"/>
      <c r="L329" s="35"/>
      <c r="M329" s="179" t="s">
        <v>1</v>
      </c>
      <c r="N329" s="180" t="s">
        <v>42</v>
      </c>
      <c r="O329" s="67"/>
      <c r="P329" s="181">
        <f>O329*H329</f>
        <v>0</v>
      </c>
      <c r="Q329" s="181">
        <v>0</v>
      </c>
      <c r="R329" s="181">
        <f>Q329*H329</f>
        <v>0</v>
      </c>
      <c r="S329" s="181">
        <v>0</v>
      </c>
      <c r="T329" s="182">
        <f>S329*H329</f>
        <v>0</v>
      </c>
      <c r="U329" s="30"/>
      <c r="V329" s="30"/>
      <c r="W329" s="30"/>
      <c r="X329" s="30"/>
      <c r="Y329" s="30"/>
      <c r="Z329" s="30"/>
      <c r="AA329" s="30"/>
      <c r="AB329" s="30"/>
      <c r="AC329" s="30"/>
      <c r="AD329" s="30"/>
      <c r="AE329" s="30"/>
      <c r="AR329" s="183" t="s">
        <v>137</v>
      </c>
      <c r="AT329" s="183" t="s">
        <v>133</v>
      </c>
      <c r="AU329" s="183" t="s">
        <v>85</v>
      </c>
      <c r="AY329" s="13" t="s">
        <v>132</v>
      </c>
      <c r="BE329" s="184">
        <f>IF(N329="základní",J329,0)</f>
        <v>0</v>
      </c>
      <c r="BF329" s="184">
        <f>IF(N329="snížená",J329,0)</f>
        <v>0</v>
      </c>
      <c r="BG329" s="184">
        <f>IF(N329="zákl. přenesená",J329,0)</f>
        <v>0</v>
      </c>
      <c r="BH329" s="184">
        <f>IF(N329="sníž. přenesená",J329,0)</f>
        <v>0</v>
      </c>
      <c r="BI329" s="184">
        <f>IF(N329="nulová",J329,0)</f>
        <v>0</v>
      </c>
      <c r="BJ329" s="13" t="s">
        <v>85</v>
      </c>
      <c r="BK329" s="184">
        <f>ROUND(I329*H329,2)</f>
        <v>0</v>
      </c>
      <c r="BL329" s="13" t="s">
        <v>137</v>
      </c>
      <c r="BM329" s="183" t="s">
        <v>546</v>
      </c>
    </row>
    <row r="330" spans="1:47" s="2" customFormat="1" ht="39">
      <c r="A330" s="30"/>
      <c r="B330" s="31"/>
      <c r="C330" s="32"/>
      <c r="D330" s="185" t="s">
        <v>138</v>
      </c>
      <c r="E330" s="32"/>
      <c r="F330" s="186" t="s">
        <v>547</v>
      </c>
      <c r="G330" s="32"/>
      <c r="H330" s="32"/>
      <c r="I330" s="187"/>
      <c r="J330" s="32"/>
      <c r="K330" s="32"/>
      <c r="L330" s="35"/>
      <c r="M330" s="188"/>
      <c r="N330" s="189"/>
      <c r="O330" s="67"/>
      <c r="P330" s="67"/>
      <c r="Q330" s="67"/>
      <c r="R330" s="67"/>
      <c r="S330" s="67"/>
      <c r="T330" s="68"/>
      <c r="U330" s="30"/>
      <c r="V330" s="30"/>
      <c r="W330" s="30"/>
      <c r="X330" s="30"/>
      <c r="Y330" s="30"/>
      <c r="Z330" s="30"/>
      <c r="AA330" s="30"/>
      <c r="AB330" s="30"/>
      <c r="AC330" s="30"/>
      <c r="AD330" s="30"/>
      <c r="AE330" s="30"/>
      <c r="AT330" s="13" t="s">
        <v>138</v>
      </c>
      <c r="AU330" s="13" t="s">
        <v>85</v>
      </c>
    </row>
    <row r="331" spans="1:65" s="2" customFormat="1" ht="14.45" customHeight="1">
      <c r="A331" s="30"/>
      <c r="B331" s="31"/>
      <c r="C331" s="171" t="s">
        <v>548</v>
      </c>
      <c r="D331" s="171" t="s">
        <v>133</v>
      </c>
      <c r="E331" s="172" t="s">
        <v>549</v>
      </c>
      <c r="F331" s="173" t="s">
        <v>550</v>
      </c>
      <c r="G331" s="174" t="s">
        <v>136</v>
      </c>
      <c r="H331" s="175">
        <v>1</v>
      </c>
      <c r="I331" s="176"/>
      <c r="J331" s="177">
        <f>ROUND(I331*H331,2)</f>
        <v>0</v>
      </c>
      <c r="K331" s="178"/>
      <c r="L331" s="35"/>
      <c r="M331" s="179" t="s">
        <v>1</v>
      </c>
      <c r="N331" s="180" t="s">
        <v>42</v>
      </c>
      <c r="O331" s="67"/>
      <c r="P331" s="181">
        <f>O331*H331</f>
        <v>0</v>
      </c>
      <c r="Q331" s="181">
        <v>0</v>
      </c>
      <c r="R331" s="181">
        <f>Q331*H331</f>
        <v>0</v>
      </c>
      <c r="S331" s="181">
        <v>0</v>
      </c>
      <c r="T331" s="182">
        <f>S331*H331</f>
        <v>0</v>
      </c>
      <c r="U331" s="30"/>
      <c r="V331" s="30"/>
      <c r="W331" s="30"/>
      <c r="X331" s="30"/>
      <c r="Y331" s="30"/>
      <c r="Z331" s="30"/>
      <c r="AA331" s="30"/>
      <c r="AB331" s="30"/>
      <c r="AC331" s="30"/>
      <c r="AD331" s="30"/>
      <c r="AE331" s="30"/>
      <c r="AR331" s="183" t="s">
        <v>137</v>
      </c>
      <c r="AT331" s="183" t="s">
        <v>133</v>
      </c>
      <c r="AU331" s="183" t="s">
        <v>85</v>
      </c>
      <c r="AY331" s="13" t="s">
        <v>132</v>
      </c>
      <c r="BE331" s="184">
        <f>IF(N331="základní",J331,0)</f>
        <v>0</v>
      </c>
      <c r="BF331" s="184">
        <f>IF(N331="snížená",J331,0)</f>
        <v>0</v>
      </c>
      <c r="BG331" s="184">
        <f>IF(N331="zákl. přenesená",J331,0)</f>
        <v>0</v>
      </c>
      <c r="BH331" s="184">
        <f>IF(N331="sníž. přenesená",J331,0)</f>
        <v>0</v>
      </c>
      <c r="BI331" s="184">
        <f>IF(N331="nulová",J331,0)</f>
        <v>0</v>
      </c>
      <c r="BJ331" s="13" t="s">
        <v>85</v>
      </c>
      <c r="BK331" s="184">
        <f>ROUND(I331*H331,2)</f>
        <v>0</v>
      </c>
      <c r="BL331" s="13" t="s">
        <v>137</v>
      </c>
      <c r="BM331" s="183" t="s">
        <v>551</v>
      </c>
    </row>
    <row r="332" spans="1:47" s="2" customFormat="1" ht="29.25">
      <c r="A332" s="30"/>
      <c r="B332" s="31"/>
      <c r="C332" s="32"/>
      <c r="D332" s="185" t="s">
        <v>138</v>
      </c>
      <c r="E332" s="32"/>
      <c r="F332" s="186" t="s">
        <v>552</v>
      </c>
      <c r="G332" s="32"/>
      <c r="H332" s="32"/>
      <c r="I332" s="187"/>
      <c r="J332" s="32"/>
      <c r="K332" s="32"/>
      <c r="L332" s="35"/>
      <c r="M332" s="188"/>
      <c r="N332" s="189"/>
      <c r="O332" s="67"/>
      <c r="P332" s="67"/>
      <c r="Q332" s="67"/>
      <c r="R332" s="67"/>
      <c r="S332" s="67"/>
      <c r="T332" s="68"/>
      <c r="U332" s="30"/>
      <c r="V332" s="30"/>
      <c r="W332" s="30"/>
      <c r="X332" s="30"/>
      <c r="Y332" s="30"/>
      <c r="Z332" s="30"/>
      <c r="AA332" s="30"/>
      <c r="AB332" s="30"/>
      <c r="AC332" s="30"/>
      <c r="AD332" s="30"/>
      <c r="AE332" s="30"/>
      <c r="AT332" s="13" t="s">
        <v>138</v>
      </c>
      <c r="AU332" s="13" t="s">
        <v>85</v>
      </c>
    </row>
    <row r="333" spans="1:65" s="2" customFormat="1" ht="14.45" customHeight="1">
      <c r="A333" s="30"/>
      <c r="B333" s="31"/>
      <c r="C333" s="171" t="s">
        <v>345</v>
      </c>
      <c r="D333" s="171" t="s">
        <v>133</v>
      </c>
      <c r="E333" s="172" t="s">
        <v>553</v>
      </c>
      <c r="F333" s="173" t="s">
        <v>554</v>
      </c>
      <c r="G333" s="174" t="s">
        <v>136</v>
      </c>
      <c r="H333" s="175">
        <v>1</v>
      </c>
      <c r="I333" s="176"/>
      <c r="J333" s="177">
        <f>ROUND(I333*H333,2)</f>
        <v>0</v>
      </c>
      <c r="K333" s="178"/>
      <c r="L333" s="35"/>
      <c r="M333" s="179" t="s">
        <v>1</v>
      </c>
      <c r="N333" s="180" t="s">
        <v>42</v>
      </c>
      <c r="O333" s="67"/>
      <c r="P333" s="181">
        <f>O333*H333</f>
        <v>0</v>
      </c>
      <c r="Q333" s="181">
        <v>0</v>
      </c>
      <c r="R333" s="181">
        <f>Q333*H333</f>
        <v>0</v>
      </c>
      <c r="S333" s="181">
        <v>0</v>
      </c>
      <c r="T333" s="182">
        <f>S333*H333</f>
        <v>0</v>
      </c>
      <c r="U333" s="30"/>
      <c r="V333" s="30"/>
      <c r="W333" s="30"/>
      <c r="X333" s="30"/>
      <c r="Y333" s="30"/>
      <c r="Z333" s="30"/>
      <c r="AA333" s="30"/>
      <c r="AB333" s="30"/>
      <c r="AC333" s="30"/>
      <c r="AD333" s="30"/>
      <c r="AE333" s="30"/>
      <c r="AR333" s="183" t="s">
        <v>137</v>
      </c>
      <c r="AT333" s="183" t="s">
        <v>133</v>
      </c>
      <c r="AU333" s="183" t="s">
        <v>85</v>
      </c>
      <c r="AY333" s="13" t="s">
        <v>132</v>
      </c>
      <c r="BE333" s="184">
        <f>IF(N333="základní",J333,0)</f>
        <v>0</v>
      </c>
      <c r="BF333" s="184">
        <f>IF(N333="snížená",J333,0)</f>
        <v>0</v>
      </c>
      <c r="BG333" s="184">
        <f>IF(N333="zákl. přenesená",J333,0)</f>
        <v>0</v>
      </c>
      <c r="BH333" s="184">
        <f>IF(N333="sníž. přenesená",J333,0)</f>
        <v>0</v>
      </c>
      <c r="BI333" s="184">
        <f>IF(N333="nulová",J333,0)</f>
        <v>0</v>
      </c>
      <c r="BJ333" s="13" t="s">
        <v>85</v>
      </c>
      <c r="BK333" s="184">
        <f>ROUND(I333*H333,2)</f>
        <v>0</v>
      </c>
      <c r="BL333" s="13" t="s">
        <v>137</v>
      </c>
      <c r="BM333" s="183" t="s">
        <v>555</v>
      </c>
    </row>
    <row r="334" spans="1:47" s="2" customFormat="1" ht="78">
      <c r="A334" s="30"/>
      <c r="B334" s="31"/>
      <c r="C334" s="32"/>
      <c r="D334" s="185" t="s">
        <v>138</v>
      </c>
      <c r="E334" s="32"/>
      <c r="F334" s="186" t="s">
        <v>556</v>
      </c>
      <c r="G334" s="32"/>
      <c r="H334" s="32"/>
      <c r="I334" s="187"/>
      <c r="J334" s="32"/>
      <c r="K334" s="32"/>
      <c r="L334" s="35"/>
      <c r="M334" s="188"/>
      <c r="N334" s="189"/>
      <c r="O334" s="67"/>
      <c r="P334" s="67"/>
      <c r="Q334" s="67"/>
      <c r="R334" s="67"/>
      <c r="S334" s="67"/>
      <c r="T334" s="68"/>
      <c r="U334" s="30"/>
      <c r="V334" s="30"/>
      <c r="W334" s="30"/>
      <c r="X334" s="30"/>
      <c r="Y334" s="30"/>
      <c r="Z334" s="30"/>
      <c r="AA334" s="30"/>
      <c r="AB334" s="30"/>
      <c r="AC334" s="30"/>
      <c r="AD334" s="30"/>
      <c r="AE334" s="30"/>
      <c r="AT334" s="13" t="s">
        <v>138</v>
      </c>
      <c r="AU334" s="13" t="s">
        <v>85</v>
      </c>
    </row>
    <row r="335" spans="1:65" s="2" customFormat="1" ht="24.2" customHeight="1">
      <c r="A335" s="30"/>
      <c r="B335" s="31"/>
      <c r="C335" s="171" t="s">
        <v>557</v>
      </c>
      <c r="D335" s="171" t="s">
        <v>133</v>
      </c>
      <c r="E335" s="172" t="s">
        <v>558</v>
      </c>
      <c r="F335" s="173" t="s">
        <v>559</v>
      </c>
      <c r="G335" s="174" t="s">
        <v>136</v>
      </c>
      <c r="H335" s="175">
        <v>1</v>
      </c>
      <c r="I335" s="176"/>
      <c r="J335" s="177">
        <f>ROUND(I335*H335,2)</f>
        <v>0</v>
      </c>
      <c r="K335" s="178"/>
      <c r="L335" s="35"/>
      <c r="M335" s="179" t="s">
        <v>1</v>
      </c>
      <c r="N335" s="180" t="s">
        <v>42</v>
      </c>
      <c r="O335" s="67"/>
      <c r="P335" s="181">
        <f>O335*H335</f>
        <v>0</v>
      </c>
      <c r="Q335" s="181">
        <v>0</v>
      </c>
      <c r="R335" s="181">
        <f>Q335*H335</f>
        <v>0</v>
      </c>
      <c r="S335" s="181">
        <v>0</v>
      </c>
      <c r="T335" s="182">
        <f>S335*H335</f>
        <v>0</v>
      </c>
      <c r="U335" s="30"/>
      <c r="V335" s="30"/>
      <c r="W335" s="30"/>
      <c r="X335" s="30"/>
      <c r="Y335" s="30"/>
      <c r="Z335" s="30"/>
      <c r="AA335" s="30"/>
      <c r="AB335" s="30"/>
      <c r="AC335" s="30"/>
      <c r="AD335" s="30"/>
      <c r="AE335" s="30"/>
      <c r="AR335" s="183" t="s">
        <v>137</v>
      </c>
      <c r="AT335" s="183" t="s">
        <v>133</v>
      </c>
      <c r="AU335" s="183" t="s">
        <v>85</v>
      </c>
      <c r="AY335" s="13" t="s">
        <v>132</v>
      </c>
      <c r="BE335" s="184">
        <f>IF(N335="základní",J335,0)</f>
        <v>0</v>
      </c>
      <c r="BF335" s="184">
        <f>IF(N335="snížená",J335,0)</f>
        <v>0</v>
      </c>
      <c r="BG335" s="184">
        <f>IF(N335="zákl. přenesená",J335,0)</f>
        <v>0</v>
      </c>
      <c r="BH335" s="184">
        <f>IF(N335="sníž. přenesená",J335,0)</f>
        <v>0</v>
      </c>
      <c r="BI335" s="184">
        <f>IF(N335="nulová",J335,0)</f>
        <v>0</v>
      </c>
      <c r="BJ335" s="13" t="s">
        <v>85</v>
      </c>
      <c r="BK335" s="184">
        <f>ROUND(I335*H335,2)</f>
        <v>0</v>
      </c>
      <c r="BL335" s="13" t="s">
        <v>137</v>
      </c>
      <c r="BM335" s="183" t="s">
        <v>560</v>
      </c>
    </row>
    <row r="336" spans="1:65" s="2" customFormat="1" ht="14.45" customHeight="1">
      <c r="A336" s="30"/>
      <c r="B336" s="31"/>
      <c r="C336" s="171" t="s">
        <v>350</v>
      </c>
      <c r="D336" s="171" t="s">
        <v>133</v>
      </c>
      <c r="E336" s="172" t="s">
        <v>561</v>
      </c>
      <c r="F336" s="173" t="s">
        <v>409</v>
      </c>
      <c r="G336" s="174" t="s">
        <v>136</v>
      </c>
      <c r="H336" s="175">
        <v>2</v>
      </c>
      <c r="I336" s="176"/>
      <c r="J336" s="177">
        <f>ROUND(I336*H336,2)</f>
        <v>0</v>
      </c>
      <c r="K336" s="178"/>
      <c r="L336" s="35"/>
      <c r="M336" s="179" t="s">
        <v>1</v>
      </c>
      <c r="N336" s="180" t="s">
        <v>42</v>
      </c>
      <c r="O336" s="67"/>
      <c r="P336" s="181">
        <f>O336*H336</f>
        <v>0</v>
      </c>
      <c r="Q336" s="181">
        <v>0</v>
      </c>
      <c r="R336" s="181">
        <f>Q336*H336</f>
        <v>0</v>
      </c>
      <c r="S336" s="181">
        <v>0</v>
      </c>
      <c r="T336" s="182">
        <f>S336*H336</f>
        <v>0</v>
      </c>
      <c r="U336" s="30"/>
      <c r="V336" s="30"/>
      <c r="W336" s="30"/>
      <c r="X336" s="30"/>
      <c r="Y336" s="30"/>
      <c r="Z336" s="30"/>
      <c r="AA336" s="30"/>
      <c r="AB336" s="30"/>
      <c r="AC336" s="30"/>
      <c r="AD336" s="30"/>
      <c r="AE336" s="30"/>
      <c r="AR336" s="183" t="s">
        <v>137</v>
      </c>
      <c r="AT336" s="183" t="s">
        <v>133</v>
      </c>
      <c r="AU336" s="183" t="s">
        <v>85</v>
      </c>
      <c r="AY336" s="13" t="s">
        <v>132</v>
      </c>
      <c r="BE336" s="184">
        <f>IF(N336="základní",J336,0)</f>
        <v>0</v>
      </c>
      <c r="BF336" s="184">
        <f>IF(N336="snížená",J336,0)</f>
        <v>0</v>
      </c>
      <c r="BG336" s="184">
        <f>IF(N336="zákl. přenesená",J336,0)</f>
        <v>0</v>
      </c>
      <c r="BH336" s="184">
        <f>IF(N336="sníž. přenesená",J336,0)</f>
        <v>0</v>
      </c>
      <c r="BI336" s="184">
        <f>IF(N336="nulová",J336,0)</f>
        <v>0</v>
      </c>
      <c r="BJ336" s="13" t="s">
        <v>85</v>
      </c>
      <c r="BK336" s="184">
        <f>ROUND(I336*H336,2)</f>
        <v>0</v>
      </c>
      <c r="BL336" s="13" t="s">
        <v>137</v>
      </c>
      <c r="BM336" s="183" t="s">
        <v>562</v>
      </c>
    </row>
    <row r="337" spans="1:47" s="2" customFormat="1" ht="39">
      <c r="A337" s="30"/>
      <c r="B337" s="31"/>
      <c r="C337" s="32"/>
      <c r="D337" s="185" t="s">
        <v>138</v>
      </c>
      <c r="E337" s="32"/>
      <c r="F337" s="186" t="s">
        <v>563</v>
      </c>
      <c r="G337" s="32"/>
      <c r="H337" s="32"/>
      <c r="I337" s="187"/>
      <c r="J337" s="32"/>
      <c r="K337" s="32"/>
      <c r="L337" s="35"/>
      <c r="M337" s="188"/>
      <c r="N337" s="189"/>
      <c r="O337" s="67"/>
      <c r="P337" s="67"/>
      <c r="Q337" s="67"/>
      <c r="R337" s="67"/>
      <c r="S337" s="67"/>
      <c r="T337" s="68"/>
      <c r="U337" s="30"/>
      <c r="V337" s="30"/>
      <c r="W337" s="30"/>
      <c r="X337" s="30"/>
      <c r="Y337" s="30"/>
      <c r="Z337" s="30"/>
      <c r="AA337" s="30"/>
      <c r="AB337" s="30"/>
      <c r="AC337" s="30"/>
      <c r="AD337" s="30"/>
      <c r="AE337" s="30"/>
      <c r="AT337" s="13" t="s">
        <v>138</v>
      </c>
      <c r="AU337" s="13" t="s">
        <v>85</v>
      </c>
    </row>
    <row r="338" spans="2:63" s="11" customFormat="1" ht="25.9" customHeight="1">
      <c r="B338" s="157"/>
      <c r="C338" s="158"/>
      <c r="D338" s="159" t="s">
        <v>76</v>
      </c>
      <c r="E338" s="160" t="s">
        <v>564</v>
      </c>
      <c r="F338" s="160" t="s">
        <v>565</v>
      </c>
      <c r="G338" s="158"/>
      <c r="H338" s="158"/>
      <c r="I338" s="161"/>
      <c r="J338" s="162">
        <f>BK338</f>
        <v>0</v>
      </c>
      <c r="K338" s="158"/>
      <c r="L338" s="163"/>
      <c r="M338" s="164"/>
      <c r="N338" s="165"/>
      <c r="O338" s="165"/>
      <c r="P338" s="166">
        <f>SUM(P339:P342)</f>
        <v>0</v>
      </c>
      <c r="Q338" s="165"/>
      <c r="R338" s="166">
        <f>SUM(R339:R342)</f>
        <v>0</v>
      </c>
      <c r="S338" s="165"/>
      <c r="T338" s="167">
        <f>SUM(T339:T342)</f>
        <v>0</v>
      </c>
      <c r="AR338" s="168" t="s">
        <v>85</v>
      </c>
      <c r="AT338" s="169" t="s">
        <v>76</v>
      </c>
      <c r="AU338" s="169" t="s">
        <v>77</v>
      </c>
      <c r="AY338" s="168" t="s">
        <v>132</v>
      </c>
      <c r="BK338" s="170">
        <f>SUM(BK339:BK342)</f>
        <v>0</v>
      </c>
    </row>
    <row r="339" spans="1:65" s="2" customFormat="1" ht="24.2" customHeight="1">
      <c r="A339" s="30"/>
      <c r="B339" s="31"/>
      <c r="C339" s="171" t="s">
        <v>566</v>
      </c>
      <c r="D339" s="171" t="s">
        <v>133</v>
      </c>
      <c r="E339" s="172" t="s">
        <v>567</v>
      </c>
      <c r="F339" s="173" t="s">
        <v>568</v>
      </c>
      <c r="G339" s="174" t="s">
        <v>136</v>
      </c>
      <c r="H339" s="175">
        <v>1</v>
      </c>
      <c r="I339" s="176"/>
      <c r="J339" s="177">
        <f>ROUND(I339*H339,2)</f>
        <v>0</v>
      </c>
      <c r="K339" s="178"/>
      <c r="L339" s="35"/>
      <c r="M339" s="179" t="s">
        <v>1</v>
      </c>
      <c r="N339" s="180" t="s">
        <v>42</v>
      </c>
      <c r="O339" s="67"/>
      <c r="P339" s="181">
        <f>O339*H339</f>
        <v>0</v>
      </c>
      <c r="Q339" s="181">
        <v>0</v>
      </c>
      <c r="R339" s="181">
        <f>Q339*H339</f>
        <v>0</v>
      </c>
      <c r="S339" s="181">
        <v>0</v>
      </c>
      <c r="T339" s="182">
        <f>S339*H339</f>
        <v>0</v>
      </c>
      <c r="U339" s="30"/>
      <c r="V339" s="30"/>
      <c r="W339" s="30"/>
      <c r="X339" s="30"/>
      <c r="Y339" s="30"/>
      <c r="Z339" s="30"/>
      <c r="AA339" s="30"/>
      <c r="AB339" s="30"/>
      <c r="AC339" s="30"/>
      <c r="AD339" s="30"/>
      <c r="AE339" s="30"/>
      <c r="AR339" s="183" t="s">
        <v>137</v>
      </c>
      <c r="AT339" s="183" t="s">
        <v>133</v>
      </c>
      <c r="AU339" s="183" t="s">
        <v>85</v>
      </c>
      <c r="AY339" s="13" t="s">
        <v>132</v>
      </c>
      <c r="BE339" s="184">
        <f>IF(N339="základní",J339,0)</f>
        <v>0</v>
      </c>
      <c r="BF339" s="184">
        <f>IF(N339="snížená",J339,0)</f>
        <v>0</v>
      </c>
      <c r="BG339" s="184">
        <f>IF(N339="zákl. přenesená",J339,0)</f>
        <v>0</v>
      </c>
      <c r="BH339" s="184">
        <f>IF(N339="sníž. přenesená",J339,0)</f>
        <v>0</v>
      </c>
      <c r="BI339" s="184">
        <f>IF(N339="nulová",J339,0)</f>
        <v>0</v>
      </c>
      <c r="BJ339" s="13" t="s">
        <v>85</v>
      </c>
      <c r="BK339" s="184">
        <f>ROUND(I339*H339,2)</f>
        <v>0</v>
      </c>
      <c r="BL339" s="13" t="s">
        <v>137</v>
      </c>
      <c r="BM339" s="183" t="s">
        <v>569</v>
      </c>
    </row>
    <row r="340" spans="1:47" s="2" customFormat="1" ht="39">
      <c r="A340" s="30"/>
      <c r="B340" s="31"/>
      <c r="C340" s="32"/>
      <c r="D340" s="185" t="s">
        <v>138</v>
      </c>
      <c r="E340" s="32"/>
      <c r="F340" s="186" t="s">
        <v>570</v>
      </c>
      <c r="G340" s="32"/>
      <c r="H340" s="32"/>
      <c r="I340" s="187"/>
      <c r="J340" s="32"/>
      <c r="K340" s="32"/>
      <c r="L340" s="35"/>
      <c r="M340" s="188"/>
      <c r="N340" s="189"/>
      <c r="O340" s="67"/>
      <c r="P340" s="67"/>
      <c r="Q340" s="67"/>
      <c r="R340" s="67"/>
      <c r="S340" s="67"/>
      <c r="T340" s="68"/>
      <c r="U340" s="30"/>
      <c r="V340" s="30"/>
      <c r="W340" s="30"/>
      <c r="X340" s="30"/>
      <c r="Y340" s="30"/>
      <c r="Z340" s="30"/>
      <c r="AA340" s="30"/>
      <c r="AB340" s="30"/>
      <c r="AC340" s="30"/>
      <c r="AD340" s="30"/>
      <c r="AE340" s="30"/>
      <c r="AT340" s="13" t="s">
        <v>138</v>
      </c>
      <c r="AU340" s="13" t="s">
        <v>85</v>
      </c>
    </row>
    <row r="341" spans="1:65" s="2" customFormat="1" ht="49.15" customHeight="1">
      <c r="A341" s="30"/>
      <c r="B341" s="31"/>
      <c r="C341" s="171" t="s">
        <v>353</v>
      </c>
      <c r="D341" s="171" t="s">
        <v>133</v>
      </c>
      <c r="E341" s="172" t="s">
        <v>571</v>
      </c>
      <c r="F341" s="173" t="s">
        <v>572</v>
      </c>
      <c r="G341" s="174" t="s">
        <v>136</v>
      </c>
      <c r="H341" s="175">
        <v>1</v>
      </c>
      <c r="I341" s="176"/>
      <c r="J341" s="177">
        <f>ROUND(I341*H341,2)</f>
        <v>0</v>
      </c>
      <c r="K341" s="178"/>
      <c r="L341" s="35"/>
      <c r="M341" s="179" t="s">
        <v>1</v>
      </c>
      <c r="N341" s="180" t="s">
        <v>42</v>
      </c>
      <c r="O341" s="67"/>
      <c r="P341" s="181">
        <f>O341*H341</f>
        <v>0</v>
      </c>
      <c r="Q341" s="181">
        <v>0</v>
      </c>
      <c r="R341" s="181">
        <f>Q341*H341</f>
        <v>0</v>
      </c>
      <c r="S341" s="181">
        <v>0</v>
      </c>
      <c r="T341" s="182">
        <f>S341*H341</f>
        <v>0</v>
      </c>
      <c r="U341" s="30"/>
      <c r="V341" s="30"/>
      <c r="W341" s="30"/>
      <c r="X341" s="30"/>
      <c r="Y341" s="30"/>
      <c r="Z341" s="30"/>
      <c r="AA341" s="30"/>
      <c r="AB341" s="30"/>
      <c r="AC341" s="30"/>
      <c r="AD341" s="30"/>
      <c r="AE341" s="30"/>
      <c r="AR341" s="183" t="s">
        <v>137</v>
      </c>
      <c r="AT341" s="183" t="s">
        <v>133</v>
      </c>
      <c r="AU341" s="183" t="s">
        <v>85</v>
      </c>
      <c r="AY341" s="13" t="s">
        <v>132</v>
      </c>
      <c r="BE341" s="184">
        <f>IF(N341="základní",J341,0)</f>
        <v>0</v>
      </c>
      <c r="BF341" s="184">
        <f>IF(N341="snížená",J341,0)</f>
        <v>0</v>
      </c>
      <c r="BG341" s="184">
        <f>IF(N341="zákl. přenesená",J341,0)</f>
        <v>0</v>
      </c>
      <c r="BH341" s="184">
        <f>IF(N341="sníž. přenesená",J341,0)</f>
        <v>0</v>
      </c>
      <c r="BI341" s="184">
        <f>IF(N341="nulová",J341,0)</f>
        <v>0</v>
      </c>
      <c r="BJ341" s="13" t="s">
        <v>85</v>
      </c>
      <c r="BK341" s="184">
        <f>ROUND(I341*H341,2)</f>
        <v>0</v>
      </c>
      <c r="BL341" s="13" t="s">
        <v>137</v>
      </c>
      <c r="BM341" s="183" t="s">
        <v>573</v>
      </c>
    </row>
    <row r="342" spans="1:47" s="2" customFormat="1" ht="39">
      <c r="A342" s="30"/>
      <c r="B342" s="31"/>
      <c r="C342" s="32"/>
      <c r="D342" s="185" t="s">
        <v>138</v>
      </c>
      <c r="E342" s="32"/>
      <c r="F342" s="186" t="s">
        <v>574</v>
      </c>
      <c r="G342" s="32"/>
      <c r="H342" s="32"/>
      <c r="I342" s="187"/>
      <c r="J342" s="32"/>
      <c r="K342" s="32"/>
      <c r="L342" s="35"/>
      <c r="M342" s="188"/>
      <c r="N342" s="189"/>
      <c r="O342" s="67"/>
      <c r="P342" s="67"/>
      <c r="Q342" s="67"/>
      <c r="R342" s="67"/>
      <c r="S342" s="67"/>
      <c r="T342" s="68"/>
      <c r="U342" s="30"/>
      <c r="V342" s="30"/>
      <c r="W342" s="30"/>
      <c r="X342" s="30"/>
      <c r="Y342" s="30"/>
      <c r="Z342" s="30"/>
      <c r="AA342" s="30"/>
      <c r="AB342" s="30"/>
      <c r="AC342" s="30"/>
      <c r="AD342" s="30"/>
      <c r="AE342" s="30"/>
      <c r="AT342" s="13" t="s">
        <v>138</v>
      </c>
      <c r="AU342" s="13" t="s">
        <v>85</v>
      </c>
    </row>
    <row r="343" spans="2:63" s="11" customFormat="1" ht="25.9" customHeight="1">
      <c r="B343" s="157"/>
      <c r="C343" s="158"/>
      <c r="D343" s="159" t="s">
        <v>76</v>
      </c>
      <c r="E343" s="160" t="s">
        <v>575</v>
      </c>
      <c r="F343" s="160" t="s">
        <v>576</v>
      </c>
      <c r="G343" s="158"/>
      <c r="H343" s="158"/>
      <c r="I343" s="161"/>
      <c r="J343" s="162">
        <f>BK343</f>
        <v>0</v>
      </c>
      <c r="K343" s="158"/>
      <c r="L343" s="163"/>
      <c r="M343" s="164"/>
      <c r="N343" s="165"/>
      <c r="O343" s="165"/>
      <c r="P343" s="166">
        <f>SUM(P344:P352)</f>
        <v>0</v>
      </c>
      <c r="Q343" s="165"/>
      <c r="R343" s="166">
        <f>SUM(R344:R352)</f>
        <v>0</v>
      </c>
      <c r="S343" s="165"/>
      <c r="T343" s="167">
        <f>SUM(T344:T352)</f>
        <v>0</v>
      </c>
      <c r="AR343" s="168" t="s">
        <v>85</v>
      </c>
      <c r="AT343" s="169" t="s">
        <v>76</v>
      </c>
      <c r="AU343" s="169" t="s">
        <v>77</v>
      </c>
      <c r="AY343" s="168" t="s">
        <v>132</v>
      </c>
      <c r="BK343" s="170">
        <f>SUM(BK344:BK352)</f>
        <v>0</v>
      </c>
    </row>
    <row r="344" spans="1:65" s="2" customFormat="1" ht="14.45" customHeight="1">
      <c r="A344" s="30"/>
      <c r="B344" s="31"/>
      <c r="C344" s="171" t="s">
        <v>577</v>
      </c>
      <c r="D344" s="171" t="s">
        <v>133</v>
      </c>
      <c r="E344" s="172" t="s">
        <v>578</v>
      </c>
      <c r="F344" s="173" t="s">
        <v>579</v>
      </c>
      <c r="G344" s="174" t="s">
        <v>136</v>
      </c>
      <c r="H344" s="175">
        <v>2</v>
      </c>
      <c r="I344" s="176"/>
      <c r="J344" s="177">
        <f>ROUND(I344*H344,2)</f>
        <v>0</v>
      </c>
      <c r="K344" s="178"/>
      <c r="L344" s="35"/>
      <c r="M344" s="179" t="s">
        <v>1</v>
      </c>
      <c r="N344" s="180" t="s">
        <v>42</v>
      </c>
      <c r="O344" s="67"/>
      <c r="P344" s="181">
        <f>O344*H344</f>
        <v>0</v>
      </c>
      <c r="Q344" s="181">
        <v>0</v>
      </c>
      <c r="R344" s="181">
        <f>Q344*H344</f>
        <v>0</v>
      </c>
      <c r="S344" s="181">
        <v>0</v>
      </c>
      <c r="T344" s="182">
        <f>S344*H344</f>
        <v>0</v>
      </c>
      <c r="U344" s="30"/>
      <c r="V344" s="30"/>
      <c r="W344" s="30"/>
      <c r="X344" s="30"/>
      <c r="Y344" s="30"/>
      <c r="Z344" s="30"/>
      <c r="AA344" s="30"/>
      <c r="AB344" s="30"/>
      <c r="AC344" s="30"/>
      <c r="AD344" s="30"/>
      <c r="AE344" s="30"/>
      <c r="AR344" s="183" t="s">
        <v>137</v>
      </c>
      <c r="AT344" s="183" t="s">
        <v>133</v>
      </c>
      <c r="AU344" s="183" t="s">
        <v>85</v>
      </c>
      <c r="AY344" s="13" t="s">
        <v>132</v>
      </c>
      <c r="BE344" s="184">
        <f>IF(N344="základní",J344,0)</f>
        <v>0</v>
      </c>
      <c r="BF344" s="184">
        <f>IF(N344="snížená",J344,0)</f>
        <v>0</v>
      </c>
      <c r="BG344" s="184">
        <f>IF(N344="zákl. přenesená",J344,0)</f>
        <v>0</v>
      </c>
      <c r="BH344" s="184">
        <f>IF(N344="sníž. přenesená",J344,0)</f>
        <v>0</v>
      </c>
      <c r="BI344" s="184">
        <f>IF(N344="nulová",J344,0)</f>
        <v>0</v>
      </c>
      <c r="BJ344" s="13" t="s">
        <v>85</v>
      </c>
      <c r="BK344" s="184">
        <f>ROUND(I344*H344,2)</f>
        <v>0</v>
      </c>
      <c r="BL344" s="13" t="s">
        <v>137</v>
      </c>
      <c r="BM344" s="183" t="s">
        <v>580</v>
      </c>
    </row>
    <row r="345" spans="1:47" s="2" customFormat="1" ht="58.5">
      <c r="A345" s="30"/>
      <c r="B345" s="31"/>
      <c r="C345" s="32"/>
      <c r="D345" s="185" t="s">
        <v>138</v>
      </c>
      <c r="E345" s="32"/>
      <c r="F345" s="186" t="s">
        <v>581</v>
      </c>
      <c r="G345" s="32"/>
      <c r="H345" s="32"/>
      <c r="I345" s="187"/>
      <c r="J345" s="32"/>
      <c r="K345" s="32"/>
      <c r="L345" s="35"/>
      <c r="M345" s="188"/>
      <c r="N345" s="189"/>
      <c r="O345" s="67"/>
      <c r="P345" s="67"/>
      <c r="Q345" s="67"/>
      <c r="R345" s="67"/>
      <c r="S345" s="67"/>
      <c r="T345" s="68"/>
      <c r="U345" s="30"/>
      <c r="V345" s="30"/>
      <c r="W345" s="30"/>
      <c r="X345" s="30"/>
      <c r="Y345" s="30"/>
      <c r="Z345" s="30"/>
      <c r="AA345" s="30"/>
      <c r="AB345" s="30"/>
      <c r="AC345" s="30"/>
      <c r="AD345" s="30"/>
      <c r="AE345" s="30"/>
      <c r="AT345" s="13" t="s">
        <v>138</v>
      </c>
      <c r="AU345" s="13" t="s">
        <v>85</v>
      </c>
    </row>
    <row r="346" spans="1:65" s="2" customFormat="1" ht="14.45" customHeight="1">
      <c r="A346" s="30"/>
      <c r="B346" s="31"/>
      <c r="C346" s="171" t="s">
        <v>358</v>
      </c>
      <c r="D346" s="171" t="s">
        <v>133</v>
      </c>
      <c r="E346" s="172" t="s">
        <v>582</v>
      </c>
      <c r="F346" s="173" t="s">
        <v>583</v>
      </c>
      <c r="G346" s="174" t="s">
        <v>136</v>
      </c>
      <c r="H346" s="175">
        <v>3</v>
      </c>
      <c r="I346" s="176"/>
      <c r="J346" s="177">
        <f>ROUND(I346*H346,2)</f>
        <v>0</v>
      </c>
      <c r="K346" s="178"/>
      <c r="L346" s="35"/>
      <c r="M346" s="179" t="s">
        <v>1</v>
      </c>
      <c r="N346" s="180" t="s">
        <v>42</v>
      </c>
      <c r="O346" s="67"/>
      <c r="P346" s="181">
        <f>O346*H346</f>
        <v>0</v>
      </c>
      <c r="Q346" s="181">
        <v>0</v>
      </c>
      <c r="R346" s="181">
        <f>Q346*H346</f>
        <v>0</v>
      </c>
      <c r="S346" s="181">
        <v>0</v>
      </c>
      <c r="T346" s="182">
        <f>S346*H346</f>
        <v>0</v>
      </c>
      <c r="U346" s="30"/>
      <c r="V346" s="30"/>
      <c r="W346" s="30"/>
      <c r="X346" s="30"/>
      <c r="Y346" s="30"/>
      <c r="Z346" s="30"/>
      <c r="AA346" s="30"/>
      <c r="AB346" s="30"/>
      <c r="AC346" s="30"/>
      <c r="AD346" s="30"/>
      <c r="AE346" s="30"/>
      <c r="AR346" s="183" t="s">
        <v>137</v>
      </c>
      <c r="AT346" s="183" t="s">
        <v>133</v>
      </c>
      <c r="AU346" s="183" t="s">
        <v>85</v>
      </c>
      <c r="AY346" s="13" t="s">
        <v>132</v>
      </c>
      <c r="BE346" s="184">
        <f>IF(N346="základní",J346,0)</f>
        <v>0</v>
      </c>
      <c r="BF346" s="184">
        <f>IF(N346="snížená",J346,0)</f>
        <v>0</v>
      </c>
      <c r="BG346" s="184">
        <f>IF(N346="zákl. přenesená",J346,0)</f>
        <v>0</v>
      </c>
      <c r="BH346" s="184">
        <f>IF(N346="sníž. přenesená",J346,0)</f>
        <v>0</v>
      </c>
      <c r="BI346" s="184">
        <f>IF(N346="nulová",J346,0)</f>
        <v>0</v>
      </c>
      <c r="BJ346" s="13" t="s">
        <v>85</v>
      </c>
      <c r="BK346" s="184">
        <f>ROUND(I346*H346,2)</f>
        <v>0</v>
      </c>
      <c r="BL346" s="13" t="s">
        <v>137</v>
      </c>
      <c r="BM346" s="183" t="s">
        <v>584</v>
      </c>
    </row>
    <row r="347" spans="1:47" s="2" customFormat="1" ht="39">
      <c r="A347" s="30"/>
      <c r="B347" s="31"/>
      <c r="C347" s="32"/>
      <c r="D347" s="185" t="s">
        <v>138</v>
      </c>
      <c r="E347" s="32"/>
      <c r="F347" s="186" t="s">
        <v>585</v>
      </c>
      <c r="G347" s="32"/>
      <c r="H347" s="32"/>
      <c r="I347" s="187"/>
      <c r="J347" s="32"/>
      <c r="K347" s="32"/>
      <c r="L347" s="35"/>
      <c r="M347" s="188"/>
      <c r="N347" s="189"/>
      <c r="O347" s="67"/>
      <c r="P347" s="67"/>
      <c r="Q347" s="67"/>
      <c r="R347" s="67"/>
      <c r="S347" s="67"/>
      <c r="T347" s="68"/>
      <c r="U347" s="30"/>
      <c r="V347" s="30"/>
      <c r="W347" s="30"/>
      <c r="X347" s="30"/>
      <c r="Y347" s="30"/>
      <c r="Z347" s="30"/>
      <c r="AA347" s="30"/>
      <c r="AB347" s="30"/>
      <c r="AC347" s="30"/>
      <c r="AD347" s="30"/>
      <c r="AE347" s="30"/>
      <c r="AT347" s="13" t="s">
        <v>138</v>
      </c>
      <c r="AU347" s="13" t="s">
        <v>85</v>
      </c>
    </row>
    <row r="348" spans="1:65" s="2" customFormat="1" ht="24.2" customHeight="1">
      <c r="A348" s="30"/>
      <c r="B348" s="31"/>
      <c r="C348" s="171" t="s">
        <v>586</v>
      </c>
      <c r="D348" s="171" t="s">
        <v>133</v>
      </c>
      <c r="E348" s="172" t="s">
        <v>587</v>
      </c>
      <c r="F348" s="173" t="s">
        <v>588</v>
      </c>
      <c r="G348" s="174" t="s">
        <v>136</v>
      </c>
      <c r="H348" s="175">
        <v>3</v>
      </c>
      <c r="I348" s="176"/>
      <c r="J348" s="177">
        <f>ROUND(I348*H348,2)</f>
        <v>0</v>
      </c>
      <c r="K348" s="178"/>
      <c r="L348" s="35"/>
      <c r="M348" s="179" t="s">
        <v>1</v>
      </c>
      <c r="N348" s="180" t="s">
        <v>42</v>
      </c>
      <c r="O348" s="67"/>
      <c r="P348" s="181">
        <f>O348*H348</f>
        <v>0</v>
      </c>
      <c r="Q348" s="181">
        <v>0</v>
      </c>
      <c r="R348" s="181">
        <f>Q348*H348</f>
        <v>0</v>
      </c>
      <c r="S348" s="181">
        <v>0</v>
      </c>
      <c r="T348" s="182">
        <f>S348*H348</f>
        <v>0</v>
      </c>
      <c r="U348" s="30"/>
      <c r="V348" s="30"/>
      <c r="W348" s="30"/>
      <c r="X348" s="30"/>
      <c r="Y348" s="30"/>
      <c r="Z348" s="30"/>
      <c r="AA348" s="30"/>
      <c r="AB348" s="30"/>
      <c r="AC348" s="30"/>
      <c r="AD348" s="30"/>
      <c r="AE348" s="30"/>
      <c r="AR348" s="183" t="s">
        <v>137</v>
      </c>
      <c r="AT348" s="183" t="s">
        <v>133</v>
      </c>
      <c r="AU348" s="183" t="s">
        <v>85</v>
      </c>
      <c r="AY348" s="13" t="s">
        <v>132</v>
      </c>
      <c r="BE348" s="184">
        <f>IF(N348="základní",J348,0)</f>
        <v>0</v>
      </c>
      <c r="BF348" s="184">
        <f>IF(N348="snížená",J348,0)</f>
        <v>0</v>
      </c>
      <c r="BG348" s="184">
        <f>IF(N348="zákl. přenesená",J348,0)</f>
        <v>0</v>
      </c>
      <c r="BH348" s="184">
        <f>IF(N348="sníž. přenesená",J348,0)</f>
        <v>0</v>
      </c>
      <c r="BI348" s="184">
        <f>IF(N348="nulová",J348,0)</f>
        <v>0</v>
      </c>
      <c r="BJ348" s="13" t="s">
        <v>85</v>
      </c>
      <c r="BK348" s="184">
        <f>ROUND(I348*H348,2)</f>
        <v>0</v>
      </c>
      <c r="BL348" s="13" t="s">
        <v>137</v>
      </c>
      <c r="BM348" s="183" t="s">
        <v>589</v>
      </c>
    </row>
    <row r="349" spans="1:47" s="2" customFormat="1" ht="87.75">
      <c r="A349" s="30"/>
      <c r="B349" s="31"/>
      <c r="C349" s="32"/>
      <c r="D349" s="185" t="s">
        <v>138</v>
      </c>
      <c r="E349" s="32"/>
      <c r="F349" s="186" t="s">
        <v>590</v>
      </c>
      <c r="G349" s="32"/>
      <c r="H349" s="32"/>
      <c r="I349" s="187"/>
      <c r="J349" s="32"/>
      <c r="K349" s="32"/>
      <c r="L349" s="35"/>
      <c r="M349" s="188"/>
      <c r="N349" s="189"/>
      <c r="O349" s="67"/>
      <c r="P349" s="67"/>
      <c r="Q349" s="67"/>
      <c r="R349" s="67"/>
      <c r="S349" s="67"/>
      <c r="T349" s="68"/>
      <c r="U349" s="30"/>
      <c r="V349" s="30"/>
      <c r="W349" s="30"/>
      <c r="X349" s="30"/>
      <c r="Y349" s="30"/>
      <c r="Z349" s="30"/>
      <c r="AA349" s="30"/>
      <c r="AB349" s="30"/>
      <c r="AC349" s="30"/>
      <c r="AD349" s="30"/>
      <c r="AE349" s="30"/>
      <c r="AT349" s="13" t="s">
        <v>138</v>
      </c>
      <c r="AU349" s="13" t="s">
        <v>85</v>
      </c>
    </row>
    <row r="350" spans="1:65" s="2" customFormat="1" ht="14.45" customHeight="1">
      <c r="A350" s="30"/>
      <c r="B350" s="31"/>
      <c r="C350" s="171" t="s">
        <v>362</v>
      </c>
      <c r="D350" s="171" t="s">
        <v>133</v>
      </c>
      <c r="E350" s="172" t="s">
        <v>591</v>
      </c>
      <c r="F350" s="173" t="s">
        <v>592</v>
      </c>
      <c r="G350" s="174" t="s">
        <v>136</v>
      </c>
      <c r="H350" s="175">
        <v>6</v>
      </c>
      <c r="I350" s="176"/>
      <c r="J350" s="177">
        <f>ROUND(I350*H350,2)</f>
        <v>0</v>
      </c>
      <c r="K350" s="178"/>
      <c r="L350" s="35"/>
      <c r="M350" s="179" t="s">
        <v>1</v>
      </c>
      <c r="N350" s="180" t="s">
        <v>42</v>
      </c>
      <c r="O350" s="67"/>
      <c r="P350" s="181">
        <f>O350*H350</f>
        <v>0</v>
      </c>
      <c r="Q350" s="181">
        <v>0</v>
      </c>
      <c r="R350" s="181">
        <f>Q350*H350</f>
        <v>0</v>
      </c>
      <c r="S350" s="181">
        <v>0</v>
      </c>
      <c r="T350" s="182">
        <f>S350*H350</f>
        <v>0</v>
      </c>
      <c r="U350" s="30"/>
      <c r="V350" s="30"/>
      <c r="W350" s="30"/>
      <c r="X350" s="30"/>
      <c r="Y350" s="30"/>
      <c r="Z350" s="30"/>
      <c r="AA350" s="30"/>
      <c r="AB350" s="30"/>
      <c r="AC350" s="30"/>
      <c r="AD350" s="30"/>
      <c r="AE350" s="30"/>
      <c r="AR350" s="183" t="s">
        <v>137</v>
      </c>
      <c r="AT350" s="183" t="s">
        <v>133</v>
      </c>
      <c r="AU350" s="183" t="s">
        <v>85</v>
      </c>
      <c r="AY350" s="13" t="s">
        <v>132</v>
      </c>
      <c r="BE350" s="184">
        <f>IF(N350="základní",J350,0)</f>
        <v>0</v>
      </c>
      <c r="BF350" s="184">
        <f>IF(N350="snížená",J350,0)</f>
        <v>0</v>
      </c>
      <c r="BG350" s="184">
        <f>IF(N350="zákl. přenesená",J350,0)</f>
        <v>0</v>
      </c>
      <c r="BH350" s="184">
        <f>IF(N350="sníž. přenesená",J350,0)</f>
        <v>0</v>
      </c>
      <c r="BI350" s="184">
        <f>IF(N350="nulová",J350,0)</f>
        <v>0</v>
      </c>
      <c r="BJ350" s="13" t="s">
        <v>85</v>
      </c>
      <c r="BK350" s="184">
        <f>ROUND(I350*H350,2)</f>
        <v>0</v>
      </c>
      <c r="BL350" s="13" t="s">
        <v>137</v>
      </c>
      <c r="BM350" s="183" t="s">
        <v>593</v>
      </c>
    </row>
    <row r="351" spans="1:47" s="2" customFormat="1" ht="48.75">
      <c r="A351" s="30"/>
      <c r="B351" s="31"/>
      <c r="C351" s="32"/>
      <c r="D351" s="185" t="s">
        <v>138</v>
      </c>
      <c r="E351" s="32"/>
      <c r="F351" s="186" t="s">
        <v>594</v>
      </c>
      <c r="G351" s="32"/>
      <c r="H351" s="32"/>
      <c r="I351" s="187"/>
      <c r="J351" s="32"/>
      <c r="K351" s="32"/>
      <c r="L351" s="35"/>
      <c r="M351" s="188"/>
      <c r="N351" s="189"/>
      <c r="O351" s="67"/>
      <c r="P351" s="67"/>
      <c r="Q351" s="67"/>
      <c r="R351" s="67"/>
      <c r="S351" s="67"/>
      <c r="T351" s="68"/>
      <c r="U351" s="30"/>
      <c r="V351" s="30"/>
      <c r="W351" s="30"/>
      <c r="X351" s="30"/>
      <c r="Y351" s="30"/>
      <c r="Z351" s="30"/>
      <c r="AA351" s="30"/>
      <c r="AB351" s="30"/>
      <c r="AC351" s="30"/>
      <c r="AD351" s="30"/>
      <c r="AE351" s="30"/>
      <c r="AT351" s="13" t="s">
        <v>138</v>
      </c>
      <c r="AU351" s="13" t="s">
        <v>85</v>
      </c>
    </row>
    <row r="352" spans="1:65" s="2" customFormat="1" ht="24.2" customHeight="1">
      <c r="A352" s="30"/>
      <c r="B352" s="31"/>
      <c r="C352" s="171" t="s">
        <v>595</v>
      </c>
      <c r="D352" s="171" t="s">
        <v>133</v>
      </c>
      <c r="E352" s="172" t="s">
        <v>596</v>
      </c>
      <c r="F352" s="173" t="s">
        <v>597</v>
      </c>
      <c r="G352" s="174" t="s">
        <v>136</v>
      </c>
      <c r="H352" s="175">
        <v>1</v>
      </c>
      <c r="I352" s="176"/>
      <c r="J352" s="177">
        <f>ROUND(I352*H352,2)</f>
        <v>0</v>
      </c>
      <c r="K352" s="178"/>
      <c r="L352" s="35"/>
      <c r="M352" s="179" t="s">
        <v>1</v>
      </c>
      <c r="N352" s="180" t="s">
        <v>42</v>
      </c>
      <c r="O352" s="67"/>
      <c r="P352" s="181">
        <f>O352*H352</f>
        <v>0</v>
      </c>
      <c r="Q352" s="181">
        <v>0</v>
      </c>
      <c r="R352" s="181">
        <f>Q352*H352</f>
        <v>0</v>
      </c>
      <c r="S352" s="181">
        <v>0</v>
      </c>
      <c r="T352" s="182">
        <f>S352*H352</f>
        <v>0</v>
      </c>
      <c r="U352" s="30"/>
      <c r="V352" s="30"/>
      <c r="W352" s="30"/>
      <c r="X352" s="30"/>
      <c r="Y352" s="30"/>
      <c r="Z352" s="30"/>
      <c r="AA352" s="30"/>
      <c r="AB352" s="30"/>
      <c r="AC352" s="30"/>
      <c r="AD352" s="30"/>
      <c r="AE352" s="30"/>
      <c r="AR352" s="183" t="s">
        <v>137</v>
      </c>
      <c r="AT352" s="183" t="s">
        <v>133</v>
      </c>
      <c r="AU352" s="183" t="s">
        <v>85</v>
      </c>
      <c r="AY352" s="13" t="s">
        <v>132</v>
      </c>
      <c r="BE352" s="184">
        <f>IF(N352="základní",J352,0)</f>
        <v>0</v>
      </c>
      <c r="BF352" s="184">
        <f>IF(N352="snížená",J352,0)</f>
        <v>0</v>
      </c>
      <c r="BG352" s="184">
        <f>IF(N352="zákl. přenesená",J352,0)</f>
        <v>0</v>
      </c>
      <c r="BH352" s="184">
        <f>IF(N352="sníž. přenesená",J352,0)</f>
        <v>0</v>
      </c>
      <c r="BI352" s="184">
        <f>IF(N352="nulová",J352,0)</f>
        <v>0</v>
      </c>
      <c r="BJ352" s="13" t="s">
        <v>85</v>
      </c>
      <c r="BK352" s="184">
        <f>ROUND(I352*H352,2)</f>
        <v>0</v>
      </c>
      <c r="BL352" s="13" t="s">
        <v>137</v>
      </c>
      <c r="BM352" s="183" t="s">
        <v>598</v>
      </c>
    </row>
    <row r="353" spans="2:63" s="11" customFormat="1" ht="25.9" customHeight="1">
      <c r="B353" s="157"/>
      <c r="C353" s="158"/>
      <c r="D353" s="159" t="s">
        <v>76</v>
      </c>
      <c r="E353" s="160" t="s">
        <v>599</v>
      </c>
      <c r="F353" s="160" t="s">
        <v>600</v>
      </c>
      <c r="G353" s="158"/>
      <c r="H353" s="158"/>
      <c r="I353" s="161"/>
      <c r="J353" s="162">
        <f>BK353</f>
        <v>0</v>
      </c>
      <c r="K353" s="158"/>
      <c r="L353" s="163"/>
      <c r="M353" s="164"/>
      <c r="N353" s="165"/>
      <c r="O353" s="165"/>
      <c r="P353" s="166">
        <f>SUM(P354:P372)</f>
        <v>0</v>
      </c>
      <c r="Q353" s="165"/>
      <c r="R353" s="166">
        <f>SUM(R354:R372)</f>
        <v>0</v>
      </c>
      <c r="S353" s="165"/>
      <c r="T353" s="167">
        <f>SUM(T354:T372)</f>
        <v>0</v>
      </c>
      <c r="AR353" s="168" t="s">
        <v>85</v>
      </c>
      <c r="AT353" s="169" t="s">
        <v>76</v>
      </c>
      <c r="AU353" s="169" t="s">
        <v>77</v>
      </c>
      <c r="AY353" s="168" t="s">
        <v>132</v>
      </c>
      <c r="BK353" s="170">
        <f>SUM(BK354:BK372)</f>
        <v>0</v>
      </c>
    </row>
    <row r="354" spans="1:65" s="2" customFormat="1" ht="24.2" customHeight="1">
      <c r="A354" s="30"/>
      <c r="B354" s="31"/>
      <c r="C354" s="171" t="s">
        <v>367</v>
      </c>
      <c r="D354" s="171" t="s">
        <v>133</v>
      </c>
      <c r="E354" s="172" t="s">
        <v>601</v>
      </c>
      <c r="F354" s="173" t="s">
        <v>602</v>
      </c>
      <c r="G354" s="174" t="s">
        <v>136</v>
      </c>
      <c r="H354" s="175">
        <v>1</v>
      </c>
      <c r="I354" s="176"/>
      <c r="J354" s="177">
        <f>ROUND(I354*H354,2)</f>
        <v>0</v>
      </c>
      <c r="K354" s="178"/>
      <c r="L354" s="35"/>
      <c r="M354" s="179" t="s">
        <v>1</v>
      </c>
      <c r="N354" s="180" t="s">
        <v>42</v>
      </c>
      <c r="O354" s="67"/>
      <c r="P354" s="181">
        <f>O354*H354</f>
        <v>0</v>
      </c>
      <c r="Q354" s="181">
        <v>0</v>
      </c>
      <c r="R354" s="181">
        <f>Q354*H354</f>
        <v>0</v>
      </c>
      <c r="S354" s="181">
        <v>0</v>
      </c>
      <c r="T354" s="182">
        <f>S354*H354</f>
        <v>0</v>
      </c>
      <c r="U354" s="30"/>
      <c r="V354" s="30"/>
      <c r="W354" s="30"/>
      <c r="X354" s="30"/>
      <c r="Y354" s="30"/>
      <c r="Z354" s="30"/>
      <c r="AA354" s="30"/>
      <c r="AB354" s="30"/>
      <c r="AC354" s="30"/>
      <c r="AD354" s="30"/>
      <c r="AE354" s="30"/>
      <c r="AR354" s="183" t="s">
        <v>137</v>
      </c>
      <c r="AT354" s="183" t="s">
        <v>133</v>
      </c>
      <c r="AU354" s="183" t="s">
        <v>85</v>
      </c>
      <c r="AY354" s="13" t="s">
        <v>132</v>
      </c>
      <c r="BE354" s="184">
        <f>IF(N354="základní",J354,0)</f>
        <v>0</v>
      </c>
      <c r="BF354" s="184">
        <f>IF(N354="snížená",J354,0)</f>
        <v>0</v>
      </c>
      <c r="BG354" s="184">
        <f>IF(N354="zákl. přenesená",J354,0)</f>
        <v>0</v>
      </c>
      <c r="BH354" s="184">
        <f>IF(N354="sníž. přenesená",J354,0)</f>
        <v>0</v>
      </c>
      <c r="BI354" s="184">
        <f>IF(N354="nulová",J354,0)</f>
        <v>0</v>
      </c>
      <c r="BJ354" s="13" t="s">
        <v>85</v>
      </c>
      <c r="BK354" s="184">
        <f>ROUND(I354*H354,2)</f>
        <v>0</v>
      </c>
      <c r="BL354" s="13" t="s">
        <v>137</v>
      </c>
      <c r="BM354" s="183" t="s">
        <v>603</v>
      </c>
    </row>
    <row r="355" spans="1:47" s="2" customFormat="1" ht="107.25">
      <c r="A355" s="30"/>
      <c r="B355" s="31"/>
      <c r="C355" s="32"/>
      <c r="D355" s="185" t="s">
        <v>138</v>
      </c>
      <c r="E355" s="32"/>
      <c r="F355" s="186" t="s">
        <v>604</v>
      </c>
      <c r="G355" s="32"/>
      <c r="H355" s="32"/>
      <c r="I355" s="187"/>
      <c r="J355" s="32"/>
      <c r="K355" s="32"/>
      <c r="L355" s="35"/>
      <c r="M355" s="188"/>
      <c r="N355" s="189"/>
      <c r="O355" s="67"/>
      <c r="P355" s="67"/>
      <c r="Q355" s="67"/>
      <c r="R355" s="67"/>
      <c r="S355" s="67"/>
      <c r="T355" s="68"/>
      <c r="U355" s="30"/>
      <c r="V355" s="30"/>
      <c r="W355" s="30"/>
      <c r="X355" s="30"/>
      <c r="Y355" s="30"/>
      <c r="Z355" s="30"/>
      <c r="AA355" s="30"/>
      <c r="AB355" s="30"/>
      <c r="AC355" s="30"/>
      <c r="AD355" s="30"/>
      <c r="AE355" s="30"/>
      <c r="AT355" s="13" t="s">
        <v>138</v>
      </c>
      <c r="AU355" s="13" t="s">
        <v>85</v>
      </c>
    </row>
    <row r="356" spans="1:65" s="2" customFormat="1" ht="14.45" customHeight="1">
      <c r="A356" s="30"/>
      <c r="B356" s="31"/>
      <c r="C356" s="171" t="s">
        <v>605</v>
      </c>
      <c r="D356" s="171" t="s">
        <v>133</v>
      </c>
      <c r="E356" s="172" t="s">
        <v>606</v>
      </c>
      <c r="F356" s="173" t="s">
        <v>607</v>
      </c>
      <c r="G356" s="174" t="s">
        <v>136</v>
      </c>
      <c r="H356" s="175">
        <v>1</v>
      </c>
      <c r="I356" s="176"/>
      <c r="J356" s="177">
        <f>ROUND(I356*H356,2)</f>
        <v>0</v>
      </c>
      <c r="K356" s="178"/>
      <c r="L356" s="35"/>
      <c r="M356" s="179" t="s">
        <v>1</v>
      </c>
      <c r="N356" s="180" t="s">
        <v>42</v>
      </c>
      <c r="O356" s="67"/>
      <c r="P356" s="181">
        <f>O356*H356</f>
        <v>0</v>
      </c>
      <c r="Q356" s="181">
        <v>0</v>
      </c>
      <c r="R356" s="181">
        <f>Q356*H356</f>
        <v>0</v>
      </c>
      <c r="S356" s="181">
        <v>0</v>
      </c>
      <c r="T356" s="182">
        <f>S356*H356</f>
        <v>0</v>
      </c>
      <c r="U356" s="30"/>
      <c r="V356" s="30"/>
      <c r="W356" s="30"/>
      <c r="X356" s="30"/>
      <c r="Y356" s="30"/>
      <c r="Z356" s="30"/>
      <c r="AA356" s="30"/>
      <c r="AB356" s="30"/>
      <c r="AC356" s="30"/>
      <c r="AD356" s="30"/>
      <c r="AE356" s="30"/>
      <c r="AR356" s="183" t="s">
        <v>137</v>
      </c>
      <c r="AT356" s="183" t="s">
        <v>133</v>
      </c>
      <c r="AU356" s="183" t="s">
        <v>85</v>
      </c>
      <c r="AY356" s="13" t="s">
        <v>132</v>
      </c>
      <c r="BE356" s="184">
        <f>IF(N356="základní",J356,0)</f>
        <v>0</v>
      </c>
      <c r="BF356" s="184">
        <f>IF(N356="snížená",J356,0)</f>
        <v>0</v>
      </c>
      <c r="BG356" s="184">
        <f>IF(N356="zákl. přenesená",J356,0)</f>
        <v>0</v>
      </c>
      <c r="BH356" s="184">
        <f>IF(N356="sníž. přenesená",J356,0)</f>
        <v>0</v>
      </c>
      <c r="BI356" s="184">
        <f>IF(N356="nulová",J356,0)</f>
        <v>0</v>
      </c>
      <c r="BJ356" s="13" t="s">
        <v>85</v>
      </c>
      <c r="BK356" s="184">
        <f>ROUND(I356*H356,2)</f>
        <v>0</v>
      </c>
      <c r="BL356" s="13" t="s">
        <v>137</v>
      </c>
      <c r="BM356" s="183" t="s">
        <v>608</v>
      </c>
    </row>
    <row r="357" spans="1:47" s="2" customFormat="1" ht="39">
      <c r="A357" s="30"/>
      <c r="B357" s="31"/>
      <c r="C357" s="32"/>
      <c r="D357" s="185" t="s">
        <v>138</v>
      </c>
      <c r="E357" s="32"/>
      <c r="F357" s="186" t="s">
        <v>609</v>
      </c>
      <c r="G357" s="32"/>
      <c r="H357" s="32"/>
      <c r="I357" s="187"/>
      <c r="J357" s="32"/>
      <c r="K357" s="32"/>
      <c r="L357" s="35"/>
      <c r="M357" s="188"/>
      <c r="N357" s="189"/>
      <c r="O357" s="67"/>
      <c r="P357" s="67"/>
      <c r="Q357" s="67"/>
      <c r="R357" s="67"/>
      <c r="S357" s="67"/>
      <c r="T357" s="68"/>
      <c r="U357" s="30"/>
      <c r="V357" s="30"/>
      <c r="W357" s="30"/>
      <c r="X357" s="30"/>
      <c r="Y357" s="30"/>
      <c r="Z357" s="30"/>
      <c r="AA357" s="30"/>
      <c r="AB357" s="30"/>
      <c r="AC357" s="30"/>
      <c r="AD357" s="30"/>
      <c r="AE357" s="30"/>
      <c r="AT357" s="13" t="s">
        <v>138</v>
      </c>
      <c r="AU357" s="13" t="s">
        <v>85</v>
      </c>
    </row>
    <row r="358" spans="1:65" s="2" customFormat="1" ht="14.45" customHeight="1">
      <c r="A358" s="30"/>
      <c r="B358" s="31"/>
      <c r="C358" s="171" t="s">
        <v>370</v>
      </c>
      <c r="D358" s="171" t="s">
        <v>133</v>
      </c>
      <c r="E358" s="172" t="s">
        <v>610</v>
      </c>
      <c r="F358" s="173" t="s">
        <v>611</v>
      </c>
      <c r="G358" s="174" t="s">
        <v>136</v>
      </c>
      <c r="H358" s="175">
        <v>1</v>
      </c>
      <c r="I358" s="176"/>
      <c r="J358" s="177">
        <f>ROUND(I358*H358,2)</f>
        <v>0</v>
      </c>
      <c r="K358" s="178"/>
      <c r="L358" s="35"/>
      <c r="M358" s="179" t="s">
        <v>1</v>
      </c>
      <c r="N358" s="180" t="s">
        <v>42</v>
      </c>
      <c r="O358" s="67"/>
      <c r="P358" s="181">
        <f>O358*H358</f>
        <v>0</v>
      </c>
      <c r="Q358" s="181">
        <v>0</v>
      </c>
      <c r="R358" s="181">
        <f>Q358*H358</f>
        <v>0</v>
      </c>
      <c r="S358" s="181">
        <v>0</v>
      </c>
      <c r="T358" s="182">
        <f>S358*H358</f>
        <v>0</v>
      </c>
      <c r="U358" s="30"/>
      <c r="V358" s="30"/>
      <c r="W358" s="30"/>
      <c r="X358" s="30"/>
      <c r="Y358" s="30"/>
      <c r="Z358" s="30"/>
      <c r="AA358" s="30"/>
      <c r="AB358" s="30"/>
      <c r="AC358" s="30"/>
      <c r="AD358" s="30"/>
      <c r="AE358" s="30"/>
      <c r="AR358" s="183" t="s">
        <v>137</v>
      </c>
      <c r="AT358" s="183" t="s">
        <v>133</v>
      </c>
      <c r="AU358" s="183" t="s">
        <v>85</v>
      </c>
      <c r="AY358" s="13" t="s">
        <v>132</v>
      </c>
      <c r="BE358" s="184">
        <f>IF(N358="základní",J358,0)</f>
        <v>0</v>
      </c>
      <c r="BF358" s="184">
        <f>IF(N358="snížená",J358,0)</f>
        <v>0</v>
      </c>
      <c r="BG358" s="184">
        <f>IF(N358="zákl. přenesená",J358,0)</f>
        <v>0</v>
      </c>
      <c r="BH358" s="184">
        <f>IF(N358="sníž. přenesená",J358,0)</f>
        <v>0</v>
      </c>
      <c r="BI358" s="184">
        <f>IF(N358="nulová",J358,0)</f>
        <v>0</v>
      </c>
      <c r="BJ358" s="13" t="s">
        <v>85</v>
      </c>
      <c r="BK358" s="184">
        <f>ROUND(I358*H358,2)</f>
        <v>0</v>
      </c>
      <c r="BL358" s="13" t="s">
        <v>137</v>
      </c>
      <c r="BM358" s="183" t="s">
        <v>612</v>
      </c>
    </row>
    <row r="359" spans="1:47" s="2" customFormat="1" ht="29.25">
      <c r="A359" s="30"/>
      <c r="B359" s="31"/>
      <c r="C359" s="32"/>
      <c r="D359" s="185" t="s">
        <v>138</v>
      </c>
      <c r="E359" s="32"/>
      <c r="F359" s="186" t="s">
        <v>613</v>
      </c>
      <c r="G359" s="32"/>
      <c r="H359" s="32"/>
      <c r="I359" s="187"/>
      <c r="J359" s="32"/>
      <c r="K359" s="32"/>
      <c r="L359" s="35"/>
      <c r="M359" s="188"/>
      <c r="N359" s="189"/>
      <c r="O359" s="67"/>
      <c r="P359" s="67"/>
      <c r="Q359" s="67"/>
      <c r="R359" s="67"/>
      <c r="S359" s="67"/>
      <c r="T359" s="68"/>
      <c r="U359" s="30"/>
      <c r="V359" s="30"/>
      <c r="W359" s="30"/>
      <c r="X359" s="30"/>
      <c r="Y359" s="30"/>
      <c r="Z359" s="30"/>
      <c r="AA359" s="30"/>
      <c r="AB359" s="30"/>
      <c r="AC359" s="30"/>
      <c r="AD359" s="30"/>
      <c r="AE359" s="30"/>
      <c r="AT359" s="13" t="s">
        <v>138</v>
      </c>
      <c r="AU359" s="13" t="s">
        <v>85</v>
      </c>
    </row>
    <row r="360" spans="1:65" s="2" customFormat="1" ht="24.2" customHeight="1">
      <c r="A360" s="30"/>
      <c r="B360" s="31"/>
      <c r="C360" s="171" t="s">
        <v>614</v>
      </c>
      <c r="D360" s="171" t="s">
        <v>133</v>
      </c>
      <c r="E360" s="172" t="s">
        <v>615</v>
      </c>
      <c r="F360" s="173" t="s">
        <v>616</v>
      </c>
      <c r="G360" s="174" t="s">
        <v>136</v>
      </c>
      <c r="H360" s="175">
        <v>1</v>
      </c>
      <c r="I360" s="176"/>
      <c r="J360" s="177">
        <f>ROUND(I360*H360,2)</f>
        <v>0</v>
      </c>
      <c r="K360" s="178"/>
      <c r="L360" s="35"/>
      <c r="M360" s="179" t="s">
        <v>1</v>
      </c>
      <c r="N360" s="180" t="s">
        <v>42</v>
      </c>
      <c r="O360" s="67"/>
      <c r="P360" s="181">
        <f>O360*H360</f>
        <v>0</v>
      </c>
      <c r="Q360" s="181">
        <v>0</v>
      </c>
      <c r="R360" s="181">
        <f>Q360*H360</f>
        <v>0</v>
      </c>
      <c r="S360" s="181">
        <v>0</v>
      </c>
      <c r="T360" s="182">
        <f>S360*H360</f>
        <v>0</v>
      </c>
      <c r="U360" s="30"/>
      <c r="V360" s="30"/>
      <c r="W360" s="30"/>
      <c r="X360" s="30"/>
      <c r="Y360" s="30"/>
      <c r="Z360" s="30"/>
      <c r="AA360" s="30"/>
      <c r="AB360" s="30"/>
      <c r="AC360" s="30"/>
      <c r="AD360" s="30"/>
      <c r="AE360" s="30"/>
      <c r="AR360" s="183" t="s">
        <v>137</v>
      </c>
      <c r="AT360" s="183" t="s">
        <v>133</v>
      </c>
      <c r="AU360" s="183" t="s">
        <v>85</v>
      </c>
      <c r="AY360" s="13" t="s">
        <v>132</v>
      </c>
      <c r="BE360" s="184">
        <f>IF(N360="základní",J360,0)</f>
        <v>0</v>
      </c>
      <c r="BF360" s="184">
        <f>IF(N360="snížená",J360,0)</f>
        <v>0</v>
      </c>
      <c r="BG360" s="184">
        <f>IF(N360="zákl. přenesená",J360,0)</f>
        <v>0</v>
      </c>
      <c r="BH360" s="184">
        <f>IF(N360="sníž. přenesená",J360,0)</f>
        <v>0</v>
      </c>
      <c r="BI360" s="184">
        <f>IF(N360="nulová",J360,0)</f>
        <v>0</v>
      </c>
      <c r="BJ360" s="13" t="s">
        <v>85</v>
      </c>
      <c r="BK360" s="184">
        <f>ROUND(I360*H360,2)</f>
        <v>0</v>
      </c>
      <c r="BL360" s="13" t="s">
        <v>137</v>
      </c>
      <c r="BM360" s="183" t="s">
        <v>617</v>
      </c>
    </row>
    <row r="361" spans="1:47" s="2" customFormat="1" ht="58.5">
      <c r="A361" s="30"/>
      <c r="B361" s="31"/>
      <c r="C361" s="32"/>
      <c r="D361" s="185" t="s">
        <v>138</v>
      </c>
      <c r="E361" s="32"/>
      <c r="F361" s="186" t="s">
        <v>618</v>
      </c>
      <c r="G361" s="32"/>
      <c r="H361" s="32"/>
      <c r="I361" s="187"/>
      <c r="J361" s="32"/>
      <c r="K361" s="32"/>
      <c r="L361" s="35"/>
      <c r="M361" s="188"/>
      <c r="N361" s="189"/>
      <c r="O361" s="67"/>
      <c r="P361" s="67"/>
      <c r="Q361" s="67"/>
      <c r="R361" s="67"/>
      <c r="S361" s="67"/>
      <c r="T361" s="68"/>
      <c r="U361" s="30"/>
      <c r="V361" s="30"/>
      <c r="W361" s="30"/>
      <c r="X361" s="30"/>
      <c r="Y361" s="30"/>
      <c r="Z361" s="30"/>
      <c r="AA361" s="30"/>
      <c r="AB361" s="30"/>
      <c r="AC361" s="30"/>
      <c r="AD361" s="30"/>
      <c r="AE361" s="30"/>
      <c r="AT361" s="13" t="s">
        <v>138</v>
      </c>
      <c r="AU361" s="13" t="s">
        <v>85</v>
      </c>
    </row>
    <row r="362" spans="1:65" s="2" customFormat="1" ht="14.45" customHeight="1">
      <c r="A362" s="30"/>
      <c r="B362" s="31"/>
      <c r="C362" s="171" t="s">
        <v>374</v>
      </c>
      <c r="D362" s="171" t="s">
        <v>133</v>
      </c>
      <c r="E362" s="172" t="s">
        <v>619</v>
      </c>
      <c r="F362" s="173" t="s">
        <v>620</v>
      </c>
      <c r="G362" s="174" t="s">
        <v>136</v>
      </c>
      <c r="H362" s="175">
        <v>1</v>
      </c>
      <c r="I362" s="176"/>
      <c r="J362" s="177">
        <f>ROUND(I362*H362,2)</f>
        <v>0</v>
      </c>
      <c r="K362" s="178"/>
      <c r="L362" s="35"/>
      <c r="M362" s="179" t="s">
        <v>1</v>
      </c>
      <c r="N362" s="180" t="s">
        <v>42</v>
      </c>
      <c r="O362" s="67"/>
      <c r="P362" s="181">
        <f>O362*H362</f>
        <v>0</v>
      </c>
      <c r="Q362" s="181">
        <v>0</v>
      </c>
      <c r="R362" s="181">
        <f>Q362*H362</f>
        <v>0</v>
      </c>
      <c r="S362" s="181">
        <v>0</v>
      </c>
      <c r="T362" s="182">
        <f>S362*H362</f>
        <v>0</v>
      </c>
      <c r="U362" s="30"/>
      <c r="V362" s="30"/>
      <c r="W362" s="30"/>
      <c r="X362" s="30"/>
      <c r="Y362" s="30"/>
      <c r="Z362" s="30"/>
      <c r="AA362" s="30"/>
      <c r="AB362" s="30"/>
      <c r="AC362" s="30"/>
      <c r="AD362" s="30"/>
      <c r="AE362" s="30"/>
      <c r="AR362" s="183" t="s">
        <v>137</v>
      </c>
      <c r="AT362" s="183" t="s">
        <v>133</v>
      </c>
      <c r="AU362" s="183" t="s">
        <v>85</v>
      </c>
      <c r="AY362" s="13" t="s">
        <v>132</v>
      </c>
      <c r="BE362" s="184">
        <f>IF(N362="základní",J362,0)</f>
        <v>0</v>
      </c>
      <c r="BF362" s="184">
        <f>IF(N362="snížená",J362,0)</f>
        <v>0</v>
      </c>
      <c r="BG362" s="184">
        <f>IF(N362="zákl. přenesená",J362,0)</f>
        <v>0</v>
      </c>
      <c r="BH362" s="184">
        <f>IF(N362="sníž. přenesená",J362,0)</f>
        <v>0</v>
      </c>
      <c r="BI362" s="184">
        <f>IF(N362="nulová",J362,0)</f>
        <v>0</v>
      </c>
      <c r="BJ362" s="13" t="s">
        <v>85</v>
      </c>
      <c r="BK362" s="184">
        <f>ROUND(I362*H362,2)</f>
        <v>0</v>
      </c>
      <c r="BL362" s="13" t="s">
        <v>137</v>
      </c>
      <c r="BM362" s="183" t="s">
        <v>621</v>
      </c>
    </row>
    <row r="363" spans="1:47" s="2" customFormat="1" ht="39">
      <c r="A363" s="30"/>
      <c r="B363" s="31"/>
      <c r="C363" s="32"/>
      <c r="D363" s="185" t="s">
        <v>138</v>
      </c>
      <c r="E363" s="32"/>
      <c r="F363" s="186" t="s">
        <v>622</v>
      </c>
      <c r="G363" s="32"/>
      <c r="H363" s="32"/>
      <c r="I363" s="187"/>
      <c r="J363" s="32"/>
      <c r="K363" s="32"/>
      <c r="L363" s="35"/>
      <c r="M363" s="188"/>
      <c r="N363" s="189"/>
      <c r="O363" s="67"/>
      <c r="P363" s="67"/>
      <c r="Q363" s="67"/>
      <c r="R363" s="67"/>
      <c r="S363" s="67"/>
      <c r="T363" s="68"/>
      <c r="U363" s="30"/>
      <c r="V363" s="30"/>
      <c r="W363" s="30"/>
      <c r="X363" s="30"/>
      <c r="Y363" s="30"/>
      <c r="Z363" s="30"/>
      <c r="AA363" s="30"/>
      <c r="AB363" s="30"/>
      <c r="AC363" s="30"/>
      <c r="AD363" s="30"/>
      <c r="AE363" s="30"/>
      <c r="AT363" s="13" t="s">
        <v>138</v>
      </c>
      <c r="AU363" s="13" t="s">
        <v>85</v>
      </c>
    </row>
    <row r="364" spans="1:65" s="2" customFormat="1" ht="24.2" customHeight="1">
      <c r="A364" s="30"/>
      <c r="B364" s="31"/>
      <c r="C364" s="171" t="s">
        <v>623</v>
      </c>
      <c r="D364" s="171" t="s">
        <v>133</v>
      </c>
      <c r="E364" s="172" t="s">
        <v>624</v>
      </c>
      <c r="F364" s="173" t="s">
        <v>625</v>
      </c>
      <c r="G364" s="174" t="s">
        <v>136</v>
      </c>
      <c r="H364" s="175">
        <v>1</v>
      </c>
      <c r="I364" s="176"/>
      <c r="J364" s="177">
        <f>ROUND(I364*H364,2)</f>
        <v>0</v>
      </c>
      <c r="K364" s="178"/>
      <c r="L364" s="35"/>
      <c r="M364" s="179" t="s">
        <v>1</v>
      </c>
      <c r="N364" s="180" t="s">
        <v>42</v>
      </c>
      <c r="O364" s="67"/>
      <c r="P364" s="181">
        <f>O364*H364</f>
        <v>0</v>
      </c>
      <c r="Q364" s="181">
        <v>0</v>
      </c>
      <c r="R364" s="181">
        <f>Q364*H364</f>
        <v>0</v>
      </c>
      <c r="S364" s="181">
        <v>0</v>
      </c>
      <c r="T364" s="182">
        <f>S364*H364</f>
        <v>0</v>
      </c>
      <c r="U364" s="30"/>
      <c r="V364" s="30"/>
      <c r="W364" s="30"/>
      <c r="X364" s="30"/>
      <c r="Y364" s="30"/>
      <c r="Z364" s="30"/>
      <c r="AA364" s="30"/>
      <c r="AB364" s="30"/>
      <c r="AC364" s="30"/>
      <c r="AD364" s="30"/>
      <c r="AE364" s="30"/>
      <c r="AR364" s="183" t="s">
        <v>137</v>
      </c>
      <c r="AT364" s="183" t="s">
        <v>133</v>
      </c>
      <c r="AU364" s="183" t="s">
        <v>85</v>
      </c>
      <c r="AY364" s="13" t="s">
        <v>132</v>
      </c>
      <c r="BE364" s="184">
        <f>IF(N364="základní",J364,0)</f>
        <v>0</v>
      </c>
      <c r="BF364" s="184">
        <f>IF(N364="snížená",J364,0)</f>
        <v>0</v>
      </c>
      <c r="BG364" s="184">
        <f>IF(N364="zákl. přenesená",J364,0)</f>
        <v>0</v>
      </c>
      <c r="BH364" s="184">
        <f>IF(N364="sníž. přenesená",J364,0)</f>
        <v>0</v>
      </c>
      <c r="BI364" s="184">
        <f>IF(N364="nulová",J364,0)</f>
        <v>0</v>
      </c>
      <c r="BJ364" s="13" t="s">
        <v>85</v>
      </c>
      <c r="BK364" s="184">
        <f>ROUND(I364*H364,2)</f>
        <v>0</v>
      </c>
      <c r="BL364" s="13" t="s">
        <v>137</v>
      </c>
      <c r="BM364" s="183" t="s">
        <v>626</v>
      </c>
    </row>
    <row r="365" spans="1:47" s="2" customFormat="1" ht="78">
      <c r="A365" s="30"/>
      <c r="B365" s="31"/>
      <c r="C365" s="32"/>
      <c r="D365" s="185" t="s">
        <v>138</v>
      </c>
      <c r="E365" s="32"/>
      <c r="F365" s="186" t="s">
        <v>627</v>
      </c>
      <c r="G365" s="32"/>
      <c r="H365" s="32"/>
      <c r="I365" s="187"/>
      <c r="J365" s="32"/>
      <c r="K365" s="32"/>
      <c r="L365" s="35"/>
      <c r="M365" s="188"/>
      <c r="N365" s="189"/>
      <c r="O365" s="67"/>
      <c r="P365" s="67"/>
      <c r="Q365" s="67"/>
      <c r="R365" s="67"/>
      <c r="S365" s="67"/>
      <c r="T365" s="68"/>
      <c r="U365" s="30"/>
      <c r="V365" s="30"/>
      <c r="W365" s="30"/>
      <c r="X365" s="30"/>
      <c r="Y365" s="30"/>
      <c r="Z365" s="30"/>
      <c r="AA365" s="30"/>
      <c r="AB365" s="30"/>
      <c r="AC365" s="30"/>
      <c r="AD365" s="30"/>
      <c r="AE365" s="30"/>
      <c r="AT365" s="13" t="s">
        <v>138</v>
      </c>
      <c r="AU365" s="13" t="s">
        <v>85</v>
      </c>
    </row>
    <row r="366" spans="1:65" s="2" customFormat="1" ht="14.45" customHeight="1">
      <c r="A366" s="30"/>
      <c r="B366" s="31"/>
      <c r="C366" s="171" t="s">
        <v>377</v>
      </c>
      <c r="D366" s="171" t="s">
        <v>133</v>
      </c>
      <c r="E366" s="172" t="s">
        <v>628</v>
      </c>
      <c r="F366" s="173" t="s">
        <v>629</v>
      </c>
      <c r="G366" s="174" t="s">
        <v>136</v>
      </c>
      <c r="H366" s="175">
        <v>1</v>
      </c>
      <c r="I366" s="176"/>
      <c r="J366" s="177">
        <f>ROUND(I366*H366,2)</f>
        <v>0</v>
      </c>
      <c r="K366" s="178"/>
      <c r="L366" s="35"/>
      <c r="M366" s="179" t="s">
        <v>1</v>
      </c>
      <c r="N366" s="180" t="s">
        <v>42</v>
      </c>
      <c r="O366" s="67"/>
      <c r="P366" s="181">
        <f>O366*H366</f>
        <v>0</v>
      </c>
      <c r="Q366" s="181">
        <v>0</v>
      </c>
      <c r="R366" s="181">
        <f>Q366*H366</f>
        <v>0</v>
      </c>
      <c r="S366" s="181">
        <v>0</v>
      </c>
      <c r="T366" s="182">
        <f>S366*H366</f>
        <v>0</v>
      </c>
      <c r="U366" s="30"/>
      <c r="V366" s="30"/>
      <c r="W366" s="30"/>
      <c r="X366" s="30"/>
      <c r="Y366" s="30"/>
      <c r="Z366" s="30"/>
      <c r="AA366" s="30"/>
      <c r="AB366" s="30"/>
      <c r="AC366" s="30"/>
      <c r="AD366" s="30"/>
      <c r="AE366" s="30"/>
      <c r="AR366" s="183" t="s">
        <v>137</v>
      </c>
      <c r="AT366" s="183" t="s">
        <v>133</v>
      </c>
      <c r="AU366" s="183" t="s">
        <v>85</v>
      </c>
      <c r="AY366" s="13" t="s">
        <v>132</v>
      </c>
      <c r="BE366" s="184">
        <f>IF(N366="základní",J366,0)</f>
        <v>0</v>
      </c>
      <c r="BF366" s="184">
        <f>IF(N366="snížená",J366,0)</f>
        <v>0</v>
      </c>
      <c r="BG366" s="184">
        <f>IF(N366="zákl. přenesená",J366,0)</f>
        <v>0</v>
      </c>
      <c r="BH366" s="184">
        <f>IF(N366="sníž. přenesená",J366,0)</f>
        <v>0</v>
      </c>
      <c r="BI366" s="184">
        <f>IF(N366="nulová",J366,0)</f>
        <v>0</v>
      </c>
      <c r="BJ366" s="13" t="s">
        <v>85</v>
      </c>
      <c r="BK366" s="184">
        <f>ROUND(I366*H366,2)</f>
        <v>0</v>
      </c>
      <c r="BL366" s="13" t="s">
        <v>137</v>
      </c>
      <c r="BM366" s="183" t="s">
        <v>630</v>
      </c>
    </row>
    <row r="367" spans="1:47" s="2" customFormat="1" ht="48.75">
      <c r="A367" s="30"/>
      <c r="B367" s="31"/>
      <c r="C367" s="32"/>
      <c r="D367" s="185" t="s">
        <v>138</v>
      </c>
      <c r="E367" s="32"/>
      <c r="F367" s="186" t="s">
        <v>631</v>
      </c>
      <c r="G367" s="32"/>
      <c r="H367" s="32"/>
      <c r="I367" s="187"/>
      <c r="J367" s="32"/>
      <c r="K367" s="32"/>
      <c r="L367" s="35"/>
      <c r="M367" s="188"/>
      <c r="N367" s="189"/>
      <c r="O367" s="67"/>
      <c r="P367" s="67"/>
      <c r="Q367" s="67"/>
      <c r="R367" s="67"/>
      <c r="S367" s="67"/>
      <c r="T367" s="68"/>
      <c r="U367" s="30"/>
      <c r="V367" s="30"/>
      <c r="W367" s="30"/>
      <c r="X367" s="30"/>
      <c r="Y367" s="30"/>
      <c r="Z367" s="30"/>
      <c r="AA367" s="30"/>
      <c r="AB367" s="30"/>
      <c r="AC367" s="30"/>
      <c r="AD367" s="30"/>
      <c r="AE367" s="30"/>
      <c r="AT367" s="13" t="s">
        <v>138</v>
      </c>
      <c r="AU367" s="13" t="s">
        <v>85</v>
      </c>
    </row>
    <row r="368" spans="1:65" s="2" customFormat="1" ht="24.2" customHeight="1">
      <c r="A368" s="30"/>
      <c r="B368" s="31"/>
      <c r="C368" s="171" t="s">
        <v>632</v>
      </c>
      <c r="D368" s="171" t="s">
        <v>133</v>
      </c>
      <c r="E368" s="172" t="s">
        <v>633</v>
      </c>
      <c r="F368" s="173" t="s">
        <v>568</v>
      </c>
      <c r="G368" s="174" t="s">
        <v>136</v>
      </c>
      <c r="H368" s="175">
        <v>1</v>
      </c>
      <c r="I368" s="176"/>
      <c r="J368" s="177">
        <f>ROUND(I368*H368,2)</f>
        <v>0</v>
      </c>
      <c r="K368" s="178"/>
      <c r="L368" s="35"/>
      <c r="M368" s="179" t="s">
        <v>1</v>
      </c>
      <c r="N368" s="180" t="s">
        <v>42</v>
      </c>
      <c r="O368" s="67"/>
      <c r="P368" s="181">
        <f>O368*H368</f>
        <v>0</v>
      </c>
      <c r="Q368" s="181">
        <v>0</v>
      </c>
      <c r="R368" s="181">
        <f>Q368*H368</f>
        <v>0</v>
      </c>
      <c r="S368" s="181">
        <v>0</v>
      </c>
      <c r="T368" s="182">
        <f>S368*H368</f>
        <v>0</v>
      </c>
      <c r="U368" s="30"/>
      <c r="V368" s="30"/>
      <c r="W368" s="30"/>
      <c r="X368" s="30"/>
      <c r="Y368" s="30"/>
      <c r="Z368" s="30"/>
      <c r="AA368" s="30"/>
      <c r="AB368" s="30"/>
      <c r="AC368" s="30"/>
      <c r="AD368" s="30"/>
      <c r="AE368" s="30"/>
      <c r="AR368" s="183" t="s">
        <v>137</v>
      </c>
      <c r="AT368" s="183" t="s">
        <v>133</v>
      </c>
      <c r="AU368" s="183" t="s">
        <v>85</v>
      </c>
      <c r="AY368" s="13" t="s">
        <v>132</v>
      </c>
      <c r="BE368" s="184">
        <f>IF(N368="základní",J368,0)</f>
        <v>0</v>
      </c>
      <c r="BF368" s="184">
        <f>IF(N368="snížená",J368,0)</f>
        <v>0</v>
      </c>
      <c r="BG368" s="184">
        <f>IF(N368="zákl. přenesená",J368,0)</f>
        <v>0</v>
      </c>
      <c r="BH368" s="184">
        <f>IF(N368="sníž. přenesená",J368,0)</f>
        <v>0</v>
      </c>
      <c r="BI368" s="184">
        <f>IF(N368="nulová",J368,0)</f>
        <v>0</v>
      </c>
      <c r="BJ368" s="13" t="s">
        <v>85</v>
      </c>
      <c r="BK368" s="184">
        <f>ROUND(I368*H368,2)</f>
        <v>0</v>
      </c>
      <c r="BL368" s="13" t="s">
        <v>137</v>
      </c>
      <c r="BM368" s="183" t="s">
        <v>634</v>
      </c>
    </row>
    <row r="369" spans="1:47" s="2" customFormat="1" ht="39">
      <c r="A369" s="30"/>
      <c r="B369" s="31"/>
      <c r="C369" s="32"/>
      <c r="D369" s="185" t="s">
        <v>138</v>
      </c>
      <c r="E369" s="32"/>
      <c r="F369" s="186" t="s">
        <v>570</v>
      </c>
      <c r="G369" s="32"/>
      <c r="H369" s="32"/>
      <c r="I369" s="187"/>
      <c r="J369" s="32"/>
      <c r="K369" s="32"/>
      <c r="L369" s="35"/>
      <c r="M369" s="188"/>
      <c r="N369" s="189"/>
      <c r="O369" s="67"/>
      <c r="P369" s="67"/>
      <c r="Q369" s="67"/>
      <c r="R369" s="67"/>
      <c r="S369" s="67"/>
      <c r="T369" s="68"/>
      <c r="U369" s="30"/>
      <c r="V369" s="30"/>
      <c r="W369" s="30"/>
      <c r="X369" s="30"/>
      <c r="Y369" s="30"/>
      <c r="Z369" s="30"/>
      <c r="AA369" s="30"/>
      <c r="AB369" s="30"/>
      <c r="AC369" s="30"/>
      <c r="AD369" s="30"/>
      <c r="AE369" s="30"/>
      <c r="AT369" s="13" t="s">
        <v>138</v>
      </c>
      <c r="AU369" s="13" t="s">
        <v>85</v>
      </c>
    </row>
    <row r="370" spans="1:65" s="2" customFormat="1" ht="24.2" customHeight="1">
      <c r="A370" s="30"/>
      <c r="B370" s="31"/>
      <c r="C370" s="171" t="s">
        <v>382</v>
      </c>
      <c r="D370" s="171" t="s">
        <v>133</v>
      </c>
      <c r="E370" s="172" t="s">
        <v>635</v>
      </c>
      <c r="F370" s="173" t="s">
        <v>636</v>
      </c>
      <c r="G370" s="174" t="s">
        <v>136</v>
      </c>
      <c r="H370" s="175">
        <v>2</v>
      </c>
      <c r="I370" s="176"/>
      <c r="J370" s="177">
        <f>ROUND(I370*H370,2)</f>
        <v>0</v>
      </c>
      <c r="K370" s="178"/>
      <c r="L370" s="35"/>
      <c r="M370" s="179" t="s">
        <v>1</v>
      </c>
      <c r="N370" s="180" t="s">
        <v>42</v>
      </c>
      <c r="O370" s="67"/>
      <c r="P370" s="181">
        <f>O370*H370</f>
        <v>0</v>
      </c>
      <c r="Q370" s="181">
        <v>0</v>
      </c>
      <c r="R370" s="181">
        <f>Q370*H370</f>
        <v>0</v>
      </c>
      <c r="S370" s="181">
        <v>0</v>
      </c>
      <c r="T370" s="182">
        <f>S370*H370</f>
        <v>0</v>
      </c>
      <c r="U370" s="30"/>
      <c r="V370" s="30"/>
      <c r="W370" s="30"/>
      <c r="X370" s="30"/>
      <c r="Y370" s="30"/>
      <c r="Z370" s="30"/>
      <c r="AA370" s="30"/>
      <c r="AB370" s="30"/>
      <c r="AC370" s="30"/>
      <c r="AD370" s="30"/>
      <c r="AE370" s="30"/>
      <c r="AR370" s="183" t="s">
        <v>137</v>
      </c>
      <c r="AT370" s="183" t="s">
        <v>133</v>
      </c>
      <c r="AU370" s="183" t="s">
        <v>85</v>
      </c>
      <c r="AY370" s="13" t="s">
        <v>132</v>
      </c>
      <c r="BE370" s="184">
        <f>IF(N370="základní",J370,0)</f>
        <v>0</v>
      </c>
      <c r="BF370" s="184">
        <f>IF(N370="snížená",J370,0)</f>
        <v>0</v>
      </c>
      <c r="BG370" s="184">
        <f>IF(N370="zákl. přenesená",J370,0)</f>
        <v>0</v>
      </c>
      <c r="BH370" s="184">
        <f>IF(N370="sníž. přenesená",J370,0)</f>
        <v>0</v>
      </c>
      <c r="BI370" s="184">
        <f>IF(N370="nulová",J370,0)</f>
        <v>0</v>
      </c>
      <c r="BJ370" s="13" t="s">
        <v>85</v>
      </c>
      <c r="BK370" s="184">
        <f>ROUND(I370*H370,2)</f>
        <v>0</v>
      </c>
      <c r="BL370" s="13" t="s">
        <v>137</v>
      </c>
      <c r="BM370" s="183" t="s">
        <v>637</v>
      </c>
    </row>
    <row r="371" spans="1:65" s="2" customFormat="1" ht="14.45" customHeight="1">
      <c r="A371" s="30"/>
      <c r="B371" s="31"/>
      <c r="C371" s="171" t="s">
        <v>638</v>
      </c>
      <c r="D371" s="171" t="s">
        <v>133</v>
      </c>
      <c r="E371" s="172" t="s">
        <v>639</v>
      </c>
      <c r="F371" s="173" t="s">
        <v>640</v>
      </c>
      <c r="G371" s="174" t="s">
        <v>136</v>
      </c>
      <c r="H371" s="175">
        <v>1</v>
      </c>
      <c r="I371" s="176"/>
      <c r="J371" s="177">
        <f>ROUND(I371*H371,2)</f>
        <v>0</v>
      </c>
      <c r="K371" s="178"/>
      <c r="L371" s="35"/>
      <c r="M371" s="179" t="s">
        <v>1</v>
      </c>
      <c r="N371" s="180" t="s">
        <v>42</v>
      </c>
      <c r="O371" s="67"/>
      <c r="P371" s="181">
        <f>O371*H371</f>
        <v>0</v>
      </c>
      <c r="Q371" s="181">
        <v>0</v>
      </c>
      <c r="R371" s="181">
        <f>Q371*H371</f>
        <v>0</v>
      </c>
      <c r="S371" s="181">
        <v>0</v>
      </c>
      <c r="T371" s="182">
        <f>S371*H371</f>
        <v>0</v>
      </c>
      <c r="U371" s="30"/>
      <c r="V371" s="30"/>
      <c r="W371" s="30"/>
      <c r="X371" s="30"/>
      <c r="Y371" s="30"/>
      <c r="Z371" s="30"/>
      <c r="AA371" s="30"/>
      <c r="AB371" s="30"/>
      <c r="AC371" s="30"/>
      <c r="AD371" s="30"/>
      <c r="AE371" s="30"/>
      <c r="AR371" s="183" t="s">
        <v>137</v>
      </c>
      <c r="AT371" s="183" t="s">
        <v>133</v>
      </c>
      <c r="AU371" s="183" t="s">
        <v>85</v>
      </c>
      <c r="AY371" s="13" t="s">
        <v>132</v>
      </c>
      <c r="BE371" s="184">
        <f>IF(N371="základní",J371,0)</f>
        <v>0</v>
      </c>
      <c r="BF371" s="184">
        <f>IF(N371="snížená",J371,0)</f>
        <v>0</v>
      </c>
      <c r="BG371" s="184">
        <f>IF(N371="zákl. přenesená",J371,0)</f>
        <v>0</v>
      </c>
      <c r="BH371" s="184">
        <f>IF(N371="sníž. přenesená",J371,0)</f>
        <v>0</v>
      </c>
      <c r="BI371" s="184">
        <f>IF(N371="nulová",J371,0)</f>
        <v>0</v>
      </c>
      <c r="BJ371" s="13" t="s">
        <v>85</v>
      </c>
      <c r="BK371" s="184">
        <f>ROUND(I371*H371,2)</f>
        <v>0</v>
      </c>
      <c r="BL371" s="13" t="s">
        <v>137</v>
      </c>
      <c r="BM371" s="183" t="s">
        <v>641</v>
      </c>
    </row>
    <row r="372" spans="1:47" s="2" customFormat="1" ht="68.25">
      <c r="A372" s="30"/>
      <c r="B372" s="31"/>
      <c r="C372" s="32"/>
      <c r="D372" s="185" t="s">
        <v>138</v>
      </c>
      <c r="E372" s="32"/>
      <c r="F372" s="186" t="s">
        <v>642</v>
      </c>
      <c r="G372" s="32"/>
      <c r="H372" s="32"/>
      <c r="I372" s="187"/>
      <c r="J372" s="32"/>
      <c r="K372" s="32"/>
      <c r="L372" s="35"/>
      <c r="M372" s="188"/>
      <c r="N372" s="189"/>
      <c r="O372" s="67"/>
      <c r="P372" s="67"/>
      <c r="Q372" s="67"/>
      <c r="R372" s="67"/>
      <c r="S372" s="67"/>
      <c r="T372" s="68"/>
      <c r="U372" s="30"/>
      <c r="V372" s="30"/>
      <c r="W372" s="30"/>
      <c r="X372" s="30"/>
      <c r="Y372" s="30"/>
      <c r="Z372" s="30"/>
      <c r="AA372" s="30"/>
      <c r="AB372" s="30"/>
      <c r="AC372" s="30"/>
      <c r="AD372" s="30"/>
      <c r="AE372" s="30"/>
      <c r="AT372" s="13" t="s">
        <v>138</v>
      </c>
      <c r="AU372" s="13" t="s">
        <v>85</v>
      </c>
    </row>
    <row r="373" spans="2:63" s="11" customFormat="1" ht="25.9" customHeight="1">
      <c r="B373" s="157"/>
      <c r="C373" s="158"/>
      <c r="D373" s="159" t="s">
        <v>76</v>
      </c>
      <c r="E373" s="160" t="s">
        <v>643</v>
      </c>
      <c r="F373" s="160" t="s">
        <v>644</v>
      </c>
      <c r="G373" s="158"/>
      <c r="H373" s="158"/>
      <c r="I373" s="161"/>
      <c r="J373" s="162">
        <f>BK373</f>
        <v>0</v>
      </c>
      <c r="K373" s="158"/>
      <c r="L373" s="163"/>
      <c r="M373" s="164"/>
      <c r="N373" s="165"/>
      <c r="O373" s="165"/>
      <c r="P373" s="166">
        <f>SUM(P374:P381)</f>
        <v>0</v>
      </c>
      <c r="Q373" s="165"/>
      <c r="R373" s="166">
        <f>SUM(R374:R381)</f>
        <v>0</v>
      </c>
      <c r="S373" s="165"/>
      <c r="T373" s="167">
        <f>SUM(T374:T381)</f>
        <v>0</v>
      </c>
      <c r="AR373" s="168" t="s">
        <v>85</v>
      </c>
      <c r="AT373" s="169" t="s">
        <v>76</v>
      </c>
      <c r="AU373" s="169" t="s">
        <v>77</v>
      </c>
      <c r="AY373" s="168" t="s">
        <v>132</v>
      </c>
      <c r="BK373" s="170">
        <f>SUM(BK374:BK381)</f>
        <v>0</v>
      </c>
    </row>
    <row r="374" spans="1:65" s="2" customFormat="1" ht="14.45" customHeight="1">
      <c r="A374" s="30"/>
      <c r="B374" s="31"/>
      <c r="C374" s="171" t="s">
        <v>386</v>
      </c>
      <c r="D374" s="171" t="s">
        <v>133</v>
      </c>
      <c r="E374" s="172" t="s">
        <v>645</v>
      </c>
      <c r="F374" s="173" t="s">
        <v>646</v>
      </c>
      <c r="G374" s="174" t="s">
        <v>136</v>
      </c>
      <c r="H374" s="175">
        <v>1</v>
      </c>
      <c r="I374" s="176"/>
      <c r="J374" s="177">
        <f>ROUND(I374*H374,2)</f>
        <v>0</v>
      </c>
      <c r="K374" s="178"/>
      <c r="L374" s="35"/>
      <c r="M374" s="179" t="s">
        <v>1</v>
      </c>
      <c r="N374" s="180" t="s">
        <v>42</v>
      </c>
      <c r="O374" s="67"/>
      <c r="P374" s="181">
        <f>O374*H374</f>
        <v>0</v>
      </c>
      <c r="Q374" s="181">
        <v>0</v>
      </c>
      <c r="R374" s="181">
        <f>Q374*H374</f>
        <v>0</v>
      </c>
      <c r="S374" s="181">
        <v>0</v>
      </c>
      <c r="T374" s="182">
        <f>S374*H374</f>
        <v>0</v>
      </c>
      <c r="U374" s="30"/>
      <c r="V374" s="30"/>
      <c r="W374" s="30"/>
      <c r="X374" s="30"/>
      <c r="Y374" s="30"/>
      <c r="Z374" s="30"/>
      <c r="AA374" s="30"/>
      <c r="AB374" s="30"/>
      <c r="AC374" s="30"/>
      <c r="AD374" s="30"/>
      <c r="AE374" s="30"/>
      <c r="AR374" s="183" t="s">
        <v>137</v>
      </c>
      <c r="AT374" s="183" t="s">
        <v>133</v>
      </c>
      <c r="AU374" s="183" t="s">
        <v>85</v>
      </c>
      <c r="AY374" s="13" t="s">
        <v>132</v>
      </c>
      <c r="BE374" s="184">
        <f>IF(N374="základní",J374,0)</f>
        <v>0</v>
      </c>
      <c r="BF374" s="184">
        <f>IF(N374="snížená",J374,0)</f>
        <v>0</v>
      </c>
      <c r="BG374" s="184">
        <f>IF(N374="zákl. přenesená",J374,0)</f>
        <v>0</v>
      </c>
      <c r="BH374" s="184">
        <f>IF(N374="sníž. přenesená",J374,0)</f>
        <v>0</v>
      </c>
      <c r="BI374" s="184">
        <f>IF(N374="nulová",J374,0)</f>
        <v>0</v>
      </c>
      <c r="BJ374" s="13" t="s">
        <v>85</v>
      </c>
      <c r="BK374" s="184">
        <f>ROUND(I374*H374,2)</f>
        <v>0</v>
      </c>
      <c r="BL374" s="13" t="s">
        <v>137</v>
      </c>
      <c r="BM374" s="183" t="s">
        <v>647</v>
      </c>
    </row>
    <row r="375" spans="1:47" s="2" customFormat="1" ht="68.25">
      <c r="A375" s="30"/>
      <c r="B375" s="31"/>
      <c r="C375" s="32"/>
      <c r="D375" s="185" t="s">
        <v>138</v>
      </c>
      <c r="E375" s="32"/>
      <c r="F375" s="186" t="s">
        <v>648</v>
      </c>
      <c r="G375" s="32"/>
      <c r="H375" s="32"/>
      <c r="I375" s="187"/>
      <c r="J375" s="32"/>
      <c r="K375" s="32"/>
      <c r="L375" s="35"/>
      <c r="M375" s="188"/>
      <c r="N375" s="189"/>
      <c r="O375" s="67"/>
      <c r="P375" s="67"/>
      <c r="Q375" s="67"/>
      <c r="R375" s="67"/>
      <c r="S375" s="67"/>
      <c r="T375" s="68"/>
      <c r="U375" s="30"/>
      <c r="V375" s="30"/>
      <c r="W375" s="30"/>
      <c r="X375" s="30"/>
      <c r="Y375" s="30"/>
      <c r="Z375" s="30"/>
      <c r="AA375" s="30"/>
      <c r="AB375" s="30"/>
      <c r="AC375" s="30"/>
      <c r="AD375" s="30"/>
      <c r="AE375" s="30"/>
      <c r="AT375" s="13" t="s">
        <v>138</v>
      </c>
      <c r="AU375" s="13" t="s">
        <v>85</v>
      </c>
    </row>
    <row r="376" spans="1:65" s="2" customFormat="1" ht="14.45" customHeight="1">
      <c r="A376" s="30"/>
      <c r="B376" s="31"/>
      <c r="C376" s="171" t="s">
        <v>649</v>
      </c>
      <c r="D376" s="171" t="s">
        <v>133</v>
      </c>
      <c r="E376" s="172" t="s">
        <v>650</v>
      </c>
      <c r="F376" s="173" t="s">
        <v>651</v>
      </c>
      <c r="G376" s="174" t="s">
        <v>136</v>
      </c>
      <c r="H376" s="175">
        <v>1</v>
      </c>
      <c r="I376" s="176"/>
      <c r="J376" s="177">
        <f>ROUND(I376*H376,2)</f>
        <v>0</v>
      </c>
      <c r="K376" s="178"/>
      <c r="L376" s="35"/>
      <c r="M376" s="179" t="s">
        <v>1</v>
      </c>
      <c r="N376" s="180" t="s">
        <v>42</v>
      </c>
      <c r="O376" s="67"/>
      <c r="P376" s="181">
        <f>O376*H376</f>
        <v>0</v>
      </c>
      <c r="Q376" s="181">
        <v>0</v>
      </c>
      <c r="R376" s="181">
        <f>Q376*H376</f>
        <v>0</v>
      </c>
      <c r="S376" s="181">
        <v>0</v>
      </c>
      <c r="T376" s="182">
        <f>S376*H376</f>
        <v>0</v>
      </c>
      <c r="U376" s="30"/>
      <c r="V376" s="30"/>
      <c r="W376" s="30"/>
      <c r="X376" s="30"/>
      <c r="Y376" s="30"/>
      <c r="Z376" s="30"/>
      <c r="AA376" s="30"/>
      <c r="AB376" s="30"/>
      <c r="AC376" s="30"/>
      <c r="AD376" s="30"/>
      <c r="AE376" s="30"/>
      <c r="AR376" s="183" t="s">
        <v>137</v>
      </c>
      <c r="AT376" s="183" t="s">
        <v>133</v>
      </c>
      <c r="AU376" s="183" t="s">
        <v>85</v>
      </c>
      <c r="AY376" s="13" t="s">
        <v>132</v>
      </c>
      <c r="BE376" s="184">
        <f>IF(N376="základní",J376,0)</f>
        <v>0</v>
      </c>
      <c r="BF376" s="184">
        <f>IF(N376="snížená",J376,0)</f>
        <v>0</v>
      </c>
      <c r="BG376" s="184">
        <f>IF(N376="zákl. přenesená",J376,0)</f>
        <v>0</v>
      </c>
      <c r="BH376" s="184">
        <f>IF(N376="sníž. přenesená",J376,0)</f>
        <v>0</v>
      </c>
      <c r="BI376" s="184">
        <f>IF(N376="nulová",J376,0)</f>
        <v>0</v>
      </c>
      <c r="BJ376" s="13" t="s">
        <v>85</v>
      </c>
      <c r="BK376" s="184">
        <f>ROUND(I376*H376,2)</f>
        <v>0</v>
      </c>
      <c r="BL376" s="13" t="s">
        <v>137</v>
      </c>
      <c r="BM376" s="183" t="s">
        <v>652</v>
      </c>
    </row>
    <row r="377" spans="1:47" s="2" customFormat="1" ht="48.75">
      <c r="A377" s="30"/>
      <c r="B377" s="31"/>
      <c r="C377" s="32"/>
      <c r="D377" s="185" t="s">
        <v>138</v>
      </c>
      <c r="E377" s="32"/>
      <c r="F377" s="186" t="s">
        <v>653</v>
      </c>
      <c r="G377" s="32"/>
      <c r="H377" s="32"/>
      <c r="I377" s="187"/>
      <c r="J377" s="32"/>
      <c r="K377" s="32"/>
      <c r="L377" s="35"/>
      <c r="M377" s="188"/>
      <c r="N377" s="189"/>
      <c r="O377" s="67"/>
      <c r="P377" s="67"/>
      <c r="Q377" s="67"/>
      <c r="R377" s="67"/>
      <c r="S377" s="67"/>
      <c r="T377" s="68"/>
      <c r="U377" s="30"/>
      <c r="V377" s="30"/>
      <c r="W377" s="30"/>
      <c r="X377" s="30"/>
      <c r="Y377" s="30"/>
      <c r="Z377" s="30"/>
      <c r="AA377" s="30"/>
      <c r="AB377" s="30"/>
      <c r="AC377" s="30"/>
      <c r="AD377" s="30"/>
      <c r="AE377" s="30"/>
      <c r="AT377" s="13" t="s">
        <v>138</v>
      </c>
      <c r="AU377" s="13" t="s">
        <v>85</v>
      </c>
    </row>
    <row r="378" spans="1:65" s="2" customFormat="1" ht="14.45" customHeight="1">
      <c r="A378" s="30"/>
      <c r="B378" s="31"/>
      <c r="C378" s="171" t="s">
        <v>654</v>
      </c>
      <c r="D378" s="171" t="s">
        <v>133</v>
      </c>
      <c r="E378" s="172" t="s">
        <v>655</v>
      </c>
      <c r="F378" s="173" t="s">
        <v>656</v>
      </c>
      <c r="G378" s="174" t="s">
        <v>136</v>
      </c>
      <c r="H378" s="175">
        <v>100</v>
      </c>
      <c r="I378" s="176"/>
      <c r="J378" s="177">
        <f>ROUND(I378*H378,2)</f>
        <v>0</v>
      </c>
      <c r="K378" s="178"/>
      <c r="L378" s="35"/>
      <c r="M378" s="179" t="s">
        <v>1</v>
      </c>
      <c r="N378" s="180" t="s">
        <v>42</v>
      </c>
      <c r="O378" s="67"/>
      <c r="P378" s="181">
        <f>O378*H378</f>
        <v>0</v>
      </c>
      <c r="Q378" s="181">
        <v>0</v>
      </c>
      <c r="R378" s="181">
        <f>Q378*H378</f>
        <v>0</v>
      </c>
      <c r="S378" s="181">
        <v>0</v>
      </c>
      <c r="T378" s="182">
        <f>S378*H378</f>
        <v>0</v>
      </c>
      <c r="U378" s="30"/>
      <c r="V378" s="30"/>
      <c r="W378" s="30"/>
      <c r="X378" s="30"/>
      <c r="Y378" s="30"/>
      <c r="Z378" s="30"/>
      <c r="AA378" s="30"/>
      <c r="AB378" s="30"/>
      <c r="AC378" s="30"/>
      <c r="AD378" s="30"/>
      <c r="AE378" s="30"/>
      <c r="AR378" s="183" t="s">
        <v>137</v>
      </c>
      <c r="AT378" s="183" t="s">
        <v>133</v>
      </c>
      <c r="AU378" s="183" t="s">
        <v>85</v>
      </c>
      <c r="AY378" s="13" t="s">
        <v>132</v>
      </c>
      <c r="BE378" s="184">
        <f>IF(N378="základní",J378,0)</f>
        <v>0</v>
      </c>
      <c r="BF378" s="184">
        <f>IF(N378="snížená",J378,0)</f>
        <v>0</v>
      </c>
      <c r="BG378" s="184">
        <f>IF(N378="zákl. přenesená",J378,0)</f>
        <v>0</v>
      </c>
      <c r="BH378" s="184">
        <f>IF(N378="sníž. přenesená",J378,0)</f>
        <v>0</v>
      </c>
      <c r="BI378" s="184">
        <f>IF(N378="nulová",J378,0)</f>
        <v>0</v>
      </c>
      <c r="BJ378" s="13" t="s">
        <v>85</v>
      </c>
      <c r="BK378" s="184">
        <f>ROUND(I378*H378,2)</f>
        <v>0</v>
      </c>
      <c r="BL378" s="13" t="s">
        <v>137</v>
      </c>
      <c r="BM378" s="183" t="s">
        <v>657</v>
      </c>
    </row>
    <row r="379" spans="1:47" s="2" customFormat="1" ht="126.75">
      <c r="A379" s="30"/>
      <c r="B379" s="31"/>
      <c r="C379" s="32"/>
      <c r="D379" s="185" t="s">
        <v>138</v>
      </c>
      <c r="E379" s="32"/>
      <c r="F379" s="192" t="s">
        <v>795</v>
      </c>
      <c r="G379" s="32"/>
      <c r="H379" s="32"/>
      <c r="I379" s="187"/>
      <c r="J379" s="32"/>
      <c r="K379" s="32"/>
      <c r="L379" s="35"/>
      <c r="M379" s="188"/>
      <c r="N379" s="189"/>
      <c r="O379" s="67"/>
      <c r="P379" s="67"/>
      <c r="Q379" s="67"/>
      <c r="R379" s="67"/>
      <c r="S379" s="67"/>
      <c r="T379" s="68"/>
      <c r="U379" s="30"/>
      <c r="V379" s="30"/>
      <c r="W379" s="30"/>
      <c r="X379" s="30"/>
      <c r="Y379" s="30"/>
      <c r="Z379" s="30"/>
      <c r="AA379" s="30"/>
      <c r="AB379" s="30"/>
      <c r="AC379" s="30"/>
      <c r="AD379" s="30"/>
      <c r="AE379" s="30"/>
      <c r="AT379" s="13" t="s">
        <v>138</v>
      </c>
      <c r="AU379" s="13" t="s">
        <v>85</v>
      </c>
    </row>
    <row r="380" spans="1:65" s="2" customFormat="1" ht="14.45" customHeight="1">
      <c r="A380" s="30"/>
      <c r="B380" s="31"/>
      <c r="C380" s="171" t="s">
        <v>658</v>
      </c>
      <c r="D380" s="171" t="s">
        <v>133</v>
      </c>
      <c r="E380" s="172" t="s">
        <v>659</v>
      </c>
      <c r="F380" s="173" t="s">
        <v>660</v>
      </c>
      <c r="G380" s="174" t="s">
        <v>136</v>
      </c>
      <c r="H380" s="175">
        <v>1</v>
      </c>
      <c r="I380" s="176"/>
      <c r="J380" s="177">
        <f>ROUND(I380*H380,2)</f>
        <v>0</v>
      </c>
      <c r="K380" s="178"/>
      <c r="L380" s="35"/>
      <c r="M380" s="179" t="s">
        <v>1</v>
      </c>
      <c r="N380" s="180" t="s">
        <v>42</v>
      </c>
      <c r="O380" s="67"/>
      <c r="P380" s="181">
        <f>O380*H380</f>
        <v>0</v>
      </c>
      <c r="Q380" s="181">
        <v>0</v>
      </c>
      <c r="R380" s="181">
        <f>Q380*H380</f>
        <v>0</v>
      </c>
      <c r="S380" s="181">
        <v>0</v>
      </c>
      <c r="T380" s="182">
        <f>S380*H380</f>
        <v>0</v>
      </c>
      <c r="U380" s="30"/>
      <c r="V380" s="30"/>
      <c r="W380" s="30"/>
      <c r="X380" s="30"/>
      <c r="Y380" s="30"/>
      <c r="Z380" s="30"/>
      <c r="AA380" s="30"/>
      <c r="AB380" s="30"/>
      <c r="AC380" s="30"/>
      <c r="AD380" s="30"/>
      <c r="AE380" s="30"/>
      <c r="AR380" s="183" t="s">
        <v>137</v>
      </c>
      <c r="AT380" s="183" t="s">
        <v>133</v>
      </c>
      <c r="AU380" s="183" t="s">
        <v>85</v>
      </c>
      <c r="AY380" s="13" t="s">
        <v>132</v>
      </c>
      <c r="BE380" s="184">
        <f>IF(N380="základní",J380,0)</f>
        <v>0</v>
      </c>
      <c r="BF380" s="184">
        <f>IF(N380="snížená",J380,0)</f>
        <v>0</v>
      </c>
      <c r="BG380" s="184">
        <f>IF(N380="zákl. přenesená",J380,0)</f>
        <v>0</v>
      </c>
      <c r="BH380" s="184">
        <f>IF(N380="sníž. přenesená",J380,0)</f>
        <v>0</v>
      </c>
      <c r="BI380" s="184">
        <f>IF(N380="nulová",J380,0)</f>
        <v>0</v>
      </c>
      <c r="BJ380" s="13" t="s">
        <v>85</v>
      </c>
      <c r="BK380" s="184">
        <f>ROUND(I380*H380,2)</f>
        <v>0</v>
      </c>
      <c r="BL380" s="13" t="s">
        <v>137</v>
      </c>
      <c r="BM380" s="183" t="s">
        <v>661</v>
      </c>
    </row>
    <row r="381" spans="1:47" s="2" customFormat="1" ht="29.25">
      <c r="A381" s="30"/>
      <c r="B381" s="31"/>
      <c r="C381" s="32"/>
      <c r="D381" s="185" t="s">
        <v>138</v>
      </c>
      <c r="E381" s="32"/>
      <c r="F381" s="186" t="s">
        <v>662</v>
      </c>
      <c r="G381" s="32"/>
      <c r="H381" s="32"/>
      <c r="I381" s="187"/>
      <c r="J381" s="32"/>
      <c r="K381" s="32"/>
      <c r="L381" s="35"/>
      <c r="M381" s="188"/>
      <c r="N381" s="189"/>
      <c r="O381" s="67"/>
      <c r="P381" s="67"/>
      <c r="Q381" s="67"/>
      <c r="R381" s="67"/>
      <c r="S381" s="67"/>
      <c r="T381" s="68"/>
      <c r="U381" s="30"/>
      <c r="V381" s="30"/>
      <c r="W381" s="30"/>
      <c r="X381" s="30"/>
      <c r="Y381" s="30"/>
      <c r="Z381" s="30"/>
      <c r="AA381" s="30"/>
      <c r="AB381" s="30"/>
      <c r="AC381" s="30"/>
      <c r="AD381" s="30"/>
      <c r="AE381" s="30"/>
      <c r="AT381" s="13" t="s">
        <v>138</v>
      </c>
      <c r="AU381" s="13" t="s">
        <v>85</v>
      </c>
    </row>
    <row r="382" spans="2:63" s="11" customFormat="1" ht="25.9" customHeight="1">
      <c r="B382" s="157"/>
      <c r="C382" s="158"/>
      <c r="D382" s="159" t="s">
        <v>76</v>
      </c>
      <c r="E382" s="160" t="s">
        <v>663</v>
      </c>
      <c r="F382" s="160" t="s">
        <v>664</v>
      </c>
      <c r="G382" s="158"/>
      <c r="H382" s="158"/>
      <c r="I382" s="161"/>
      <c r="J382" s="162">
        <f>BK382</f>
        <v>0</v>
      </c>
      <c r="K382" s="158"/>
      <c r="L382" s="163"/>
      <c r="M382" s="164"/>
      <c r="N382" s="165"/>
      <c r="O382" s="165"/>
      <c r="P382" s="166">
        <f>SUM(P383:P402)</f>
        <v>0</v>
      </c>
      <c r="Q382" s="165"/>
      <c r="R382" s="166">
        <f>SUM(R383:R402)</f>
        <v>0</v>
      </c>
      <c r="S382" s="165"/>
      <c r="T382" s="167">
        <f>SUM(T383:T402)</f>
        <v>0</v>
      </c>
      <c r="AR382" s="168" t="s">
        <v>85</v>
      </c>
      <c r="AT382" s="169" t="s">
        <v>76</v>
      </c>
      <c r="AU382" s="169" t="s">
        <v>77</v>
      </c>
      <c r="AY382" s="168" t="s">
        <v>132</v>
      </c>
      <c r="BK382" s="170">
        <f>SUM(BK383:BK402)</f>
        <v>0</v>
      </c>
    </row>
    <row r="383" spans="1:65" s="2" customFormat="1" ht="24.2" customHeight="1">
      <c r="A383" s="30"/>
      <c r="B383" s="31"/>
      <c r="C383" s="171" t="s">
        <v>665</v>
      </c>
      <c r="D383" s="171" t="s">
        <v>133</v>
      </c>
      <c r="E383" s="172" t="s">
        <v>666</v>
      </c>
      <c r="F383" s="173" t="s">
        <v>667</v>
      </c>
      <c r="G383" s="174" t="s">
        <v>136</v>
      </c>
      <c r="H383" s="175">
        <v>1</v>
      </c>
      <c r="I383" s="176"/>
      <c r="J383" s="177">
        <f>ROUND(I383*H383,2)</f>
        <v>0</v>
      </c>
      <c r="K383" s="178"/>
      <c r="L383" s="35"/>
      <c r="M383" s="179" t="s">
        <v>1</v>
      </c>
      <c r="N383" s="180" t="s">
        <v>42</v>
      </c>
      <c r="O383" s="67"/>
      <c r="P383" s="181">
        <f>O383*H383</f>
        <v>0</v>
      </c>
      <c r="Q383" s="181">
        <v>0</v>
      </c>
      <c r="R383" s="181">
        <f>Q383*H383</f>
        <v>0</v>
      </c>
      <c r="S383" s="181">
        <v>0</v>
      </c>
      <c r="T383" s="182">
        <f>S383*H383</f>
        <v>0</v>
      </c>
      <c r="U383" s="30"/>
      <c r="V383" s="30"/>
      <c r="W383" s="30"/>
      <c r="X383" s="30"/>
      <c r="Y383" s="30"/>
      <c r="Z383" s="30"/>
      <c r="AA383" s="30"/>
      <c r="AB383" s="30"/>
      <c r="AC383" s="30"/>
      <c r="AD383" s="30"/>
      <c r="AE383" s="30"/>
      <c r="AR383" s="183" t="s">
        <v>137</v>
      </c>
      <c r="AT383" s="183" t="s">
        <v>133</v>
      </c>
      <c r="AU383" s="183" t="s">
        <v>85</v>
      </c>
      <c r="AY383" s="13" t="s">
        <v>132</v>
      </c>
      <c r="BE383" s="184">
        <f>IF(N383="základní",J383,0)</f>
        <v>0</v>
      </c>
      <c r="BF383" s="184">
        <f>IF(N383="snížená",J383,0)</f>
        <v>0</v>
      </c>
      <c r="BG383" s="184">
        <f>IF(N383="zákl. přenesená",J383,0)</f>
        <v>0</v>
      </c>
      <c r="BH383" s="184">
        <f>IF(N383="sníž. přenesená",J383,0)</f>
        <v>0</v>
      </c>
      <c r="BI383" s="184">
        <f>IF(N383="nulová",J383,0)</f>
        <v>0</v>
      </c>
      <c r="BJ383" s="13" t="s">
        <v>85</v>
      </c>
      <c r="BK383" s="184">
        <f>ROUND(I383*H383,2)</f>
        <v>0</v>
      </c>
      <c r="BL383" s="13" t="s">
        <v>137</v>
      </c>
      <c r="BM383" s="183" t="s">
        <v>668</v>
      </c>
    </row>
    <row r="384" spans="1:47" s="2" customFormat="1" ht="58.5">
      <c r="A384" s="30"/>
      <c r="B384" s="31"/>
      <c r="C384" s="32"/>
      <c r="D384" s="185" t="s">
        <v>138</v>
      </c>
      <c r="E384" s="32"/>
      <c r="F384" s="186" t="s">
        <v>669</v>
      </c>
      <c r="G384" s="32"/>
      <c r="H384" s="32"/>
      <c r="I384" s="187"/>
      <c r="J384" s="32"/>
      <c r="K384" s="32"/>
      <c r="L384" s="35"/>
      <c r="M384" s="188"/>
      <c r="N384" s="189"/>
      <c r="O384" s="67"/>
      <c r="P384" s="67"/>
      <c r="Q384" s="67"/>
      <c r="R384" s="67"/>
      <c r="S384" s="67"/>
      <c r="T384" s="68"/>
      <c r="U384" s="30"/>
      <c r="V384" s="30"/>
      <c r="W384" s="30"/>
      <c r="X384" s="30"/>
      <c r="Y384" s="30"/>
      <c r="Z384" s="30"/>
      <c r="AA384" s="30"/>
      <c r="AB384" s="30"/>
      <c r="AC384" s="30"/>
      <c r="AD384" s="30"/>
      <c r="AE384" s="30"/>
      <c r="AT384" s="13" t="s">
        <v>138</v>
      </c>
      <c r="AU384" s="13" t="s">
        <v>85</v>
      </c>
    </row>
    <row r="385" spans="1:65" s="2" customFormat="1" ht="24.2" customHeight="1">
      <c r="A385" s="30"/>
      <c r="B385" s="31"/>
      <c r="C385" s="171" t="s">
        <v>670</v>
      </c>
      <c r="D385" s="171" t="s">
        <v>133</v>
      </c>
      <c r="E385" s="172" t="s">
        <v>671</v>
      </c>
      <c r="F385" s="173" t="s">
        <v>672</v>
      </c>
      <c r="G385" s="174" t="s">
        <v>136</v>
      </c>
      <c r="H385" s="175">
        <v>1</v>
      </c>
      <c r="I385" s="176"/>
      <c r="J385" s="177">
        <f>ROUND(I385*H385,2)</f>
        <v>0</v>
      </c>
      <c r="K385" s="178"/>
      <c r="L385" s="35"/>
      <c r="M385" s="179" t="s">
        <v>1</v>
      </c>
      <c r="N385" s="180" t="s">
        <v>42</v>
      </c>
      <c r="O385" s="67"/>
      <c r="P385" s="181">
        <f>O385*H385</f>
        <v>0</v>
      </c>
      <c r="Q385" s="181">
        <v>0</v>
      </c>
      <c r="R385" s="181">
        <f>Q385*H385</f>
        <v>0</v>
      </c>
      <c r="S385" s="181">
        <v>0</v>
      </c>
      <c r="T385" s="182">
        <f>S385*H385</f>
        <v>0</v>
      </c>
      <c r="U385" s="30"/>
      <c r="V385" s="30"/>
      <c r="W385" s="30"/>
      <c r="X385" s="30"/>
      <c r="Y385" s="30"/>
      <c r="Z385" s="30"/>
      <c r="AA385" s="30"/>
      <c r="AB385" s="30"/>
      <c r="AC385" s="30"/>
      <c r="AD385" s="30"/>
      <c r="AE385" s="30"/>
      <c r="AR385" s="183" t="s">
        <v>137</v>
      </c>
      <c r="AT385" s="183" t="s">
        <v>133</v>
      </c>
      <c r="AU385" s="183" t="s">
        <v>85</v>
      </c>
      <c r="AY385" s="13" t="s">
        <v>132</v>
      </c>
      <c r="BE385" s="184">
        <f>IF(N385="základní",J385,0)</f>
        <v>0</v>
      </c>
      <c r="BF385" s="184">
        <f>IF(N385="snížená",J385,0)</f>
        <v>0</v>
      </c>
      <c r="BG385" s="184">
        <f>IF(N385="zákl. přenesená",J385,0)</f>
        <v>0</v>
      </c>
      <c r="BH385" s="184">
        <f>IF(N385="sníž. přenesená",J385,0)</f>
        <v>0</v>
      </c>
      <c r="BI385" s="184">
        <f>IF(N385="nulová",J385,0)</f>
        <v>0</v>
      </c>
      <c r="BJ385" s="13" t="s">
        <v>85</v>
      </c>
      <c r="BK385" s="184">
        <f>ROUND(I385*H385,2)</f>
        <v>0</v>
      </c>
      <c r="BL385" s="13" t="s">
        <v>137</v>
      </c>
      <c r="BM385" s="183" t="s">
        <v>673</v>
      </c>
    </row>
    <row r="386" spans="1:47" s="2" customFormat="1" ht="78">
      <c r="A386" s="30"/>
      <c r="B386" s="31"/>
      <c r="C386" s="32"/>
      <c r="D386" s="185" t="s">
        <v>138</v>
      </c>
      <c r="E386" s="32"/>
      <c r="F386" s="186" t="s">
        <v>674</v>
      </c>
      <c r="G386" s="32"/>
      <c r="H386" s="32"/>
      <c r="I386" s="187"/>
      <c r="J386" s="32"/>
      <c r="K386" s="32"/>
      <c r="L386" s="35"/>
      <c r="M386" s="188"/>
      <c r="N386" s="189"/>
      <c r="O386" s="67"/>
      <c r="P386" s="67"/>
      <c r="Q386" s="67"/>
      <c r="R386" s="67"/>
      <c r="S386" s="67"/>
      <c r="T386" s="68"/>
      <c r="U386" s="30"/>
      <c r="V386" s="30"/>
      <c r="W386" s="30"/>
      <c r="X386" s="30"/>
      <c r="Y386" s="30"/>
      <c r="Z386" s="30"/>
      <c r="AA386" s="30"/>
      <c r="AB386" s="30"/>
      <c r="AC386" s="30"/>
      <c r="AD386" s="30"/>
      <c r="AE386" s="30"/>
      <c r="AT386" s="13" t="s">
        <v>138</v>
      </c>
      <c r="AU386" s="13" t="s">
        <v>85</v>
      </c>
    </row>
    <row r="387" spans="1:65" s="2" customFormat="1" ht="14.45" customHeight="1">
      <c r="A387" s="30"/>
      <c r="B387" s="31"/>
      <c r="C387" s="171" t="s">
        <v>391</v>
      </c>
      <c r="D387" s="171" t="s">
        <v>133</v>
      </c>
      <c r="E387" s="172" t="s">
        <v>675</v>
      </c>
      <c r="F387" s="173" t="s">
        <v>676</v>
      </c>
      <c r="G387" s="174" t="s">
        <v>136</v>
      </c>
      <c r="H387" s="175">
        <v>1</v>
      </c>
      <c r="I387" s="176"/>
      <c r="J387" s="177">
        <f>ROUND(I387*H387,2)</f>
        <v>0</v>
      </c>
      <c r="K387" s="178"/>
      <c r="L387" s="35"/>
      <c r="M387" s="179" t="s">
        <v>1</v>
      </c>
      <c r="N387" s="180" t="s">
        <v>42</v>
      </c>
      <c r="O387" s="67"/>
      <c r="P387" s="181">
        <f>O387*H387</f>
        <v>0</v>
      </c>
      <c r="Q387" s="181">
        <v>0</v>
      </c>
      <c r="R387" s="181">
        <f>Q387*H387</f>
        <v>0</v>
      </c>
      <c r="S387" s="181">
        <v>0</v>
      </c>
      <c r="T387" s="182">
        <f>S387*H387</f>
        <v>0</v>
      </c>
      <c r="U387" s="30"/>
      <c r="V387" s="30"/>
      <c r="W387" s="30"/>
      <c r="X387" s="30"/>
      <c r="Y387" s="30"/>
      <c r="Z387" s="30"/>
      <c r="AA387" s="30"/>
      <c r="AB387" s="30"/>
      <c r="AC387" s="30"/>
      <c r="AD387" s="30"/>
      <c r="AE387" s="30"/>
      <c r="AR387" s="183" t="s">
        <v>137</v>
      </c>
      <c r="AT387" s="183" t="s">
        <v>133</v>
      </c>
      <c r="AU387" s="183" t="s">
        <v>85</v>
      </c>
      <c r="AY387" s="13" t="s">
        <v>132</v>
      </c>
      <c r="BE387" s="184">
        <f>IF(N387="základní",J387,0)</f>
        <v>0</v>
      </c>
      <c r="BF387" s="184">
        <f>IF(N387="snížená",J387,0)</f>
        <v>0</v>
      </c>
      <c r="BG387" s="184">
        <f>IF(N387="zákl. přenesená",J387,0)</f>
        <v>0</v>
      </c>
      <c r="BH387" s="184">
        <f>IF(N387="sníž. přenesená",J387,0)</f>
        <v>0</v>
      </c>
      <c r="BI387" s="184">
        <f>IF(N387="nulová",J387,0)</f>
        <v>0</v>
      </c>
      <c r="BJ387" s="13" t="s">
        <v>85</v>
      </c>
      <c r="BK387" s="184">
        <f>ROUND(I387*H387,2)</f>
        <v>0</v>
      </c>
      <c r="BL387" s="13" t="s">
        <v>137</v>
      </c>
      <c r="BM387" s="183" t="s">
        <v>677</v>
      </c>
    </row>
    <row r="388" spans="1:47" s="2" customFormat="1" ht="58.5">
      <c r="A388" s="30"/>
      <c r="B388" s="31"/>
      <c r="C388" s="32"/>
      <c r="D388" s="185" t="s">
        <v>138</v>
      </c>
      <c r="E388" s="32"/>
      <c r="F388" s="186" t="s">
        <v>678</v>
      </c>
      <c r="G388" s="32"/>
      <c r="H388" s="32"/>
      <c r="I388" s="187"/>
      <c r="J388" s="32"/>
      <c r="K388" s="32"/>
      <c r="L388" s="35"/>
      <c r="M388" s="188"/>
      <c r="N388" s="189"/>
      <c r="O388" s="67"/>
      <c r="P388" s="67"/>
      <c r="Q388" s="67"/>
      <c r="R388" s="67"/>
      <c r="S388" s="67"/>
      <c r="T388" s="68"/>
      <c r="U388" s="30"/>
      <c r="V388" s="30"/>
      <c r="W388" s="30"/>
      <c r="X388" s="30"/>
      <c r="Y388" s="30"/>
      <c r="Z388" s="30"/>
      <c r="AA388" s="30"/>
      <c r="AB388" s="30"/>
      <c r="AC388" s="30"/>
      <c r="AD388" s="30"/>
      <c r="AE388" s="30"/>
      <c r="AT388" s="13" t="s">
        <v>138</v>
      </c>
      <c r="AU388" s="13" t="s">
        <v>85</v>
      </c>
    </row>
    <row r="389" spans="1:65" s="2" customFormat="1" ht="14.45" customHeight="1">
      <c r="A389" s="30"/>
      <c r="B389" s="31"/>
      <c r="C389" s="171" t="s">
        <v>679</v>
      </c>
      <c r="D389" s="171" t="s">
        <v>133</v>
      </c>
      <c r="E389" s="172" t="s">
        <v>680</v>
      </c>
      <c r="F389" s="173" t="s">
        <v>681</v>
      </c>
      <c r="G389" s="174" t="s">
        <v>136</v>
      </c>
      <c r="H389" s="175">
        <v>1</v>
      </c>
      <c r="I389" s="176"/>
      <c r="J389" s="177">
        <f>ROUND(I389*H389,2)</f>
        <v>0</v>
      </c>
      <c r="K389" s="178"/>
      <c r="L389" s="35"/>
      <c r="M389" s="179" t="s">
        <v>1</v>
      </c>
      <c r="N389" s="180" t="s">
        <v>42</v>
      </c>
      <c r="O389" s="67"/>
      <c r="P389" s="181">
        <f>O389*H389</f>
        <v>0</v>
      </c>
      <c r="Q389" s="181">
        <v>0</v>
      </c>
      <c r="R389" s="181">
        <f>Q389*H389</f>
        <v>0</v>
      </c>
      <c r="S389" s="181">
        <v>0</v>
      </c>
      <c r="T389" s="182">
        <f>S389*H389</f>
        <v>0</v>
      </c>
      <c r="U389" s="30"/>
      <c r="V389" s="30"/>
      <c r="W389" s="30"/>
      <c r="X389" s="30"/>
      <c r="Y389" s="30"/>
      <c r="Z389" s="30"/>
      <c r="AA389" s="30"/>
      <c r="AB389" s="30"/>
      <c r="AC389" s="30"/>
      <c r="AD389" s="30"/>
      <c r="AE389" s="30"/>
      <c r="AR389" s="183" t="s">
        <v>137</v>
      </c>
      <c r="AT389" s="183" t="s">
        <v>133</v>
      </c>
      <c r="AU389" s="183" t="s">
        <v>85</v>
      </c>
      <c r="AY389" s="13" t="s">
        <v>132</v>
      </c>
      <c r="BE389" s="184">
        <f>IF(N389="základní",J389,0)</f>
        <v>0</v>
      </c>
      <c r="BF389" s="184">
        <f>IF(N389="snížená",J389,0)</f>
        <v>0</v>
      </c>
      <c r="BG389" s="184">
        <f>IF(N389="zákl. přenesená",J389,0)</f>
        <v>0</v>
      </c>
      <c r="BH389" s="184">
        <f>IF(N389="sníž. přenesená",J389,0)</f>
        <v>0</v>
      </c>
      <c r="BI389" s="184">
        <f>IF(N389="nulová",J389,0)</f>
        <v>0</v>
      </c>
      <c r="BJ389" s="13" t="s">
        <v>85</v>
      </c>
      <c r="BK389" s="184">
        <f>ROUND(I389*H389,2)</f>
        <v>0</v>
      </c>
      <c r="BL389" s="13" t="s">
        <v>137</v>
      </c>
      <c r="BM389" s="183" t="s">
        <v>682</v>
      </c>
    </row>
    <row r="390" spans="1:47" s="2" customFormat="1" ht="48.75">
      <c r="A390" s="30"/>
      <c r="B390" s="31"/>
      <c r="C390" s="32"/>
      <c r="D390" s="185" t="s">
        <v>138</v>
      </c>
      <c r="E390" s="32"/>
      <c r="F390" s="186" t="s">
        <v>683</v>
      </c>
      <c r="G390" s="32"/>
      <c r="H390" s="32"/>
      <c r="I390" s="187"/>
      <c r="J390" s="32"/>
      <c r="K390" s="32"/>
      <c r="L390" s="35"/>
      <c r="M390" s="188"/>
      <c r="N390" s="189"/>
      <c r="O390" s="67"/>
      <c r="P390" s="67"/>
      <c r="Q390" s="67"/>
      <c r="R390" s="67"/>
      <c r="S390" s="67"/>
      <c r="T390" s="68"/>
      <c r="U390" s="30"/>
      <c r="V390" s="30"/>
      <c r="W390" s="30"/>
      <c r="X390" s="30"/>
      <c r="Y390" s="30"/>
      <c r="Z390" s="30"/>
      <c r="AA390" s="30"/>
      <c r="AB390" s="30"/>
      <c r="AC390" s="30"/>
      <c r="AD390" s="30"/>
      <c r="AE390" s="30"/>
      <c r="AT390" s="13" t="s">
        <v>138</v>
      </c>
      <c r="AU390" s="13" t="s">
        <v>85</v>
      </c>
    </row>
    <row r="391" spans="1:65" s="2" customFormat="1" ht="14.45" customHeight="1">
      <c r="A391" s="30"/>
      <c r="B391" s="31"/>
      <c r="C391" s="171" t="s">
        <v>397</v>
      </c>
      <c r="D391" s="171" t="s">
        <v>133</v>
      </c>
      <c r="E391" s="172" t="s">
        <v>684</v>
      </c>
      <c r="F391" s="173" t="s">
        <v>681</v>
      </c>
      <c r="G391" s="174" t="s">
        <v>136</v>
      </c>
      <c r="H391" s="175">
        <v>1</v>
      </c>
      <c r="I391" s="176"/>
      <c r="J391" s="177">
        <f>ROUND(I391*H391,2)</f>
        <v>0</v>
      </c>
      <c r="K391" s="178"/>
      <c r="L391" s="35"/>
      <c r="M391" s="179" t="s">
        <v>1</v>
      </c>
      <c r="N391" s="180" t="s">
        <v>42</v>
      </c>
      <c r="O391" s="67"/>
      <c r="P391" s="181">
        <f>O391*H391</f>
        <v>0</v>
      </c>
      <c r="Q391" s="181">
        <v>0</v>
      </c>
      <c r="R391" s="181">
        <f>Q391*H391</f>
        <v>0</v>
      </c>
      <c r="S391" s="181">
        <v>0</v>
      </c>
      <c r="T391" s="182">
        <f>S391*H391</f>
        <v>0</v>
      </c>
      <c r="U391" s="30"/>
      <c r="V391" s="30"/>
      <c r="W391" s="30"/>
      <c r="X391" s="30"/>
      <c r="Y391" s="30"/>
      <c r="Z391" s="30"/>
      <c r="AA391" s="30"/>
      <c r="AB391" s="30"/>
      <c r="AC391" s="30"/>
      <c r="AD391" s="30"/>
      <c r="AE391" s="30"/>
      <c r="AR391" s="183" t="s">
        <v>137</v>
      </c>
      <c r="AT391" s="183" t="s">
        <v>133</v>
      </c>
      <c r="AU391" s="183" t="s">
        <v>85</v>
      </c>
      <c r="AY391" s="13" t="s">
        <v>132</v>
      </c>
      <c r="BE391" s="184">
        <f>IF(N391="základní",J391,0)</f>
        <v>0</v>
      </c>
      <c r="BF391" s="184">
        <f>IF(N391="snížená",J391,0)</f>
        <v>0</v>
      </c>
      <c r="BG391" s="184">
        <f>IF(N391="zákl. přenesená",J391,0)</f>
        <v>0</v>
      </c>
      <c r="BH391" s="184">
        <f>IF(N391="sníž. přenesená",J391,0)</f>
        <v>0</v>
      </c>
      <c r="BI391" s="184">
        <f>IF(N391="nulová",J391,0)</f>
        <v>0</v>
      </c>
      <c r="BJ391" s="13" t="s">
        <v>85</v>
      </c>
      <c r="BK391" s="184">
        <f>ROUND(I391*H391,2)</f>
        <v>0</v>
      </c>
      <c r="BL391" s="13" t="s">
        <v>137</v>
      </c>
      <c r="BM391" s="183" t="s">
        <v>685</v>
      </c>
    </row>
    <row r="392" spans="1:47" s="2" customFormat="1" ht="48.75">
      <c r="A392" s="30"/>
      <c r="B392" s="31"/>
      <c r="C392" s="32"/>
      <c r="D392" s="185" t="s">
        <v>138</v>
      </c>
      <c r="E392" s="32"/>
      <c r="F392" s="186" t="s">
        <v>686</v>
      </c>
      <c r="G392" s="32"/>
      <c r="H392" s="32"/>
      <c r="I392" s="187"/>
      <c r="J392" s="32"/>
      <c r="K392" s="32"/>
      <c r="L392" s="35"/>
      <c r="M392" s="188"/>
      <c r="N392" s="189"/>
      <c r="O392" s="67"/>
      <c r="P392" s="67"/>
      <c r="Q392" s="67"/>
      <c r="R392" s="67"/>
      <c r="S392" s="67"/>
      <c r="T392" s="68"/>
      <c r="U392" s="30"/>
      <c r="V392" s="30"/>
      <c r="W392" s="30"/>
      <c r="X392" s="30"/>
      <c r="Y392" s="30"/>
      <c r="Z392" s="30"/>
      <c r="AA392" s="30"/>
      <c r="AB392" s="30"/>
      <c r="AC392" s="30"/>
      <c r="AD392" s="30"/>
      <c r="AE392" s="30"/>
      <c r="AT392" s="13" t="s">
        <v>138</v>
      </c>
      <c r="AU392" s="13" t="s">
        <v>85</v>
      </c>
    </row>
    <row r="393" spans="1:65" s="2" customFormat="1" ht="14.45" customHeight="1">
      <c r="A393" s="30"/>
      <c r="B393" s="31"/>
      <c r="C393" s="171" t="s">
        <v>687</v>
      </c>
      <c r="D393" s="171" t="s">
        <v>133</v>
      </c>
      <c r="E393" s="172" t="s">
        <v>688</v>
      </c>
      <c r="F393" s="173" t="s">
        <v>501</v>
      </c>
      <c r="G393" s="174" t="s">
        <v>136</v>
      </c>
      <c r="H393" s="175">
        <v>1</v>
      </c>
      <c r="I393" s="176"/>
      <c r="J393" s="177">
        <f>ROUND(I393*H393,2)</f>
        <v>0</v>
      </c>
      <c r="K393" s="178"/>
      <c r="L393" s="35"/>
      <c r="M393" s="179" t="s">
        <v>1</v>
      </c>
      <c r="N393" s="180" t="s">
        <v>42</v>
      </c>
      <c r="O393" s="67"/>
      <c r="P393" s="181">
        <f>O393*H393</f>
        <v>0</v>
      </c>
      <c r="Q393" s="181">
        <v>0</v>
      </c>
      <c r="R393" s="181">
        <f>Q393*H393</f>
        <v>0</v>
      </c>
      <c r="S393" s="181">
        <v>0</v>
      </c>
      <c r="T393" s="182">
        <f>S393*H393</f>
        <v>0</v>
      </c>
      <c r="U393" s="30"/>
      <c r="V393" s="30"/>
      <c r="W393" s="30"/>
      <c r="X393" s="30"/>
      <c r="Y393" s="30"/>
      <c r="Z393" s="30"/>
      <c r="AA393" s="30"/>
      <c r="AB393" s="30"/>
      <c r="AC393" s="30"/>
      <c r="AD393" s="30"/>
      <c r="AE393" s="30"/>
      <c r="AR393" s="183" t="s">
        <v>137</v>
      </c>
      <c r="AT393" s="183" t="s">
        <v>133</v>
      </c>
      <c r="AU393" s="183" t="s">
        <v>85</v>
      </c>
      <c r="AY393" s="13" t="s">
        <v>132</v>
      </c>
      <c r="BE393" s="184">
        <f>IF(N393="základní",J393,0)</f>
        <v>0</v>
      </c>
      <c r="BF393" s="184">
        <f>IF(N393="snížená",J393,0)</f>
        <v>0</v>
      </c>
      <c r="BG393" s="184">
        <f>IF(N393="zákl. přenesená",J393,0)</f>
        <v>0</v>
      </c>
      <c r="BH393" s="184">
        <f>IF(N393="sníž. přenesená",J393,0)</f>
        <v>0</v>
      </c>
      <c r="BI393" s="184">
        <f>IF(N393="nulová",J393,0)</f>
        <v>0</v>
      </c>
      <c r="BJ393" s="13" t="s">
        <v>85</v>
      </c>
      <c r="BK393" s="184">
        <f>ROUND(I393*H393,2)</f>
        <v>0</v>
      </c>
      <c r="BL393" s="13" t="s">
        <v>137</v>
      </c>
      <c r="BM393" s="183" t="s">
        <v>689</v>
      </c>
    </row>
    <row r="394" spans="1:47" s="2" customFormat="1" ht="68.25">
      <c r="A394" s="30"/>
      <c r="B394" s="31"/>
      <c r="C394" s="32"/>
      <c r="D394" s="185" t="s">
        <v>138</v>
      </c>
      <c r="E394" s="32"/>
      <c r="F394" s="186" t="s">
        <v>690</v>
      </c>
      <c r="G394" s="32"/>
      <c r="H394" s="32"/>
      <c r="I394" s="187"/>
      <c r="J394" s="32"/>
      <c r="K394" s="32"/>
      <c r="L394" s="35"/>
      <c r="M394" s="188"/>
      <c r="N394" s="189"/>
      <c r="O394" s="67"/>
      <c r="P394" s="67"/>
      <c r="Q394" s="67"/>
      <c r="R394" s="67"/>
      <c r="S394" s="67"/>
      <c r="T394" s="68"/>
      <c r="U394" s="30"/>
      <c r="V394" s="30"/>
      <c r="W394" s="30"/>
      <c r="X394" s="30"/>
      <c r="Y394" s="30"/>
      <c r="Z394" s="30"/>
      <c r="AA394" s="30"/>
      <c r="AB394" s="30"/>
      <c r="AC394" s="30"/>
      <c r="AD394" s="30"/>
      <c r="AE394" s="30"/>
      <c r="AT394" s="13" t="s">
        <v>138</v>
      </c>
      <c r="AU394" s="13" t="s">
        <v>85</v>
      </c>
    </row>
    <row r="395" spans="1:65" s="2" customFormat="1" ht="14.45" customHeight="1">
      <c r="A395" s="30"/>
      <c r="B395" s="31"/>
      <c r="C395" s="171" t="s">
        <v>402</v>
      </c>
      <c r="D395" s="171" t="s">
        <v>133</v>
      </c>
      <c r="E395" s="172" t="s">
        <v>691</v>
      </c>
      <c r="F395" s="173" t="s">
        <v>692</v>
      </c>
      <c r="G395" s="174" t="s">
        <v>136</v>
      </c>
      <c r="H395" s="175">
        <v>1</v>
      </c>
      <c r="I395" s="176"/>
      <c r="J395" s="177">
        <f>ROUND(I395*H395,2)</f>
        <v>0</v>
      </c>
      <c r="K395" s="178"/>
      <c r="L395" s="35"/>
      <c r="M395" s="179" t="s">
        <v>1</v>
      </c>
      <c r="N395" s="180" t="s">
        <v>42</v>
      </c>
      <c r="O395" s="67"/>
      <c r="P395" s="181">
        <f>O395*H395</f>
        <v>0</v>
      </c>
      <c r="Q395" s="181">
        <v>0</v>
      </c>
      <c r="R395" s="181">
        <f>Q395*H395</f>
        <v>0</v>
      </c>
      <c r="S395" s="181">
        <v>0</v>
      </c>
      <c r="T395" s="182">
        <f>S395*H395</f>
        <v>0</v>
      </c>
      <c r="U395" s="30"/>
      <c r="V395" s="30"/>
      <c r="W395" s="30"/>
      <c r="X395" s="30"/>
      <c r="Y395" s="30"/>
      <c r="Z395" s="30"/>
      <c r="AA395" s="30"/>
      <c r="AB395" s="30"/>
      <c r="AC395" s="30"/>
      <c r="AD395" s="30"/>
      <c r="AE395" s="30"/>
      <c r="AR395" s="183" t="s">
        <v>137</v>
      </c>
      <c r="AT395" s="183" t="s">
        <v>133</v>
      </c>
      <c r="AU395" s="183" t="s">
        <v>85</v>
      </c>
      <c r="AY395" s="13" t="s">
        <v>132</v>
      </c>
      <c r="BE395" s="184">
        <f>IF(N395="základní",J395,0)</f>
        <v>0</v>
      </c>
      <c r="BF395" s="184">
        <f>IF(N395="snížená",J395,0)</f>
        <v>0</v>
      </c>
      <c r="BG395" s="184">
        <f>IF(N395="zákl. přenesená",J395,0)</f>
        <v>0</v>
      </c>
      <c r="BH395" s="184">
        <f>IF(N395="sníž. přenesená",J395,0)</f>
        <v>0</v>
      </c>
      <c r="BI395" s="184">
        <f>IF(N395="nulová",J395,0)</f>
        <v>0</v>
      </c>
      <c r="BJ395" s="13" t="s">
        <v>85</v>
      </c>
      <c r="BK395" s="184">
        <f>ROUND(I395*H395,2)</f>
        <v>0</v>
      </c>
      <c r="BL395" s="13" t="s">
        <v>137</v>
      </c>
      <c r="BM395" s="183" t="s">
        <v>693</v>
      </c>
    </row>
    <row r="396" spans="1:47" s="2" customFormat="1" ht="29.25">
      <c r="A396" s="30"/>
      <c r="B396" s="31"/>
      <c r="C396" s="32"/>
      <c r="D396" s="185" t="s">
        <v>138</v>
      </c>
      <c r="E396" s="32"/>
      <c r="F396" s="186" t="s">
        <v>694</v>
      </c>
      <c r="G396" s="32"/>
      <c r="H396" s="32"/>
      <c r="I396" s="187"/>
      <c r="J396" s="32"/>
      <c r="K396" s="32"/>
      <c r="L396" s="35"/>
      <c r="M396" s="188"/>
      <c r="N396" s="189"/>
      <c r="O396" s="67"/>
      <c r="P396" s="67"/>
      <c r="Q396" s="67"/>
      <c r="R396" s="67"/>
      <c r="S396" s="67"/>
      <c r="T396" s="68"/>
      <c r="U396" s="30"/>
      <c r="V396" s="30"/>
      <c r="W396" s="30"/>
      <c r="X396" s="30"/>
      <c r="Y396" s="30"/>
      <c r="Z396" s="30"/>
      <c r="AA396" s="30"/>
      <c r="AB396" s="30"/>
      <c r="AC396" s="30"/>
      <c r="AD396" s="30"/>
      <c r="AE396" s="30"/>
      <c r="AT396" s="13" t="s">
        <v>138</v>
      </c>
      <c r="AU396" s="13" t="s">
        <v>85</v>
      </c>
    </row>
    <row r="397" spans="1:65" s="2" customFormat="1" ht="24.2" customHeight="1">
      <c r="A397" s="30"/>
      <c r="B397" s="31"/>
      <c r="C397" s="171" t="s">
        <v>695</v>
      </c>
      <c r="D397" s="171" t="s">
        <v>133</v>
      </c>
      <c r="E397" s="172" t="s">
        <v>696</v>
      </c>
      <c r="F397" s="173" t="s">
        <v>697</v>
      </c>
      <c r="G397" s="174" t="s">
        <v>136</v>
      </c>
      <c r="H397" s="175">
        <v>1</v>
      </c>
      <c r="I397" s="176"/>
      <c r="J397" s="177">
        <f>ROUND(I397*H397,2)</f>
        <v>0</v>
      </c>
      <c r="K397" s="178"/>
      <c r="L397" s="35"/>
      <c r="M397" s="179" t="s">
        <v>1</v>
      </c>
      <c r="N397" s="180" t="s">
        <v>42</v>
      </c>
      <c r="O397" s="67"/>
      <c r="P397" s="181">
        <f>O397*H397</f>
        <v>0</v>
      </c>
      <c r="Q397" s="181">
        <v>0</v>
      </c>
      <c r="R397" s="181">
        <f>Q397*H397</f>
        <v>0</v>
      </c>
      <c r="S397" s="181">
        <v>0</v>
      </c>
      <c r="T397" s="182">
        <f>S397*H397</f>
        <v>0</v>
      </c>
      <c r="U397" s="30"/>
      <c r="V397" s="30"/>
      <c r="W397" s="30"/>
      <c r="X397" s="30"/>
      <c r="Y397" s="30"/>
      <c r="Z397" s="30"/>
      <c r="AA397" s="30"/>
      <c r="AB397" s="30"/>
      <c r="AC397" s="30"/>
      <c r="AD397" s="30"/>
      <c r="AE397" s="30"/>
      <c r="AR397" s="183" t="s">
        <v>137</v>
      </c>
      <c r="AT397" s="183" t="s">
        <v>133</v>
      </c>
      <c r="AU397" s="183" t="s">
        <v>85</v>
      </c>
      <c r="AY397" s="13" t="s">
        <v>132</v>
      </c>
      <c r="BE397" s="184">
        <f>IF(N397="základní",J397,0)</f>
        <v>0</v>
      </c>
      <c r="BF397" s="184">
        <f>IF(N397="snížená",J397,0)</f>
        <v>0</v>
      </c>
      <c r="BG397" s="184">
        <f>IF(N397="zákl. přenesená",J397,0)</f>
        <v>0</v>
      </c>
      <c r="BH397" s="184">
        <f>IF(N397="sníž. přenesená",J397,0)</f>
        <v>0</v>
      </c>
      <c r="BI397" s="184">
        <f>IF(N397="nulová",J397,0)</f>
        <v>0</v>
      </c>
      <c r="BJ397" s="13" t="s">
        <v>85</v>
      </c>
      <c r="BK397" s="184">
        <f>ROUND(I397*H397,2)</f>
        <v>0</v>
      </c>
      <c r="BL397" s="13" t="s">
        <v>137</v>
      </c>
      <c r="BM397" s="183" t="s">
        <v>698</v>
      </c>
    </row>
    <row r="398" spans="1:65" s="2" customFormat="1" ht="14.45" customHeight="1">
      <c r="A398" s="30"/>
      <c r="B398" s="31"/>
      <c r="C398" s="171" t="s">
        <v>405</v>
      </c>
      <c r="D398" s="171" t="s">
        <v>133</v>
      </c>
      <c r="E398" s="172" t="s">
        <v>699</v>
      </c>
      <c r="F398" s="173" t="s">
        <v>700</v>
      </c>
      <c r="G398" s="174" t="s">
        <v>136</v>
      </c>
      <c r="H398" s="175">
        <v>1</v>
      </c>
      <c r="I398" s="176"/>
      <c r="J398" s="177">
        <f>ROUND(I398*H398,2)</f>
        <v>0</v>
      </c>
      <c r="K398" s="178"/>
      <c r="L398" s="35"/>
      <c r="M398" s="179" t="s">
        <v>1</v>
      </c>
      <c r="N398" s="180" t="s">
        <v>42</v>
      </c>
      <c r="O398" s="67"/>
      <c r="P398" s="181">
        <f>O398*H398</f>
        <v>0</v>
      </c>
      <c r="Q398" s="181">
        <v>0</v>
      </c>
      <c r="R398" s="181">
        <f>Q398*H398</f>
        <v>0</v>
      </c>
      <c r="S398" s="181">
        <v>0</v>
      </c>
      <c r="T398" s="182">
        <f>S398*H398</f>
        <v>0</v>
      </c>
      <c r="U398" s="30"/>
      <c r="V398" s="30"/>
      <c r="W398" s="30"/>
      <c r="X398" s="30"/>
      <c r="Y398" s="30"/>
      <c r="Z398" s="30"/>
      <c r="AA398" s="30"/>
      <c r="AB398" s="30"/>
      <c r="AC398" s="30"/>
      <c r="AD398" s="30"/>
      <c r="AE398" s="30"/>
      <c r="AR398" s="183" t="s">
        <v>137</v>
      </c>
      <c r="AT398" s="183" t="s">
        <v>133</v>
      </c>
      <c r="AU398" s="183" t="s">
        <v>85</v>
      </c>
      <c r="AY398" s="13" t="s">
        <v>132</v>
      </c>
      <c r="BE398" s="184">
        <f>IF(N398="základní",J398,0)</f>
        <v>0</v>
      </c>
      <c r="BF398" s="184">
        <f>IF(N398="snížená",J398,0)</f>
        <v>0</v>
      </c>
      <c r="BG398" s="184">
        <f>IF(N398="zákl. přenesená",J398,0)</f>
        <v>0</v>
      </c>
      <c r="BH398" s="184">
        <f>IF(N398="sníž. přenesená",J398,0)</f>
        <v>0</v>
      </c>
      <c r="BI398" s="184">
        <f>IF(N398="nulová",J398,0)</f>
        <v>0</v>
      </c>
      <c r="BJ398" s="13" t="s">
        <v>85</v>
      </c>
      <c r="BK398" s="184">
        <f>ROUND(I398*H398,2)</f>
        <v>0</v>
      </c>
      <c r="BL398" s="13" t="s">
        <v>137</v>
      </c>
      <c r="BM398" s="183" t="s">
        <v>701</v>
      </c>
    </row>
    <row r="399" spans="1:47" s="2" customFormat="1" ht="29.25">
      <c r="A399" s="30"/>
      <c r="B399" s="31"/>
      <c r="C399" s="32"/>
      <c r="D399" s="185" t="s">
        <v>138</v>
      </c>
      <c r="E399" s="32"/>
      <c r="F399" s="186" t="s">
        <v>702</v>
      </c>
      <c r="G399" s="32"/>
      <c r="H399" s="32"/>
      <c r="I399" s="187"/>
      <c r="J399" s="32"/>
      <c r="K399" s="32"/>
      <c r="L399" s="35"/>
      <c r="M399" s="188"/>
      <c r="N399" s="189"/>
      <c r="O399" s="67"/>
      <c r="P399" s="67"/>
      <c r="Q399" s="67"/>
      <c r="R399" s="67"/>
      <c r="S399" s="67"/>
      <c r="T399" s="68"/>
      <c r="U399" s="30"/>
      <c r="V399" s="30"/>
      <c r="W399" s="30"/>
      <c r="X399" s="30"/>
      <c r="Y399" s="30"/>
      <c r="Z399" s="30"/>
      <c r="AA399" s="30"/>
      <c r="AB399" s="30"/>
      <c r="AC399" s="30"/>
      <c r="AD399" s="30"/>
      <c r="AE399" s="30"/>
      <c r="AT399" s="13" t="s">
        <v>138</v>
      </c>
      <c r="AU399" s="13" t="s">
        <v>85</v>
      </c>
    </row>
    <row r="400" spans="1:65" s="2" customFormat="1" ht="14.45" customHeight="1">
      <c r="A400" s="30"/>
      <c r="B400" s="31"/>
      <c r="C400" s="171" t="s">
        <v>703</v>
      </c>
      <c r="D400" s="171" t="s">
        <v>133</v>
      </c>
      <c r="E400" s="172" t="s">
        <v>704</v>
      </c>
      <c r="F400" s="173" t="s">
        <v>705</v>
      </c>
      <c r="G400" s="174" t="s">
        <v>136</v>
      </c>
      <c r="H400" s="175">
        <v>1</v>
      </c>
      <c r="I400" s="176"/>
      <c r="J400" s="177">
        <f>ROUND(I400*H400,2)</f>
        <v>0</v>
      </c>
      <c r="K400" s="178"/>
      <c r="L400" s="35"/>
      <c r="M400" s="179" t="s">
        <v>1</v>
      </c>
      <c r="N400" s="180" t="s">
        <v>42</v>
      </c>
      <c r="O400" s="67"/>
      <c r="P400" s="181">
        <f>O400*H400</f>
        <v>0</v>
      </c>
      <c r="Q400" s="181">
        <v>0</v>
      </c>
      <c r="R400" s="181">
        <f>Q400*H400</f>
        <v>0</v>
      </c>
      <c r="S400" s="181">
        <v>0</v>
      </c>
      <c r="T400" s="182">
        <f>S400*H400</f>
        <v>0</v>
      </c>
      <c r="U400" s="30"/>
      <c r="V400" s="30"/>
      <c r="W400" s="30"/>
      <c r="X400" s="30"/>
      <c r="Y400" s="30"/>
      <c r="Z400" s="30"/>
      <c r="AA400" s="30"/>
      <c r="AB400" s="30"/>
      <c r="AC400" s="30"/>
      <c r="AD400" s="30"/>
      <c r="AE400" s="30"/>
      <c r="AR400" s="183" t="s">
        <v>137</v>
      </c>
      <c r="AT400" s="183" t="s">
        <v>133</v>
      </c>
      <c r="AU400" s="183" t="s">
        <v>85</v>
      </c>
      <c r="AY400" s="13" t="s">
        <v>132</v>
      </c>
      <c r="BE400" s="184">
        <f>IF(N400="základní",J400,0)</f>
        <v>0</v>
      </c>
      <c r="BF400" s="184">
        <f>IF(N400="snížená",J400,0)</f>
        <v>0</v>
      </c>
      <c r="BG400" s="184">
        <f>IF(N400="zákl. přenesená",J400,0)</f>
        <v>0</v>
      </c>
      <c r="BH400" s="184">
        <f>IF(N400="sníž. přenesená",J400,0)</f>
        <v>0</v>
      </c>
      <c r="BI400" s="184">
        <f>IF(N400="nulová",J400,0)</f>
        <v>0</v>
      </c>
      <c r="BJ400" s="13" t="s">
        <v>85</v>
      </c>
      <c r="BK400" s="184">
        <f>ROUND(I400*H400,2)</f>
        <v>0</v>
      </c>
      <c r="BL400" s="13" t="s">
        <v>137</v>
      </c>
      <c r="BM400" s="183" t="s">
        <v>706</v>
      </c>
    </row>
    <row r="401" spans="1:47" s="2" customFormat="1" ht="48.75">
      <c r="A401" s="30"/>
      <c r="B401" s="31"/>
      <c r="C401" s="32"/>
      <c r="D401" s="185" t="s">
        <v>138</v>
      </c>
      <c r="E401" s="32"/>
      <c r="F401" s="186" t="s">
        <v>707</v>
      </c>
      <c r="G401" s="32"/>
      <c r="H401" s="32"/>
      <c r="I401" s="187"/>
      <c r="J401" s="32"/>
      <c r="K401" s="32"/>
      <c r="L401" s="35"/>
      <c r="M401" s="188"/>
      <c r="N401" s="189"/>
      <c r="O401" s="67"/>
      <c r="P401" s="67"/>
      <c r="Q401" s="67"/>
      <c r="R401" s="67"/>
      <c r="S401" s="67"/>
      <c r="T401" s="68"/>
      <c r="U401" s="30"/>
      <c r="V401" s="30"/>
      <c r="W401" s="30"/>
      <c r="X401" s="30"/>
      <c r="Y401" s="30"/>
      <c r="Z401" s="30"/>
      <c r="AA401" s="30"/>
      <c r="AB401" s="30"/>
      <c r="AC401" s="30"/>
      <c r="AD401" s="30"/>
      <c r="AE401" s="30"/>
      <c r="AT401" s="13" t="s">
        <v>138</v>
      </c>
      <c r="AU401" s="13" t="s">
        <v>85</v>
      </c>
    </row>
    <row r="402" spans="1:65" s="2" customFormat="1" ht="24.2" customHeight="1">
      <c r="A402" s="30"/>
      <c r="B402" s="31"/>
      <c r="C402" s="171" t="s">
        <v>410</v>
      </c>
      <c r="D402" s="171" t="s">
        <v>133</v>
      </c>
      <c r="E402" s="172" t="s">
        <v>708</v>
      </c>
      <c r="F402" s="173" t="s">
        <v>709</v>
      </c>
      <c r="G402" s="174" t="s">
        <v>136</v>
      </c>
      <c r="H402" s="175">
        <v>1</v>
      </c>
      <c r="I402" s="176"/>
      <c r="J402" s="177">
        <f>ROUND(I402*H402,2)</f>
        <v>0</v>
      </c>
      <c r="K402" s="178"/>
      <c r="L402" s="35"/>
      <c r="M402" s="179" t="s">
        <v>1</v>
      </c>
      <c r="N402" s="180" t="s">
        <v>42</v>
      </c>
      <c r="O402" s="67"/>
      <c r="P402" s="181">
        <f>O402*H402</f>
        <v>0</v>
      </c>
      <c r="Q402" s="181">
        <v>0</v>
      </c>
      <c r="R402" s="181">
        <f>Q402*H402</f>
        <v>0</v>
      </c>
      <c r="S402" s="181">
        <v>0</v>
      </c>
      <c r="T402" s="182">
        <f>S402*H402</f>
        <v>0</v>
      </c>
      <c r="U402" s="30"/>
      <c r="V402" s="30"/>
      <c r="W402" s="30"/>
      <c r="X402" s="30"/>
      <c r="Y402" s="30"/>
      <c r="Z402" s="30"/>
      <c r="AA402" s="30"/>
      <c r="AB402" s="30"/>
      <c r="AC402" s="30"/>
      <c r="AD402" s="30"/>
      <c r="AE402" s="30"/>
      <c r="AR402" s="183" t="s">
        <v>137</v>
      </c>
      <c r="AT402" s="183" t="s">
        <v>133</v>
      </c>
      <c r="AU402" s="183" t="s">
        <v>85</v>
      </c>
      <c r="AY402" s="13" t="s">
        <v>132</v>
      </c>
      <c r="BE402" s="184">
        <f>IF(N402="základní",J402,0)</f>
        <v>0</v>
      </c>
      <c r="BF402" s="184">
        <f>IF(N402="snížená",J402,0)</f>
        <v>0</v>
      </c>
      <c r="BG402" s="184">
        <f>IF(N402="zákl. přenesená",J402,0)</f>
        <v>0</v>
      </c>
      <c r="BH402" s="184">
        <f>IF(N402="sníž. přenesená",J402,0)</f>
        <v>0</v>
      </c>
      <c r="BI402" s="184">
        <f>IF(N402="nulová",J402,0)</f>
        <v>0</v>
      </c>
      <c r="BJ402" s="13" t="s">
        <v>85</v>
      </c>
      <c r="BK402" s="184">
        <f>ROUND(I402*H402,2)</f>
        <v>0</v>
      </c>
      <c r="BL402" s="13" t="s">
        <v>137</v>
      </c>
      <c r="BM402" s="183" t="s">
        <v>710</v>
      </c>
    </row>
    <row r="403" spans="2:63" s="11" customFormat="1" ht="25.9" customHeight="1">
      <c r="B403" s="157"/>
      <c r="C403" s="158"/>
      <c r="D403" s="159" t="s">
        <v>76</v>
      </c>
      <c r="E403" s="160" t="s">
        <v>711</v>
      </c>
      <c r="F403" s="160" t="s">
        <v>712</v>
      </c>
      <c r="G403" s="158"/>
      <c r="H403" s="158"/>
      <c r="I403" s="161"/>
      <c r="J403" s="162">
        <f>BK403</f>
        <v>0</v>
      </c>
      <c r="K403" s="158"/>
      <c r="L403" s="163"/>
      <c r="M403" s="164"/>
      <c r="N403" s="165"/>
      <c r="O403" s="165"/>
      <c r="P403" s="166">
        <f>SUM(P404:P409)</f>
        <v>0</v>
      </c>
      <c r="Q403" s="165"/>
      <c r="R403" s="166">
        <f>SUM(R404:R409)</f>
        <v>0</v>
      </c>
      <c r="S403" s="165"/>
      <c r="T403" s="167">
        <f>SUM(T404:T409)</f>
        <v>0</v>
      </c>
      <c r="AR403" s="168" t="s">
        <v>85</v>
      </c>
      <c r="AT403" s="169" t="s">
        <v>76</v>
      </c>
      <c r="AU403" s="169" t="s">
        <v>77</v>
      </c>
      <c r="AY403" s="168" t="s">
        <v>132</v>
      </c>
      <c r="BK403" s="170">
        <f>SUM(BK404:BK409)</f>
        <v>0</v>
      </c>
    </row>
    <row r="404" spans="1:65" s="2" customFormat="1" ht="14.45" customHeight="1">
      <c r="A404" s="30"/>
      <c r="B404" s="31"/>
      <c r="C404" s="171" t="s">
        <v>713</v>
      </c>
      <c r="D404" s="171" t="s">
        <v>133</v>
      </c>
      <c r="E404" s="172" t="s">
        <v>714</v>
      </c>
      <c r="F404" s="173" t="s">
        <v>715</v>
      </c>
      <c r="G404" s="174" t="s">
        <v>136</v>
      </c>
      <c r="H404" s="175">
        <v>1</v>
      </c>
      <c r="I404" s="176"/>
      <c r="J404" s="177">
        <f>ROUND(I404*H404,2)</f>
        <v>0</v>
      </c>
      <c r="K404" s="178"/>
      <c r="L404" s="35"/>
      <c r="M404" s="179" t="s">
        <v>1</v>
      </c>
      <c r="N404" s="180" t="s">
        <v>42</v>
      </c>
      <c r="O404" s="67"/>
      <c r="P404" s="181">
        <f>O404*H404</f>
        <v>0</v>
      </c>
      <c r="Q404" s="181">
        <v>0</v>
      </c>
      <c r="R404" s="181">
        <f>Q404*H404</f>
        <v>0</v>
      </c>
      <c r="S404" s="181">
        <v>0</v>
      </c>
      <c r="T404" s="182">
        <f>S404*H404</f>
        <v>0</v>
      </c>
      <c r="U404" s="30"/>
      <c r="V404" s="30"/>
      <c r="W404" s="30"/>
      <c r="X404" s="30"/>
      <c r="Y404" s="30"/>
      <c r="Z404" s="30"/>
      <c r="AA404" s="30"/>
      <c r="AB404" s="30"/>
      <c r="AC404" s="30"/>
      <c r="AD404" s="30"/>
      <c r="AE404" s="30"/>
      <c r="AR404" s="183" t="s">
        <v>137</v>
      </c>
      <c r="AT404" s="183" t="s">
        <v>133</v>
      </c>
      <c r="AU404" s="183" t="s">
        <v>85</v>
      </c>
      <c r="AY404" s="13" t="s">
        <v>132</v>
      </c>
      <c r="BE404" s="184">
        <f>IF(N404="základní",J404,0)</f>
        <v>0</v>
      </c>
      <c r="BF404" s="184">
        <f>IF(N404="snížená",J404,0)</f>
        <v>0</v>
      </c>
      <c r="BG404" s="184">
        <f>IF(N404="zákl. přenesená",J404,0)</f>
        <v>0</v>
      </c>
      <c r="BH404" s="184">
        <f>IF(N404="sníž. přenesená",J404,0)</f>
        <v>0</v>
      </c>
      <c r="BI404" s="184">
        <f>IF(N404="nulová",J404,0)</f>
        <v>0</v>
      </c>
      <c r="BJ404" s="13" t="s">
        <v>85</v>
      </c>
      <c r="BK404" s="184">
        <f>ROUND(I404*H404,2)</f>
        <v>0</v>
      </c>
      <c r="BL404" s="13" t="s">
        <v>137</v>
      </c>
      <c r="BM404" s="183" t="s">
        <v>716</v>
      </c>
    </row>
    <row r="405" spans="1:47" s="2" customFormat="1" ht="58.5">
      <c r="A405" s="30"/>
      <c r="B405" s="31"/>
      <c r="C405" s="32"/>
      <c r="D405" s="185" t="s">
        <v>138</v>
      </c>
      <c r="E405" s="32"/>
      <c r="F405" s="186" t="s">
        <v>717</v>
      </c>
      <c r="G405" s="32"/>
      <c r="H405" s="32"/>
      <c r="I405" s="187"/>
      <c r="J405" s="32"/>
      <c r="K405" s="32"/>
      <c r="L405" s="35"/>
      <c r="M405" s="188"/>
      <c r="N405" s="189"/>
      <c r="O405" s="67"/>
      <c r="P405" s="67"/>
      <c r="Q405" s="67"/>
      <c r="R405" s="67"/>
      <c r="S405" s="67"/>
      <c r="T405" s="68"/>
      <c r="U405" s="30"/>
      <c r="V405" s="30"/>
      <c r="W405" s="30"/>
      <c r="X405" s="30"/>
      <c r="Y405" s="30"/>
      <c r="Z405" s="30"/>
      <c r="AA405" s="30"/>
      <c r="AB405" s="30"/>
      <c r="AC405" s="30"/>
      <c r="AD405" s="30"/>
      <c r="AE405" s="30"/>
      <c r="AT405" s="13" t="s">
        <v>138</v>
      </c>
      <c r="AU405" s="13" t="s">
        <v>85</v>
      </c>
    </row>
    <row r="406" spans="1:65" s="2" customFormat="1" ht="14.45" customHeight="1">
      <c r="A406" s="30"/>
      <c r="B406" s="31"/>
      <c r="C406" s="171" t="s">
        <v>414</v>
      </c>
      <c r="D406" s="171" t="s">
        <v>133</v>
      </c>
      <c r="E406" s="172" t="s">
        <v>718</v>
      </c>
      <c r="F406" s="173" t="s">
        <v>719</v>
      </c>
      <c r="G406" s="174" t="s">
        <v>136</v>
      </c>
      <c r="H406" s="175">
        <v>1</v>
      </c>
      <c r="I406" s="176"/>
      <c r="J406" s="177">
        <f>ROUND(I406*H406,2)</f>
        <v>0</v>
      </c>
      <c r="K406" s="178"/>
      <c r="L406" s="35"/>
      <c r="M406" s="179" t="s">
        <v>1</v>
      </c>
      <c r="N406" s="180" t="s">
        <v>42</v>
      </c>
      <c r="O406" s="67"/>
      <c r="P406" s="181">
        <f>O406*H406</f>
        <v>0</v>
      </c>
      <c r="Q406" s="181">
        <v>0</v>
      </c>
      <c r="R406" s="181">
        <f>Q406*H406</f>
        <v>0</v>
      </c>
      <c r="S406" s="181">
        <v>0</v>
      </c>
      <c r="T406" s="182">
        <f>S406*H406</f>
        <v>0</v>
      </c>
      <c r="U406" s="30"/>
      <c r="V406" s="30"/>
      <c r="W406" s="30"/>
      <c r="X406" s="30"/>
      <c r="Y406" s="30"/>
      <c r="Z406" s="30"/>
      <c r="AA406" s="30"/>
      <c r="AB406" s="30"/>
      <c r="AC406" s="30"/>
      <c r="AD406" s="30"/>
      <c r="AE406" s="30"/>
      <c r="AR406" s="183" t="s">
        <v>137</v>
      </c>
      <c r="AT406" s="183" t="s">
        <v>133</v>
      </c>
      <c r="AU406" s="183" t="s">
        <v>85</v>
      </c>
      <c r="AY406" s="13" t="s">
        <v>132</v>
      </c>
      <c r="BE406" s="184">
        <f>IF(N406="základní",J406,0)</f>
        <v>0</v>
      </c>
      <c r="BF406" s="184">
        <f>IF(N406="snížená",J406,0)</f>
        <v>0</v>
      </c>
      <c r="BG406" s="184">
        <f>IF(N406="zákl. přenesená",J406,0)</f>
        <v>0</v>
      </c>
      <c r="BH406" s="184">
        <f>IF(N406="sníž. přenesená",J406,0)</f>
        <v>0</v>
      </c>
      <c r="BI406" s="184">
        <f>IF(N406="nulová",J406,0)</f>
        <v>0</v>
      </c>
      <c r="BJ406" s="13" t="s">
        <v>85</v>
      </c>
      <c r="BK406" s="184">
        <f>ROUND(I406*H406,2)</f>
        <v>0</v>
      </c>
      <c r="BL406" s="13" t="s">
        <v>137</v>
      </c>
      <c r="BM406" s="183" t="s">
        <v>720</v>
      </c>
    </row>
    <row r="407" spans="1:47" s="2" customFormat="1" ht="78">
      <c r="A407" s="30"/>
      <c r="B407" s="31"/>
      <c r="C407" s="32"/>
      <c r="D407" s="185" t="s">
        <v>138</v>
      </c>
      <c r="E407" s="32"/>
      <c r="F407" s="186" t="s">
        <v>721</v>
      </c>
      <c r="G407" s="32"/>
      <c r="H407" s="32"/>
      <c r="I407" s="187"/>
      <c r="J407" s="32"/>
      <c r="K407" s="32"/>
      <c r="L407" s="35"/>
      <c r="M407" s="188"/>
      <c r="N407" s="189"/>
      <c r="O407" s="67"/>
      <c r="P407" s="67"/>
      <c r="Q407" s="67"/>
      <c r="R407" s="67"/>
      <c r="S407" s="67"/>
      <c r="T407" s="68"/>
      <c r="U407" s="30"/>
      <c r="V407" s="30"/>
      <c r="W407" s="30"/>
      <c r="X407" s="30"/>
      <c r="Y407" s="30"/>
      <c r="Z407" s="30"/>
      <c r="AA407" s="30"/>
      <c r="AB407" s="30"/>
      <c r="AC407" s="30"/>
      <c r="AD407" s="30"/>
      <c r="AE407" s="30"/>
      <c r="AT407" s="13" t="s">
        <v>138</v>
      </c>
      <c r="AU407" s="13" t="s">
        <v>85</v>
      </c>
    </row>
    <row r="408" spans="1:65" s="2" customFormat="1" ht="14.45" customHeight="1">
      <c r="A408" s="30"/>
      <c r="B408" s="31"/>
      <c r="C408" s="171" t="s">
        <v>722</v>
      </c>
      <c r="D408" s="171" t="s">
        <v>133</v>
      </c>
      <c r="E408" s="172" t="s">
        <v>723</v>
      </c>
      <c r="F408" s="173" t="s">
        <v>629</v>
      </c>
      <c r="G408" s="174" t="s">
        <v>136</v>
      </c>
      <c r="H408" s="175">
        <v>4</v>
      </c>
      <c r="I408" s="176"/>
      <c r="J408" s="177">
        <f>ROUND(I408*H408,2)</f>
        <v>0</v>
      </c>
      <c r="K408" s="178"/>
      <c r="L408" s="35"/>
      <c r="M408" s="179" t="s">
        <v>1</v>
      </c>
      <c r="N408" s="180" t="s">
        <v>42</v>
      </c>
      <c r="O408" s="67"/>
      <c r="P408" s="181">
        <f>O408*H408</f>
        <v>0</v>
      </c>
      <c r="Q408" s="181">
        <v>0</v>
      </c>
      <c r="R408" s="181">
        <f>Q408*H408</f>
        <v>0</v>
      </c>
      <c r="S408" s="181">
        <v>0</v>
      </c>
      <c r="T408" s="182">
        <f>S408*H408</f>
        <v>0</v>
      </c>
      <c r="U408" s="30"/>
      <c r="V408" s="30"/>
      <c r="W408" s="30"/>
      <c r="X408" s="30"/>
      <c r="Y408" s="30"/>
      <c r="Z408" s="30"/>
      <c r="AA408" s="30"/>
      <c r="AB408" s="30"/>
      <c r="AC408" s="30"/>
      <c r="AD408" s="30"/>
      <c r="AE408" s="30"/>
      <c r="AR408" s="183" t="s">
        <v>137</v>
      </c>
      <c r="AT408" s="183" t="s">
        <v>133</v>
      </c>
      <c r="AU408" s="183" t="s">
        <v>85</v>
      </c>
      <c r="AY408" s="13" t="s">
        <v>132</v>
      </c>
      <c r="BE408" s="184">
        <f>IF(N408="základní",J408,0)</f>
        <v>0</v>
      </c>
      <c r="BF408" s="184">
        <f>IF(N408="snížená",J408,0)</f>
        <v>0</v>
      </c>
      <c r="BG408" s="184">
        <f>IF(N408="zákl. přenesená",J408,0)</f>
        <v>0</v>
      </c>
      <c r="BH408" s="184">
        <f>IF(N408="sníž. přenesená",J408,0)</f>
        <v>0</v>
      </c>
      <c r="BI408" s="184">
        <f>IF(N408="nulová",J408,0)</f>
        <v>0</v>
      </c>
      <c r="BJ408" s="13" t="s">
        <v>85</v>
      </c>
      <c r="BK408" s="184">
        <f>ROUND(I408*H408,2)</f>
        <v>0</v>
      </c>
      <c r="BL408" s="13" t="s">
        <v>137</v>
      </c>
      <c r="BM408" s="183" t="s">
        <v>724</v>
      </c>
    </row>
    <row r="409" spans="1:47" s="2" customFormat="1" ht="39">
      <c r="A409" s="30"/>
      <c r="B409" s="31"/>
      <c r="C409" s="32"/>
      <c r="D409" s="185" t="s">
        <v>138</v>
      </c>
      <c r="E409" s="32"/>
      <c r="F409" s="186" t="s">
        <v>725</v>
      </c>
      <c r="G409" s="32"/>
      <c r="H409" s="32"/>
      <c r="I409" s="187"/>
      <c r="J409" s="32"/>
      <c r="K409" s="32"/>
      <c r="L409" s="35"/>
      <c r="M409" s="188"/>
      <c r="N409" s="189"/>
      <c r="O409" s="67"/>
      <c r="P409" s="67"/>
      <c r="Q409" s="67"/>
      <c r="R409" s="67"/>
      <c r="S409" s="67"/>
      <c r="T409" s="68"/>
      <c r="U409" s="30"/>
      <c r="V409" s="30"/>
      <c r="W409" s="30"/>
      <c r="X409" s="30"/>
      <c r="Y409" s="30"/>
      <c r="Z409" s="30"/>
      <c r="AA409" s="30"/>
      <c r="AB409" s="30"/>
      <c r="AC409" s="30"/>
      <c r="AD409" s="30"/>
      <c r="AE409" s="30"/>
      <c r="AT409" s="13" t="s">
        <v>138</v>
      </c>
      <c r="AU409" s="13" t="s">
        <v>85</v>
      </c>
    </row>
    <row r="410" spans="2:63" s="11" customFormat="1" ht="25.9" customHeight="1">
      <c r="B410" s="157"/>
      <c r="C410" s="158"/>
      <c r="D410" s="159" t="s">
        <v>76</v>
      </c>
      <c r="E410" s="160" t="s">
        <v>726</v>
      </c>
      <c r="F410" s="160" t="s">
        <v>727</v>
      </c>
      <c r="G410" s="158"/>
      <c r="H410" s="158"/>
      <c r="I410" s="161"/>
      <c r="J410" s="162">
        <f>BK410</f>
        <v>0</v>
      </c>
      <c r="K410" s="158"/>
      <c r="L410" s="163"/>
      <c r="M410" s="164"/>
      <c r="N410" s="165"/>
      <c r="O410" s="165"/>
      <c r="P410" s="166">
        <f>SUM(P411:P412)</f>
        <v>0</v>
      </c>
      <c r="Q410" s="165"/>
      <c r="R410" s="166">
        <f>SUM(R411:R412)</f>
        <v>0</v>
      </c>
      <c r="S410" s="165"/>
      <c r="T410" s="167">
        <f>SUM(T411:T412)</f>
        <v>0</v>
      </c>
      <c r="AR410" s="168" t="s">
        <v>85</v>
      </c>
      <c r="AT410" s="169" t="s">
        <v>76</v>
      </c>
      <c r="AU410" s="169" t="s">
        <v>77</v>
      </c>
      <c r="AY410" s="168" t="s">
        <v>132</v>
      </c>
      <c r="BK410" s="170">
        <f>SUM(BK411:BK412)</f>
        <v>0</v>
      </c>
    </row>
    <row r="411" spans="1:65" s="2" customFormat="1" ht="14.45" customHeight="1">
      <c r="A411" s="30"/>
      <c r="B411" s="31"/>
      <c r="C411" s="171" t="s">
        <v>419</v>
      </c>
      <c r="D411" s="171" t="s">
        <v>133</v>
      </c>
      <c r="E411" s="172" t="s">
        <v>728</v>
      </c>
      <c r="F411" s="173" t="s">
        <v>729</v>
      </c>
      <c r="G411" s="174" t="s">
        <v>1</v>
      </c>
      <c r="H411" s="175">
        <v>4</v>
      </c>
      <c r="I411" s="176"/>
      <c r="J411" s="177">
        <f>ROUND(I411*H411,2)</f>
        <v>0</v>
      </c>
      <c r="K411" s="178"/>
      <c r="L411" s="35"/>
      <c r="M411" s="179" t="s">
        <v>1</v>
      </c>
      <c r="N411" s="180" t="s">
        <v>42</v>
      </c>
      <c r="O411" s="67"/>
      <c r="P411" s="181">
        <f>O411*H411</f>
        <v>0</v>
      </c>
      <c r="Q411" s="181">
        <v>0</v>
      </c>
      <c r="R411" s="181">
        <f>Q411*H411</f>
        <v>0</v>
      </c>
      <c r="S411" s="181">
        <v>0</v>
      </c>
      <c r="T411" s="182">
        <f>S411*H411</f>
        <v>0</v>
      </c>
      <c r="U411" s="30"/>
      <c r="V411" s="30"/>
      <c r="W411" s="30"/>
      <c r="X411" s="30"/>
      <c r="Y411" s="30"/>
      <c r="Z411" s="30"/>
      <c r="AA411" s="30"/>
      <c r="AB411" s="30"/>
      <c r="AC411" s="30"/>
      <c r="AD411" s="30"/>
      <c r="AE411" s="30"/>
      <c r="AR411" s="183" t="s">
        <v>137</v>
      </c>
      <c r="AT411" s="183" t="s">
        <v>133</v>
      </c>
      <c r="AU411" s="183" t="s">
        <v>85</v>
      </c>
      <c r="AY411" s="13" t="s">
        <v>132</v>
      </c>
      <c r="BE411" s="184">
        <f>IF(N411="základní",J411,0)</f>
        <v>0</v>
      </c>
      <c r="BF411" s="184">
        <f>IF(N411="snížená",J411,0)</f>
        <v>0</v>
      </c>
      <c r="BG411" s="184">
        <f>IF(N411="zákl. přenesená",J411,0)</f>
        <v>0</v>
      </c>
      <c r="BH411" s="184">
        <f>IF(N411="sníž. přenesená",J411,0)</f>
        <v>0</v>
      </c>
      <c r="BI411" s="184">
        <f>IF(N411="nulová",J411,0)</f>
        <v>0</v>
      </c>
      <c r="BJ411" s="13" t="s">
        <v>85</v>
      </c>
      <c r="BK411" s="184">
        <f>ROUND(I411*H411,2)</f>
        <v>0</v>
      </c>
      <c r="BL411" s="13" t="s">
        <v>137</v>
      </c>
      <c r="BM411" s="183" t="s">
        <v>730</v>
      </c>
    </row>
    <row r="412" spans="1:47" s="2" customFormat="1" ht="39">
      <c r="A412" s="30"/>
      <c r="B412" s="31"/>
      <c r="C412" s="32"/>
      <c r="D412" s="185" t="s">
        <v>138</v>
      </c>
      <c r="E412" s="32"/>
      <c r="F412" s="186" t="s">
        <v>731</v>
      </c>
      <c r="G412" s="32"/>
      <c r="H412" s="32"/>
      <c r="I412" s="187"/>
      <c r="J412" s="32"/>
      <c r="K412" s="32"/>
      <c r="L412" s="35"/>
      <c r="M412" s="188"/>
      <c r="N412" s="189"/>
      <c r="O412" s="67"/>
      <c r="P412" s="67"/>
      <c r="Q412" s="67"/>
      <c r="R412" s="67"/>
      <c r="S412" s="67"/>
      <c r="T412" s="68"/>
      <c r="U412" s="30"/>
      <c r="V412" s="30"/>
      <c r="W412" s="30"/>
      <c r="X412" s="30"/>
      <c r="Y412" s="30"/>
      <c r="Z412" s="30"/>
      <c r="AA412" s="30"/>
      <c r="AB412" s="30"/>
      <c r="AC412" s="30"/>
      <c r="AD412" s="30"/>
      <c r="AE412" s="30"/>
      <c r="AT412" s="13" t="s">
        <v>138</v>
      </c>
      <c r="AU412" s="13" t="s">
        <v>85</v>
      </c>
    </row>
    <row r="413" spans="2:63" s="11" customFormat="1" ht="25.9" customHeight="1">
      <c r="B413" s="157"/>
      <c r="C413" s="158"/>
      <c r="D413" s="159" t="s">
        <v>76</v>
      </c>
      <c r="E413" s="160" t="s">
        <v>732</v>
      </c>
      <c r="F413" s="160" t="s">
        <v>733</v>
      </c>
      <c r="G413" s="158"/>
      <c r="H413" s="158"/>
      <c r="I413" s="161"/>
      <c r="J413" s="162">
        <f>BK413</f>
        <v>0</v>
      </c>
      <c r="K413" s="158"/>
      <c r="L413" s="163"/>
      <c r="M413" s="164"/>
      <c r="N413" s="165"/>
      <c r="O413" s="165"/>
      <c r="P413" s="166">
        <f>SUM(P414:P417)</f>
        <v>0</v>
      </c>
      <c r="Q413" s="165"/>
      <c r="R413" s="166">
        <f>SUM(R414:R417)</f>
        <v>0</v>
      </c>
      <c r="S413" s="165"/>
      <c r="T413" s="167">
        <f>SUM(T414:T417)</f>
        <v>0</v>
      </c>
      <c r="AR413" s="168" t="s">
        <v>85</v>
      </c>
      <c r="AT413" s="169" t="s">
        <v>76</v>
      </c>
      <c r="AU413" s="169" t="s">
        <v>77</v>
      </c>
      <c r="AY413" s="168" t="s">
        <v>132</v>
      </c>
      <c r="BK413" s="170">
        <f>SUM(BK414:BK417)</f>
        <v>0</v>
      </c>
    </row>
    <row r="414" spans="1:65" s="2" customFormat="1" ht="14.45" customHeight="1">
      <c r="A414" s="30"/>
      <c r="B414" s="31"/>
      <c r="C414" s="171" t="s">
        <v>734</v>
      </c>
      <c r="D414" s="171" t="s">
        <v>133</v>
      </c>
      <c r="E414" s="172" t="s">
        <v>735</v>
      </c>
      <c r="F414" s="173" t="s">
        <v>220</v>
      </c>
      <c r="G414" s="174" t="s">
        <v>136</v>
      </c>
      <c r="H414" s="175">
        <v>7</v>
      </c>
      <c r="I414" s="176"/>
      <c r="J414" s="177">
        <f>ROUND(I414*H414,2)</f>
        <v>0</v>
      </c>
      <c r="K414" s="178"/>
      <c r="L414" s="35"/>
      <c r="M414" s="179" t="s">
        <v>1</v>
      </c>
      <c r="N414" s="180" t="s">
        <v>42</v>
      </c>
      <c r="O414" s="67"/>
      <c r="P414" s="181">
        <f>O414*H414</f>
        <v>0</v>
      </c>
      <c r="Q414" s="181">
        <v>0</v>
      </c>
      <c r="R414" s="181">
        <f>Q414*H414</f>
        <v>0</v>
      </c>
      <c r="S414" s="181">
        <v>0</v>
      </c>
      <c r="T414" s="182">
        <f>S414*H414</f>
        <v>0</v>
      </c>
      <c r="U414" s="30"/>
      <c r="V414" s="30"/>
      <c r="W414" s="30"/>
      <c r="X414" s="30"/>
      <c r="Y414" s="30"/>
      <c r="Z414" s="30"/>
      <c r="AA414" s="30"/>
      <c r="AB414" s="30"/>
      <c r="AC414" s="30"/>
      <c r="AD414" s="30"/>
      <c r="AE414" s="30"/>
      <c r="AR414" s="183" t="s">
        <v>137</v>
      </c>
      <c r="AT414" s="183" t="s">
        <v>133</v>
      </c>
      <c r="AU414" s="183" t="s">
        <v>85</v>
      </c>
      <c r="AY414" s="13" t="s">
        <v>132</v>
      </c>
      <c r="BE414" s="184">
        <f>IF(N414="základní",J414,0)</f>
        <v>0</v>
      </c>
      <c r="BF414" s="184">
        <f>IF(N414="snížená",J414,0)</f>
        <v>0</v>
      </c>
      <c r="BG414" s="184">
        <f>IF(N414="zákl. přenesená",J414,0)</f>
        <v>0</v>
      </c>
      <c r="BH414" s="184">
        <f>IF(N414="sníž. přenesená",J414,0)</f>
        <v>0</v>
      </c>
      <c r="BI414" s="184">
        <f>IF(N414="nulová",J414,0)</f>
        <v>0</v>
      </c>
      <c r="BJ414" s="13" t="s">
        <v>85</v>
      </c>
      <c r="BK414" s="184">
        <f>ROUND(I414*H414,2)</f>
        <v>0</v>
      </c>
      <c r="BL414" s="13" t="s">
        <v>137</v>
      </c>
      <c r="BM414" s="183" t="s">
        <v>736</v>
      </c>
    </row>
    <row r="415" spans="1:47" s="2" customFormat="1" ht="39">
      <c r="A415" s="30"/>
      <c r="B415" s="31"/>
      <c r="C415" s="32"/>
      <c r="D415" s="185" t="s">
        <v>138</v>
      </c>
      <c r="E415" s="32"/>
      <c r="F415" s="186" t="s">
        <v>737</v>
      </c>
      <c r="G415" s="32"/>
      <c r="H415" s="32"/>
      <c r="I415" s="187"/>
      <c r="J415" s="32"/>
      <c r="K415" s="32"/>
      <c r="L415" s="35"/>
      <c r="M415" s="188"/>
      <c r="N415" s="189"/>
      <c r="O415" s="67"/>
      <c r="P415" s="67"/>
      <c r="Q415" s="67"/>
      <c r="R415" s="67"/>
      <c r="S415" s="67"/>
      <c r="T415" s="68"/>
      <c r="U415" s="30"/>
      <c r="V415" s="30"/>
      <c r="W415" s="30"/>
      <c r="X415" s="30"/>
      <c r="Y415" s="30"/>
      <c r="Z415" s="30"/>
      <c r="AA415" s="30"/>
      <c r="AB415" s="30"/>
      <c r="AC415" s="30"/>
      <c r="AD415" s="30"/>
      <c r="AE415" s="30"/>
      <c r="AT415" s="13" t="s">
        <v>138</v>
      </c>
      <c r="AU415" s="13" t="s">
        <v>85</v>
      </c>
    </row>
    <row r="416" spans="1:65" s="2" customFormat="1" ht="14.45" customHeight="1">
      <c r="A416" s="30"/>
      <c r="B416" s="31"/>
      <c r="C416" s="171" t="s">
        <v>423</v>
      </c>
      <c r="D416" s="171" t="s">
        <v>133</v>
      </c>
      <c r="E416" s="172" t="s">
        <v>738</v>
      </c>
      <c r="F416" s="173" t="s">
        <v>220</v>
      </c>
      <c r="G416" s="174" t="s">
        <v>136</v>
      </c>
      <c r="H416" s="175">
        <v>4</v>
      </c>
      <c r="I416" s="176"/>
      <c r="J416" s="177">
        <f>ROUND(I416*H416,2)</f>
        <v>0</v>
      </c>
      <c r="K416" s="178"/>
      <c r="L416" s="35"/>
      <c r="M416" s="179" t="s">
        <v>1</v>
      </c>
      <c r="N416" s="180" t="s">
        <v>42</v>
      </c>
      <c r="O416" s="67"/>
      <c r="P416" s="181">
        <f>O416*H416</f>
        <v>0</v>
      </c>
      <c r="Q416" s="181">
        <v>0</v>
      </c>
      <c r="R416" s="181">
        <f>Q416*H416</f>
        <v>0</v>
      </c>
      <c r="S416" s="181">
        <v>0</v>
      </c>
      <c r="T416" s="182">
        <f>S416*H416</f>
        <v>0</v>
      </c>
      <c r="U416" s="30"/>
      <c r="V416" s="30"/>
      <c r="W416" s="30"/>
      <c r="X416" s="30"/>
      <c r="Y416" s="30"/>
      <c r="Z416" s="30"/>
      <c r="AA416" s="30"/>
      <c r="AB416" s="30"/>
      <c r="AC416" s="30"/>
      <c r="AD416" s="30"/>
      <c r="AE416" s="30"/>
      <c r="AR416" s="183" t="s">
        <v>137</v>
      </c>
      <c r="AT416" s="183" t="s">
        <v>133</v>
      </c>
      <c r="AU416" s="183" t="s">
        <v>85</v>
      </c>
      <c r="AY416" s="13" t="s">
        <v>132</v>
      </c>
      <c r="BE416" s="184">
        <f>IF(N416="základní",J416,0)</f>
        <v>0</v>
      </c>
      <c r="BF416" s="184">
        <f>IF(N416="snížená",J416,0)</f>
        <v>0</v>
      </c>
      <c r="BG416" s="184">
        <f>IF(N416="zákl. přenesená",J416,0)</f>
        <v>0</v>
      </c>
      <c r="BH416" s="184">
        <f>IF(N416="sníž. přenesená",J416,0)</f>
        <v>0</v>
      </c>
      <c r="BI416" s="184">
        <f>IF(N416="nulová",J416,0)</f>
        <v>0</v>
      </c>
      <c r="BJ416" s="13" t="s">
        <v>85</v>
      </c>
      <c r="BK416" s="184">
        <f>ROUND(I416*H416,2)</f>
        <v>0</v>
      </c>
      <c r="BL416" s="13" t="s">
        <v>137</v>
      </c>
      <c r="BM416" s="183" t="s">
        <v>739</v>
      </c>
    </row>
    <row r="417" spans="1:47" s="2" customFormat="1" ht="39">
      <c r="A417" s="30"/>
      <c r="B417" s="31"/>
      <c r="C417" s="32"/>
      <c r="D417" s="185" t="s">
        <v>138</v>
      </c>
      <c r="E417" s="32"/>
      <c r="F417" s="186" t="s">
        <v>740</v>
      </c>
      <c r="G417" s="32"/>
      <c r="H417" s="32"/>
      <c r="I417" s="187"/>
      <c r="J417" s="32"/>
      <c r="K417" s="32"/>
      <c r="L417" s="35"/>
      <c r="M417" s="188"/>
      <c r="N417" s="189"/>
      <c r="O417" s="67"/>
      <c r="P417" s="67"/>
      <c r="Q417" s="67"/>
      <c r="R417" s="67"/>
      <c r="S417" s="67"/>
      <c r="T417" s="68"/>
      <c r="U417" s="30"/>
      <c r="V417" s="30"/>
      <c r="W417" s="30"/>
      <c r="X417" s="30"/>
      <c r="Y417" s="30"/>
      <c r="Z417" s="30"/>
      <c r="AA417" s="30"/>
      <c r="AB417" s="30"/>
      <c r="AC417" s="30"/>
      <c r="AD417" s="30"/>
      <c r="AE417" s="30"/>
      <c r="AT417" s="13" t="s">
        <v>138</v>
      </c>
      <c r="AU417" s="13" t="s">
        <v>85</v>
      </c>
    </row>
    <row r="418" spans="2:63" s="11" customFormat="1" ht="25.9" customHeight="1">
      <c r="B418" s="157"/>
      <c r="C418" s="158"/>
      <c r="D418" s="159" t="s">
        <v>76</v>
      </c>
      <c r="E418" s="160" t="s">
        <v>741</v>
      </c>
      <c r="F418" s="160" t="s">
        <v>742</v>
      </c>
      <c r="G418" s="158"/>
      <c r="H418" s="158"/>
      <c r="I418" s="161"/>
      <c r="J418" s="162">
        <f>BK418</f>
        <v>0</v>
      </c>
      <c r="K418" s="158"/>
      <c r="L418" s="163"/>
      <c r="M418" s="164"/>
      <c r="N418" s="165"/>
      <c r="O418" s="165"/>
      <c r="P418" s="166">
        <f>SUM(P419:P428)</f>
        <v>0</v>
      </c>
      <c r="Q418" s="165"/>
      <c r="R418" s="166">
        <f>SUM(R419:R428)</f>
        <v>0</v>
      </c>
      <c r="S418" s="165"/>
      <c r="T418" s="167">
        <f>SUM(T419:T428)</f>
        <v>0</v>
      </c>
      <c r="AR418" s="168" t="s">
        <v>85</v>
      </c>
      <c r="AT418" s="169" t="s">
        <v>76</v>
      </c>
      <c r="AU418" s="169" t="s">
        <v>77</v>
      </c>
      <c r="AY418" s="168" t="s">
        <v>132</v>
      </c>
      <c r="BK418" s="170">
        <f>SUM(BK419:BK428)</f>
        <v>0</v>
      </c>
    </row>
    <row r="419" spans="1:65" s="2" customFormat="1" ht="62.65" customHeight="1">
      <c r="A419" s="30"/>
      <c r="B419" s="31"/>
      <c r="C419" s="171" t="s">
        <v>743</v>
      </c>
      <c r="D419" s="171" t="s">
        <v>133</v>
      </c>
      <c r="E419" s="172" t="s">
        <v>744</v>
      </c>
      <c r="F419" s="173" t="s">
        <v>745</v>
      </c>
      <c r="G419" s="174" t="s">
        <v>136</v>
      </c>
      <c r="H419" s="175">
        <v>1</v>
      </c>
      <c r="I419" s="176"/>
      <c r="J419" s="177">
        <f>ROUND(I419*H419,2)</f>
        <v>0</v>
      </c>
      <c r="K419" s="178"/>
      <c r="L419" s="35"/>
      <c r="M419" s="179" t="s">
        <v>1</v>
      </c>
      <c r="N419" s="180" t="s">
        <v>42</v>
      </c>
      <c r="O419" s="67"/>
      <c r="P419" s="181">
        <f>O419*H419</f>
        <v>0</v>
      </c>
      <c r="Q419" s="181">
        <v>0</v>
      </c>
      <c r="R419" s="181">
        <f>Q419*H419</f>
        <v>0</v>
      </c>
      <c r="S419" s="181">
        <v>0</v>
      </c>
      <c r="T419" s="182">
        <f>S419*H419</f>
        <v>0</v>
      </c>
      <c r="U419" s="30"/>
      <c r="V419" s="30"/>
      <c r="W419" s="30"/>
      <c r="X419" s="30"/>
      <c r="Y419" s="30"/>
      <c r="Z419" s="30"/>
      <c r="AA419" s="30"/>
      <c r="AB419" s="30"/>
      <c r="AC419" s="30"/>
      <c r="AD419" s="30"/>
      <c r="AE419" s="30"/>
      <c r="AR419" s="183" t="s">
        <v>137</v>
      </c>
      <c r="AT419" s="183" t="s">
        <v>133</v>
      </c>
      <c r="AU419" s="183" t="s">
        <v>85</v>
      </c>
      <c r="AY419" s="13" t="s">
        <v>132</v>
      </c>
      <c r="BE419" s="184">
        <f>IF(N419="základní",J419,0)</f>
        <v>0</v>
      </c>
      <c r="BF419" s="184">
        <f>IF(N419="snížená",J419,0)</f>
        <v>0</v>
      </c>
      <c r="BG419" s="184">
        <f>IF(N419="zákl. přenesená",J419,0)</f>
        <v>0</v>
      </c>
      <c r="BH419" s="184">
        <f>IF(N419="sníž. přenesená",J419,0)</f>
        <v>0</v>
      </c>
      <c r="BI419" s="184">
        <f>IF(N419="nulová",J419,0)</f>
        <v>0</v>
      </c>
      <c r="BJ419" s="13" t="s">
        <v>85</v>
      </c>
      <c r="BK419" s="184">
        <f>ROUND(I419*H419,2)</f>
        <v>0</v>
      </c>
      <c r="BL419" s="13" t="s">
        <v>137</v>
      </c>
      <c r="BM419" s="183" t="s">
        <v>746</v>
      </c>
    </row>
    <row r="420" spans="1:47" s="2" customFormat="1" ht="48.75">
      <c r="A420" s="30"/>
      <c r="B420" s="31"/>
      <c r="C420" s="32"/>
      <c r="D420" s="185" t="s">
        <v>138</v>
      </c>
      <c r="E420" s="32"/>
      <c r="F420" s="186" t="s">
        <v>747</v>
      </c>
      <c r="G420" s="32"/>
      <c r="H420" s="32"/>
      <c r="I420" s="187"/>
      <c r="J420" s="32"/>
      <c r="K420" s="32"/>
      <c r="L420" s="35"/>
      <c r="M420" s="188"/>
      <c r="N420" s="189"/>
      <c r="O420" s="67"/>
      <c r="P420" s="67"/>
      <c r="Q420" s="67"/>
      <c r="R420" s="67"/>
      <c r="S420" s="67"/>
      <c r="T420" s="68"/>
      <c r="U420" s="30"/>
      <c r="V420" s="30"/>
      <c r="W420" s="30"/>
      <c r="X420" s="30"/>
      <c r="Y420" s="30"/>
      <c r="Z420" s="30"/>
      <c r="AA420" s="30"/>
      <c r="AB420" s="30"/>
      <c r="AC420" s="30"/>
      <c r="AD420" s="30"/>
      <c r="AE420" s="30"/>
      <c r="AT420" s="13" t="s">
        <v>138</v>
      </c>
      <c r="AU420" s="13" t="s">
        <v>85</v>
      </c>
    </row>
    <row r="421" spans="1:65" s="2" customFormat="1" ht="49.15" customHeight="1">
      <c r="A421" s="30"/>
      <c r="B421" s="31"/>
      <c r="C421" s="171" t="s">
        <v>427</v>
      </c>
      <c r="D421" s="171" t="s">
        <v>133</v>
      </c>
      <c r="E421" s="172" t="s">
        <v>748</v>
      </c>
      <c r="F421" s="173" t="s">
        <v>749</v>
      </c>
      <c r="G421" s="174" t="s">
        <v>136</v>
      </c>
      <c r="H421" s="175">
        <v>1</v>
      </c>
      <c r="I421" s="176"/>
      <c r="J421" s="177">
        <f>ROUND(I421*H421,2)</f>
        <v>0</v>
      </c>
      <c r="K421" s="178"/>
      <c r="L421" s="35"/>
      <c r="M421" s="179" t="s">
        <v>1</v>
      </c>
      <c r="N421" s="180" t="s">
        <v>42</v>
      </c>
      <c r="O421" s="67"/>
      <c r="P421" s="181">
        <f>O421*H421</f>
        <v>0</v>
      </c>
      <c r="Q421" s="181">
        <v>0</v>
      </c>
      <c r="R421" s="181">
        <f>Q421*H421</f>
        <v>0</v>
      </c>
      <c r="S421" s="181">
        <v>0</v>
      </c>
      <c r="T421" s="182">
        <f>S421*H421</f>
        <v>0</v>
      </c>
      <c r="U421" s="30"/>
      <c r="V421" s="30"/>
      <c r="W421" s="30"/>
      <c r="X421" s="30"/>
      <c r="Y421" s="30"/>
      <c r="Z421" s="30"/>
      <c r="AA421" s="30"/>
      <c r="AB421" s="30"/>
      <c r="AC421" s="30"/>
      <c r="AD421" s="30"/>
      <c r="AE421" s="30"/>
      <c r="AR421" s="183" t="s">
        <v>137</v>
      </c>
      <c r="AT421" s="183" t="s">
        <v>133</v>
      </c>
      <c r="AU421" s="183" t="s">
        <v>85</v>
      </c>
      <c r="AY421" s="13" t="s">
        <v>132</v>
      </c>
      <c r="BE421" s="184">
        <f>IF(N421="základní",J421,0)</f>
        <v>0</v>
      </c>
      <c r="BF421" s="184">
        <f>IF(N421="snížená",J421,0)</f>
        <v>0</v>
      </c>
      <c r="BG421" s="184">
        <f>IF(N421="zákl. přenesená",J421,0)</f>
        <v>0</v>
      </c>
      <c r="BH421" s="184">
        <f>IF(N421="sníž. přenesená",J421,0)</f>
        <v>0</v>
      </c>
      <c r="BI421" s="184">
        <f>IF(N421="nulová",J421,0)</f>
        <v>0</v>
      </c>
      <c r="BJ421" s="13" t="s">
        <v>85</v>
      </c>
      <c r="BK421" s="184">
        <f>ROUND(I421*H421,2)</f>
        <v>0</v>
      </c>
      <c r="BL421" s="13" t="s">
        <v>137</v>
      </c>
      <c r="BM421" s="183" t="s">
        <v>750</v>
      </c>
    </row>
    <row r="422" spans="1:47" s="2" customFormat="1" ht="48.75">
      <c r="A422" s="30"/>
      <c r="B422" s="31"/>
      <c r="C422" s="32"/>
      <c r="D422" s="185" t="s">
        <v>138</v>
      </c>
      <c r="E422" s="32"/>
      <c r="F422" s="186" t="s">
        <v>751</v>
      </c>
      <c r="G422" s="32"/>
      <c r="H422" s="32"/>
      <c r="I422" s="187"/>
      <c r="J422" s="32"/>
      <c r="K422" s="32"/>
      <c r="L422" s="35"/>
      <c r="M422" s="188"/>
      <c r="N422" s="189"/>
      <c r="O422" s="67"/>
      <c r="P422" s="67"/>
      <c r="Q422" s="67"/>
      <c r="R422" s="67"/>
      <c r="S422" s="67"/>
      <c r="T422" s="68"/>
      <c r="U422" s="30"/>
      <c r="V422" s="30"/>
      <c r="W422" s="30"/>
      <c r="X422" s="30"/>
      <c r="Y422" s="30"/>
      <c r="Z422" s="30"/>
      <c r="AA422" s="30"/>
      <c r="AB422" s="30"/>
      <c r="AC422" s="30"/>
      <c r="AD422" s="30"/>
      <c r="AE422" s="30"/>
      <c r="AT422" s="13" t="s">
        <v>138</v>
      </c>
      <c r="AU422" s="13" t="s">
        <v>85</v>
      </c>
    </row>
    <row r="423" spans="1:65" s="2" customFormat="1" ht="49.15" customHeight="1">
      <c r="A423" s="30"/>
      <c r="B423" s="31"/>
      <c r="C423" s="171" t="s">
        <v>752</v>
      </c>
      <c r="D423" s="171" t="s">
        <v>133</v>
      </c>
      <c r="E423" s="172" t="s">
        <v>753</v>
      </c>
      <c r="F423" s="173" t="s">
        <v>754</v>
      </c>
      <c r="G423" s="174" t="s">
        <v>136</v>
      </c>
      <c r="H423" s="175">
        <v>1</v>
      </c>
      <c r="I423" s="176"/>
      <c r="J423" s="177">
        <f>ROUND(I423*H423,2)</f>
        <v>0</v>
      </c>
      <c r="K423" s="178"/>
      <c r="L423" s="35"/>
      <c r="M423" s="179" t="s">
        <v>1</v>
      </c>
      <c r="N423" s="180" t="s">
        <v>42</v>
      </c>
      <c r="O423" s="67"/>
      <c r="P423" s="181">
        <f>O423*H423</f>
        <v>0</v>
      </c>
      <c r="Q423" s="181">
        <v>0</v>
      </c>
      <c r="R423" s="181">
        <f>Q423*H423</f>
        <v>0</v>
      </c>
      <c r="S423" s="181">
        <v>0</v>
      </c>
      <c r="T423" s="182">
        <f>S423*H423</f>
        <v>0</v>
      </c>
      <c r="U423" s="30"/>
      <c r="V423" s="30"/>
      <c r="W423" s="30"/>
      <c r="X423" s="30"/>
      <c r="Y423" s="30"/>
      <c r="Z423" s="30"/>
      <c r="AA423" s="30"/>
      <c r="AB423" s="30"/>
      <c r="AC423" s="30"/>
      <c r="AD423" s="30"/>
      <c r="AE423" s="30"/>
      <c r="AR423" s="183" t="s">
        <v>137</v>
      </c>
      <c r="AT423" s="183" t="s">
        <v>133</v>
      </c>
      <c r="AU423" s="183" t="s">
        <v>85</v>
      </c>
      <c r="AY423" s="13" t="s">
        <v>132</v>
      </c>
      <c r="BE423" s="184">
        <f>IF(N423="základní",J423,0)</f>
        <v>0</v>
      </c>
      <c r="BF423" s="184">
        <f>IF(N423="snížená",J423,0)</f>
        <v>0</v>
      </c>
      <c r="BG423" s="184">
        <f>IF(N423="zákl. přenesená",J423,0)</f>
        <v>0</v>
      </c>
      <c r="BH423" s="184">
        <f>IF(N423="sníž. přenesená",J423,0)</f>
        <v>0</v>
      </c>
      <c r="BI423" s="184">
        <f>IF(N423="nulová",J423,0)</f>
        <v>0</v>
      </c>
      <c r="BJ423" s="13" t="s">
        <v>85</v>
      </c>
      <c r="BK423" s="184">
        <f>ROUND(I423*H423,2)</f>
        <v>0</v>
      </c>
      <c r="BL423" s="13" t="s">
        <v>137</v>
      </c>
      <c r="BM423" s="183" t="s">
        <v>755</v>
      </c>
    </row>
    <row r="424" spans="1:47" s="2" customFormat="1" ht="48.75">
      <c r="A424" s="30"/>
      <c r="B424" s="31"/>
      <c r="C424" s="32"/>
      <c r="D424" s="185" t="s">
        <v>138</v>
      </c>
      <c r="E424" s="32"/>
      <c r="F424" s="186" t="s">
        <v>756</v>
      </c>
      <c r="G424" s="32"/>
      <c r="H424" s="32"/>
      <c r="I424" s="187"/>
      <c r="J424" s="32"/>
      <c r="K424" s="32"/>
      <c r="L424" s="35"/>
      <c r="M424" s="188"/>
      <c r="N424" s="189"/>
      <c r="O424" s="67"/>
      <c r="P424" s="67"/>
      <c r="Q424" s="67"/>
      <c r="R424" s="67"/>
      <c r="S424" s="67"/>
      <c r="T424" s="68"/>
      <c r="U424" s="30"/>
      <c r="V424" s="30"/>
      <c r="W424" s="30"/>
      <c r="X424" s="30"/>
      <c r="Y424" s="30"/>
      <c r="Z424" s="30"/>
      <c r="AA424" s="30"/>
      <c r="AB424" s="30"/>
      <c r="AC424" s="30"/>
      <c r="AD424" s="30"/>
      <c r="AE424" s="30"/>
      <c r="AT424" s="13" t="s">
        <v>138</v>
      </c>
      <c r="AU424" s="13" t="s">
        <v>85</v>
      </c>
    </row>
    <row r="425" spans="1:65" s="2" customFormat="1" ht="49.15" customHeight="1">
      <c r="A425" s="30"/>
      <c r="B425" s="31"/>
      <c r="C425" s="171" t="s">
        <v>433</v>
      </c>
      <c r="D425" s="171" t="s">
        <v>133</v>
      </c>
      <c r="E425" s="172" t="s">
        <v>757</v>
      </c>
      <c r="F425" s="173" t="s">
        <v>758</v>
      </c>
      <c r="G425" s="174" t="s">
        <v>136</v>
      </c>
      <c r="H425" s="175">
        <v>1</v>
      </c>
      <c r="I425" s="176"/>
      <c r="J425" s="177">
        <f>ROUND(I425*H425,2)</f>
        <v>0</v>
      </c>
      <c r="K425" s="178"/>
      <c r="L425" s="35"/>
      <c r="M425" s="179" t="s">
        <v>1</v>
      </c>
      <c r="N425" s="180" t="s">
        <v>42</v>
      </c>
      <c r="O425" s="67"/>
      <c r="P425" s="181">
        <f>O425*H425</f>
        <v>0</v>
      </c>
      <c r="Q425" s="181">
        <v>0</v>
      </c>
      <c r="R425" s="181">
        <f>Q425*H425</f>
        <v>0</v>
      </c>
      <c r="S425" s="181">
        <v>0</v>
      </c>
      <c r="T425" s="182">
        <f>S425*H425</f>
        <v>0</v>
      </c>
      <c r="U425" s="30"/>
      <c r="V425" s="30"/>
      <c r="W425" s="30"/>
      <c r="X425" s="30"/>
      <c r="Y425" s="30"/>
      <c r="Z425" s="30"/>
      <c r="AA425" s="30"/>
      <c r="AB425" s="30"/>
      <c r="AC425" s="30"/>
      <c r="AD425" s="30"/>
      <c r="AE425" s="30"/>
      <c r="AR425" s="183" t="s">
        <v>137</v>
      </c>
      <c r="AT425" s="183" t="s">
        <v>133</v>
      </c>
      <c r="AU425" s="183" t="s">
        <v>85</v>
      </c>
      <c r="AY425" s="13" t="s">
        <v>132</v>
      </c>
      <c r="BE425" s="184">
        <f>IF(N425="základní",J425,0)</f>
        <v>0</v>
      </c>
      <c r="BF425" s="184">
        <f>IF(N425="snížená",J425,0)</f>
        <v>0</v>
      </c>
      <c r="BG425" s="184">
        <f>IF(N425="zákl. přenesená",J425,0)</f>
        <v>0</v>
      </c>
      <c r="BH425" s="184">
        <f>IF(N425="sníž. přenesená",J425,0)</f>
        <v>0</v>
      </c>
      <c r="BI425" s="184">
        <f>IF(N425="nulová",J425,0)</f>
        <v>0</v>
      </c>
      <c r="BJ425" s="13" t="s">
        <v>85</v>
      </c>
      <c r="BK425" s="184">
        <f>ROUND(I425*H425,2)</f>
        <v>0</v>
      </c>
      <c r="BL425" s="13" t="s">
        <v>137</v>
      </c>
      <c r="BM425" s="183" t="s">
        <v>759</v>
      </c>
    </row>
    <row r="426" spans="1:47" s="2" customFormat="1" ht="48.75">
      <c r="A426" s="30"/>
      <c r="B426" s="31"/>
      <c r="C426" s="32"/>
      <c r="D426" s="185" t="s">
        <v>138</v>
      </c>
      <c r="E426" s="32"/>
      <c r="F426" s="186" t="s">
        <v>760</v>
      </c>
      <c r="G426" s="32"/>
      <c r="H426" s="32"/>
      <c r="I426" s="187"/>
      <c r="J426" s="32"/>
      <c r="K426" s="32"/>
      <c r="L426" s="35"/>
      <c r="M426" s="188"/>
      <c r="N426" s="189"/>
      <c r="O426" s="67"/>
      <c r="P426" s="67"/>
      <c r="Q426" s="67"/>
      <c r="R426" s="67"/>
      <c r="S426" s="67"/>
      <c r="T426" s="68"/>
      <c r="U426" s="30"/>
      <c r="V426" s="30"/>
      <c r="W426" s="30"/>
      <c r="X426" s="30"/>
      <c r="Y426" s="30"/>
      <c r="Z426" s="30"/>
      <c r="AA426" s="30"/>
      <c r="AB426" s="30"/>
      <c r="AC426" s="30"/>
      <c r="AD426" s="30"/>
      <c r="AE426" s="30"/>
      <c r="AT426" s="13" t="s">
        <v>138</v>
      </c>
      <c r="AU426" s="13" t="s">
        <v>85</v>
      </c>
    </row>
    <row r="427" spans="1:65" s="2" customFormat="1" ht="49.15" customHeight="1">
      <c r="A427" s="30"/>
      <c r="B427" s="31"/>
      <c r="C427" s="171" t="s">
        <v>761</v>
      </c>
      <c r="D427" s="171" t="s">
        <v>133</v>
      </c>
      <c r="E427" s="172" t="s">
        <v>762</v>
      </c>
      <c r="F427" s="173" t="s">
        <v>763</v>
      </c>
      <c r="G427" s="174" t="s">
        <v>136</v>
      </c>
      <c r="H427" s="175">
        <v>1</v>
      </c>
      <c r="I427" s="176"/>
      <c r="J427" s="177">
        <f>ROUND(I427*H427,2)</f>
        <v>0</v>
      </c>
      <c r="K427" s="178"/>
      <c r="L427" s="35"/>
      <c r="M427" s="179" t="s">
        <v>1</v>
      </c>
      <c r="N427" s="180" t="s">
        <v>42</v>
      </c>
      <c r="O427" s="67"/>
      <c r="P427" s="181">
        <f>O427*H427</f>
        <v>0</v>
      </c>
      <c r="Q427" s="181">
        <v>0</v>
      </c>
      <c r="R427" s="181">
        <f>Q427*H427</f>
        <v>0</v>
      </c>
      <c r="S427" s="181">
        <v>0</v>
      </c>
      <c r="T427" s="182">
        <f>S427*H427</f>
        <v>0</v>
      </c>
      <c r="U427" s="30"/>
      <c r="V427" s="30"/>
      <c r="W427" s="30"/>
      <c r="X427" s="30"/>
      <c r="Y427" s="30"/>
      <c r="Z427" s="30"/>
      <c r="AA427" s="30"/>
      <c r="AB427" s="30"/>
      <c r="AC427" s="30"/>
      <c r="AD427" s="30"/>
      <c r="AE427" s="30"/>
      <c r="AR427" s="183" t="s">
        <v>137</v>
      </c>
      <c r="AT427" s="183" t="s">
        <v>133</v>
      </c>
      <c r="AU427" s="183" t="s">
        <v>85</v>
      </c>
      <c r="AY427" s="13" t="s">
        <v>132</v>
      </c>
      <c r="BE427" s="184">
        <f>IF(N427="základní",J427,0)</f>
        <v>0</v>
      </c>
      <c r="BF427" s="184">
        <f>IF(N427="snížená",J427,0)</f>
        <v>0</v>
      </c>
      <c r="BG427" s="184">
        <f>IF(N427="zákl. přenesená",J427,0)</f>
        <v>0</v>
      </c>
      <c r="BH427" s="184">
        <f>IF(N427="sníž. přenesená",J427,0)</f>
        <v>0</v>
      </c>
      <c r="BI427" s="184">
        <f>IF(N427="nulová",J427,0)</f>
        <v>0</v>
      </c>
      <c r="BJ427" s="13" t="s">
        <v>85</v>
      </c>
      <c r="BK427" s="184">
        <f>ROUND(I427*H427,2)</f>
        <v>0</v>
      </c>
      <c r="BL427" s="13" t="s">
        <v>137</v>
      </c>
      <c r="BM427" s="183" t="s">
        <v>764</v>
      </c>
    </row>
    <row r="428" spans="1:47" s="2" customFormat="1" ht="48.75">
      <c r="A428" s="30"/>
      <c r="B428" s="31"/>
      <c r="C428" s="32"/>
      <c r="D428" s="185" t="s">
        <v>138</v>
      </c>
      <c r="E428" s="32"/>
      <c r="F428" s="186" t="s">
        <v>765</v>
      </c>
      <c r="G428" s="32"/>
      <c r="H428" s="32"/>
      <c r="I428" s="187"/>
      <c r="J428" s="32"/>
      <c r="K428" s="32"/>
      <c r="L428" s="35"/>
      <c r="M428" s="188"/>
      <c r="N428" s="189"/>
      <c r="O428" s="67"/>
      <c r="P428" s="67"/>
      <c r="Q428" s="67"/>
      <c r="R428" s="67"/>
      <c r="S428" s="67"/>
      <c r="T428" s="68"/>
      <c r="U428" s="30"/>
      <c r="V428" s="30"/>
      <c r="W428" s="30"/>
      <c r="X428" s="30"/>
      <c r="Y428" s="30"/>
      <c r="Z428" s="30"/>
      <c r="AA428" s="30"/>
      <c r="AB428" s="30"/>
      <c r="AC428" s="30"/>
      <c r="AD428" s="30"/>
      <c r="AE428" s="30"/>
      <c r="AT428" s="13" t="s">
        <v>138</v>
      </c>
      <c r="AU428" s="13" t="s">
        <v>85</v>
      </c>
    </row>
    <row r="429" spans="2:63" s="11" customFormat="1" ht="25.9" customHeight="1">
      <c r="B429" s="157"/>
      <c r="C429" s="158"/>
      <c r="D429" s="159" t="s">
        <v>76</v>
      </c>
      <c r="E429" s="160" t="s">
        <v>766</v>
      </c>
      <c r="F429" s="160" t="s">
        <v>767</v>
      </c>
      <c r="G429" s="158"/>
      <c r="H429" s="158"/>
      <c r="I429" s="161"/>
      <c r="J429" s="162">
        <f>BK429</f>
        <v>0</v>
      </c>
      <c r="K429" s="158"/>
      <c r="L429" s="163"/>
      <c r="M429" s="164"/>
      <c r="N429" s="165"/>
      <c r="O429" s="165"/>
      <c r="P429" s="166">
        <f>SUM(P430:P441)</f>
        <v>0</v>
      </c>
      <c r="Q429" s="165"/>
      <c r="R429" s="166">
        <f>SUM(R430:R441)</f>
        <v>0</v>
      </c>
      <c r="S429" s="165"/>
      <c r="T429" s="167">
        <f>SUM(T430:T441)</f>
        <v>0</v>
      </c>
      <c r="AR429" s="168" t="s">
        <v>85</v>
      </c>
      <c r="AT429" s="169" t="s">
        <v>76</v>
      </c>
      <c r="AU429" s="169" t="s">
        <v>77</v>
      </c>
      <c r="AY429" s="168" t="s">
        <v>132</v>
      </c>
      <c r="BK429" s="170">
        <f>SUM(BK430:BK441)</f>
        <v>0</v>
      </c>
    </row>
    <row r="430" spans="1:65" s="2" customFormat="1" ht="14.45" customHeight="1">
      <c r="A430" s="30"/>
      <c r="B430" s="31"/>
      <c r="C430" s="171" t="s">
        <v>438</v>
      </c>
      <c r="D430" s="171" t="s">
        <v>133</v>
      </c>
      <c r="E430" s="172" t="s">
        <v>768</v>
      </c>
      <c r="F430" s="173" t="s">
        <v>769</v>
      </c>
      <c r="G430" s="174" t="s">
        <v>136</v>
      </c>
      <c r="H430" s="175">
        <v>1</v>
      </c>
      <c r="I430" s="176"/>
      <c r="J430" s="177">
        <f>ROUND(I430*H430,2)</f>
        <v>0</v>
      </c>
      <c r="K430" s="178"/>
      <c r="L430" s="35"/>
      <c r="M430" s="179" t="s">
        <v>1</v>
      </c>
      <c r="N430" s="180" t="s">
        <v>42</v>
      </c>
      <c r="O430" s="67"/>
      <c r="P430" s="181">
        <f>O430*H430</f>
        <v>0</v>
      </c>
      <c r="Q430" s="181">
        <v>0</v>
      </c>
      <c r="R430" s="181">
        <f>Q430*H430</f>
        <v>0</v>
      </c>
      <c r="S430" s="181">
        <v>0</v>
      </c>
      <c r="T430" s="182">
        <f>S430*H430</f>
        <v>0</v>
      </c>
      <c r="U430" s="30"/>
      <c r="V430" s="30"/>
      <c r="W430" s="30"/>
      <c r="X430" s="30"/>
      <c r="Y430" s="30"/>
      <c r="Z430" s="30"/>
      <c r="AA430" s="30"/>
      <c r="AB430" s="30"/>
      <c r="AC430" s="30"/>
      <c r="AD430" s="30"/>
      <c r="AE430" s="30"/>
      <c r="AR430" s="183" t="s">
        <v>137</v>
      </c>
      <c r="AT430" s="183" t="s">
        <v>133</v>
      </c>
      <c r="AU430" s="183" t="s">
        <v>85</v>
      </c>
      <c r="AY430" s="13" t="s">
        <v>132</v>
      </c>
      <c r="BE430" s="184">
        <f>IF(N430="základní",J430,0)</f>
        <v>0</v>
      </c>
      <c r="BF430" s="184">
        <f>IF(N430="snížená",J430,0)</f>
        <v>0</v>
      </c>
      <c r="BG430" s="184">
        <f>IF(N430="zákl. přenesená",J430,0)</f>
        <v>0</v>
      </c>
      <c r="BH430" s="184">
        <f>IF(N430="sníž. přenesená",J430,0)</f>
        <v>0</v>
      </c>
      <c r="BI430" s="184">
        <f>IF(N430="nulová",J430,0)</f>
        <v>0</v>
      </c>
      <c r="BJ430" s="13" t="s">
        <v>85</v>
      </c>
      <c r="BK430" s="184">
        <f>ROUND(I430*H430,2)</f>
        <v>0</v>
      </c>
      <c r="BL430" s="13" t="s">
        <v>137</v>
      </c>
      <c r="BM430" s="183" t="s">
        <v>770</v>
      </c>
    </row>
    <row r="431" spans="1:47" s="2" customFormat="1" ht="29.25">
      <c r="A431" s="30"/>
      <c r="B431" s="31"/>
      <c r="C431" s="32"/>
      <c r="D431" s="185" t="s">
        <v>138</v>
      </c>
      <c r="E431" s="32"/>
      <c r="F431" s="186" t="s">
        <v>771</v>
      </c>
      <c r="G431" s="32"/>
      <c r="H431" s="32"/>
      <c r="I431" s="187"/>
      <c r="J431" s="32"/>
      <c r="K431" s="32"/>
      <c r="L431" s="35"/>
      <c r="M431" s="188"/>
      <c r="N431" s="189"/>
      <c r="O431" s="67"/>
      <c r="P431" s="67"/>
      <c r="Q431" s="67"/>
      <c r="R431" s="67"/>
      <c r="S431" s="67"/>
      <c r="T431" s="68"/>
      <c r="U431" s="30"/>
      <c r="V431" s="30"/>
      <c r="W431" s="30"/>
      <c r="X431" s="30"/>
      <c r="Y431" s="30"/>
      <c r="Z431" s="30"/>
      <c r="AA431" s="30"/>
      <c r="AB431" s="30"/>
      <c r="AC431" s="30"/>
      <c r="AD431" s="30"/>
      <c r="AE431" s="30"/>
      <c r="AT431" s="13" t="s">
        <v>138</v>
      </c>
      <c r="AU431" s="13" t="s">
        <v>85</v>
      </c>
    </row>
    <row r="432" spans="1:65" s="2" customFormat="1" ht="14.45" customHeight="1">
      <c r="A432" s="30"/>
      <c r="B432" s="31"/>
      <c r="C432" s="171" t="s">
        <v>772</v>
      </c>
      <c r="D432" s="171" t="s">
        <v>133</v>
      </c>
      <c r="E432" s="172" t="s">
        <v>773</v>
      </c>
      <c r="F432" s="173" t="s">
        <v>422</v>
      </c>
      <c r="G432" s="174" t="s">
        <v>136</v>
      </c>
      <c r="H432" s="175">
        <v>1</v>
      </c>
      <c r="I432" s="176"/>
      <c r="J432" s="177">
        <f>ROUND(I432*H432,2)</f>
        <v>0</v>
      </c>
      <c r="K432" s="178"/>
      <c r="L432" s="35"/>
      <c r="M432" s="179" t="s">
        <v>1</v>
      </c>
      <c r="N432" s="180" t="s">
        <v>42</v>
      </c>
      <c r="O432" s="67"/>
      <c r="P432" s="181">
        <f>O432*H432</f>
        <v>0</v>
      </c>
      <c r="Q432" s="181">
        <v>0</v>
      </c>
      <c r="R432" s="181">
        <f>Q432*H432</f>
        <v>0</v>
      </c>
      <c r="S432" s="181">
        <v>0</v>
      </c>
      <c r="T432" s="182">
        <f>S432*H432</f>
        <v>0</v>
      </c>
      <c r="U432" s="30"/>
      <c r="V432" s="30"/>
      <c r="W432" s="30"/>
      <c r="X432" s="30"/>
      <c r="Y432" s="30"/>
      <c r="Z432" s="30"/>
      <c r="AA432" s="30"/>
      <c r="AB432" s="30"/>
      <c r="AC432" s="30"/>
      <c r="AD432" s="30"/>
      <c r="AE432" s="30"/>
      <c r="AR432" s="183" t="s">
        <v>137</v>
      </c>
      <c r="AT432" s="183" t="s">
        <v>133</v>
      </c>
      <c r="AU432" s="183" t="s">
        <v>85</v>
      </c>
      <c r="AY432" s="13" t="s">
        <v>132</v>
      </c>
      <c r="BE432" s="184">
        <f>IF(N432="základní",J432,0)</f>
        <v>0</v>
      </c>
      <c r="BF432" s="184">
        <f>IF(N432="snížená",J432,0)</f>
        <v>0</v>
      </c>
      <c r="BG432" s="184">
        <f>IF(N432="zákl. přenesená",J432,0)</f>
        <v>0</v>
      </c>
      <c r="BH432" s="184">
        <f>IF(N432="sníž. přenesená",J432,0)</f>
        <v>0</v>
      </c>
      <c r="BI432" s="184">
        <f>IF(N432="nulová",J432,0)</f>
        <v>0</v>
      </c>
      <c r="BJ432" s="13" t="s">
        <v>85</v>
      </c>
      <c r="BK432" s="184">
        <f>ROUND(I432*H432,2)</f>
        <v>0</v>
      </c>
      <c r="BL432" s="13" t="s">
        <v>137</v>
      </c>
      <c r="BM432" s="183" t="s">
        <v>774</v>
      </c>
    </row>
    <row r="433" spans="1:47" s="2" customFormat="1" ht="68.25">
      <c r="A433" s="30"/>
      <c r="B433" s="31"/>
      <c r="C433" s="32"/>
      <c r="D433" s="185" t="s">
        <v>138</v>
      </c>
      <c r="E433" s="32"/>
      <c r="F433" s="186" t="s">
        <v>775</v>
      </c>
      <c r="G433" s="32"/>
      <c r="H433" s="32"/>
      <c r="I433" s="187"/>
      <c r="J433" s="32"/>
      <c r="K433" s="32"/>
      <c r="L433" s="35"/>
      <c r="M433" s="188"/>
      <c r="N433" s="189"/>
      <c r="O433" s="67"/>
      <c r="P433" s="67"/>
      <c r="Q433" s="67"/>
      <c r="R433" s="67"/>
      <c r="S433" s="67"/>
      <c r="T433" s="68"/>
      <c r="U433" s="30"/>
      <c r="V433" s="30"/>
      <c r="W433" s="30"/>
      <c r="X433" s="30"/>
      <c r="Y433" s="30"/>
      <c r="Z433" s="30"/>
      <c r="AA433" s="30"/>
      <c r="AB433" s="30"/>
      <c r="AC433" s="30"/>
      <c r="AD433" s="30"/>
      <c r="AE433" s="30"/>
      <c r="AT433" s="13" t="s">
        <v>138</v>
      </c>
      <c r="AU433" s="13" t="s">
        <v>85</v>
      </c>
    </row>
    <row r="434" spans="1:65" s="2" customFormat="1" ht="14.45" customHeight="1">
      <c r="A434" s="30"/>
      <c r="B434" s="31"/>
      <c r="C434" s="171" t="s">
        <v>441</v>
      </c>
      <c r="D434" s="171" t="s">
        <v>133</v>
      </c>
      <c r="E434" s="172" t="s">
        <v>776</v>
      </c>
      <c r="F434" s="173" t="s">
        <v>705</v>
      </c>
      <c r="G434" s="174" t="s">
        <v>136</v>
      </c>
      <c r="H434" s="175">
        <v>1</v>
      </c>
      <c r="I434" s="176"/>
      <c r="J434" s="177">
        <f>ROUND(I434*H434,2)</f>
        <v>0</v>
      </c>
      <c r="K434" s="178"/>
      <c r="L434" s="35"/>
      <c r="M434" s="179" t="s">
        <v>1</v>
      </c>
      <c r="N434" s="180" t="s">
        <v>42</v>
      </c>
      <c r="O434" s="67"/>
      <c r="P434" s="181">
        <f>O434*H434</f>
        <v>0</v>
      </c>
      <c r="Q434" s="181">
        <v>0</v>
      </c>
      <c r="R434" s="181">
        <f>Q434*H434</f>
        <v>0</v>
      </c>
      <c r="S434" s="181">
        <v>0</v>
      </c>
      <c r="T434" s="182">
        <f>S434*H434</f>
        <v>0</v>
      </c>
      <c r="U434" s="30"/>
      <c r="V434" s="30"/>
      <c r="W434" s="30"/>
      <c r="X434" s="30"/>
      <c r="Y434" s="30"/>
      <c r="Z434" s="30"/>
      <c r="AA434" s="30"/>
      <c r="AB434" s="30"/>
      <c r="AC434" s="30"/>
      <c r="AD434" s="30"/>
      <c r="AE434" s="30"/>
      <c r="AR434" s="183" t="s">
        <v>137</v>
      </c>
      <c r="AT434" s="183" t="s">
        <v>133</v>
      </c>
      <c r="AU434" s="183" t="s">
        <v>85</v>
      </c>
      <c r="AY434" s="13" t="s">
        <v>132</v>
      </c>
      <c r="BE434" s="184">
        <f>IF(N434="základní",J434,0)</f>
        <v>0</v>
      </c>
      <c r="BF434" s="184">
        <f>IF(N434="snížená",J434,0)</f>
        <v>0</v>
      </c>
      <c r="BG434" s="184">
        <f>IF(N434="zákl. přenesená",J434,0)</f>
        <v>0</v>
      </c>
      <c r="BH434" s="184">
        <f>IF(N434="sníž. přenesená",J434,0)</f>
        <v>0</v>
      </c>
      <c r="BI434" s="184">
        <f>IF(N434="nulová",J434,0)</f>
        <v>0</v>
      </c>
      <c r="BJ434" s="13" t="s">
        <v>85</v>
      </c>
      <c r="BK434" s="184">
        <f>ROUND(I434*H434,2)</f>
        <v>0</v>
      </c>
      <c r="BL434" s="13" t="s">
        <v>137</v>
      </c>
      <c r="BM434" s="183" t="s">
        <v>777</v>
      </c>
    </row>
    <row r="435" spans="1:47" s="2" customFormat="1" ht="39">
      <c r="A435" s="30"/>
      <c r="B435" s="31"/>
      <c r="C435" s="32"/>
      <c r="D435" s="185" t="s">
        <v>138</v>
      </c>
      <c r="E435" s="32"/>
      <c r="F435" s="186" t="s">
        <v>778</v>
      </c>
      <c r="G435" s="32"/>
      <c r="H435" s="32"/>
      <c r="I435" s="187"/>
      <c r="J435" s="32"/>
      <c r="K435" s="32"/>
      <c r="L435" s="35"/>
      <c r="M435" s="188"/>
      <c r="N435" s="189"/>
      <c r="O435" s="67"/>
      <c r="P435" s="67"/>
      <c r="Q435" s="67"/>
      <c r="R435" s="67"/>
      <c r="S435" s="67"/>
      <c r="T435" s="68"/>
      <c r="U435" s="30"/>
      <c r="V435" s="30"/>
      <c r="W435" s="30"/>
      <c r="X435" s="30"/>
      <c r="Y435" s="30"/>
      <c r="Z435" s="30"/>
      <c r="AA435" s="30"/>
      <c r="AB435" s="30"/>
      <c r="AC435" s="30"/>
      <c r="AD435" s="30"/>
      <c r="AE435" s="30"/>
      <c r="AT435" s="13" t="s">
        <v>138</v>
      </c>
      <c r="AU435" s="13" t="s">
        <v>85</v>
      </c>
    </row>
    <row r="436" spans="1:65" s="2" customFormat="1" ht="14.45" customHeight="1">
      <c r="A436" s="30"/>
      <c r="B436" s="31"/>
      <c r="C436" s="171" t="s">
        <v>779</v>
      </c>
      <c r="D436" s="171" t="s">
        <v>133</v>
      </c>
      <c r="E436" s="172" t="s">
        <v>780</v>
      </c>
      <c r="F436" s="173" t="s">
        <v>284</v>
      </c>
      <c r="G436" s="174" t="s">
        <v>136</v>
      </c>
      <c r="H436" s="175">
        <v>1</v>
      </c>
      <c r="I436" s="176"/>
      <c r="J436" s="177">
        <f>ROUND(I436*H436,2)</f>
        <v>0</v>
      </c>
      <c r="K436" s="178"/>
      <c r="L436" s="35"/>
      <c r="M436" s="179" t="s">
        <v>1</v>
      </c>
      <c r="N436" s="180" t="s">
        <v>42</v>
      </c>
      <c r="O436" s="67"/>
      <c r="P436" s="181">
        <f>O436*H436</f>
        <v>0</v>
      </c>
      <c r="Q436" s="181">
        <v>0</v>
      </c>
      <c r="R436" s="181">
        <f>Q436*H436</f>
        <v>0</v>
      </c>
      <c r="S436" s="181">
        <v>0</v>
      </c>
      <c r="T436" s="182">
        <f>S436*H436</f>
        <v>0</v>
      </c>
      <c r="U436" s="30"/>
      <c r="V436" s="30"/>
      <c r="W436" s="30"/>
      <c r="X436" s="30"/>
      <c r="Y436" s="30"/>
      <c r="Z436" s="30"/>
      <c r="AA436" s="30"/>
      <c r="AB436" s="30"/>
      <c r="AC436" s="30"/>
      <c r="AD436" s="30"/>
      <c r="AE436" s="30"/>
      <c r="AR436" s="183" t="s">
        <v>137</v>
      </c>
      <c r="AT436" s="183" t="s">
        <v>133</v>
      </c>
      <c r="AU436" s="183" t="s">
        <v>85</v>
      </c>
      <c r="AY436" s="13" t="s">
        <v>132</v>
      </c>
      <c r="BE436" s="184">
        <f>IF(N436="základní",J436,0)</f>
        <v>0</v>
      </c>
      <c r="BF436" s="184">
        <f>IF(N436="snížená",J436,0)</f>
        <v>0</v>
      </c>
      <c r="BG436" s="184">
        <f>IF(N436="zákl. přenesená",J436,0)</f>
        <v>0</v>
      </c>
      <c r="BH436" s="184">
        <f>IF(N436="sníž. přenesená",J436,0)</f>
        <v>0</v>
      </c>
      <c r="BI436" s="184">
        <f>IF(N436="nulová",J436,0)</f>
        <v>0</v>
      </c>
      <c r="BJ436" s="13" t="s">
        <v>85</v>
      </c>
      <c r="BK436" s="184">
        <f>ROUND(I436*H436,2)</f>
        <v>0</v>
      </c>
      <c r="BL436" s="13" t="s">
        <v>137</v>
      </c>
      <c r="BM436" s="183" t="s">
        <v>781</v>
      </c>
    </row>
    <row r="437" spans="1:47" s="2" customFormat="1" ht="48.75">
      <c r="A437" s="30"/>
      <c r="B437" s="31"/>
      <c r="C437" s="32"/>
      <c r="D437" s="185" t="s">
        <v>138</v>
      </c>
      <c r="E437" s="32"/>
      <c r="F437" s="186" t="s">
        <v>782</v>
      </c>
      <c r="G437" s="32"/>
      <c r="H437" s="32"/>
      <c r="I437" s="187"/>
      <c r="J437" s="32"/>
      <c r="K437" s="32"/>
      <c r="L437" s="35"/>
      <c r="M437" s="188"/>
      <c r="N437" s="189"/>
      <c r="O437" s="67"/>
      <c r="P437" s="67"/>
      <c r="Q437" s="67"/>
      <c r="R437" s="67"/>
      <c r="S437" s="67"/>
      <c r="T437" s="68"/>
      <c r="U437" s="30"/>
      <c r="V437" s="30"/>
      <c r="W437" s="30"/>
      <c r="X437" s="30"/>
      <c r="Y437" s="30"/>
      <c r="Z437" s="30"/>
      <c r="AA437" s="30"/>
      <c r="AB437" s="30"/>
      <c r="AC437" s="30"/>
      <c r="AD437" s="30"/>
      <c r="AE437" s="30"/>
      <c r="AT437" s="13" t="s">
        <v>138</v>
      </c>
      <c r="AU437" s="13" t="s">
        <v>85</v>
      </c>
    </row>
    <row r="438" spans="1:65" s="2" customFormat="1" ht="14.45" customHeight="1">
      <c r="A438" s="30"/>
      <c r="B438" s="31"/>
      <c r="C438" s="171" t="s">
        <v>445</v>
      </c>
      <c r="D438" s="171" t="s">
        <v>133</v>
      </c>
      <c r="E438" s="172" t="s">
        <v>783</v>
      </c>
      <c r="F438" s="173" t="s">
        <v>784</v>
      </c>
      <c r="G438" s="174" t="s">
        <v>136</v>
      </c>
      <c r="H438" s="175">
        <v>1</v>
      </c>
      <c r="I438" s="176"/>
      <c r="J438" s="177">
        <f>ROUND(I438*H438,2)</f>
        <v>0</v>
      </c>
      <c r="K438" s="178"/>
      <c r="L438" s="35"/>
      <c r="M438" s="179" t="s">
        <v>1</v>
      </c>
      <c r="N438" s="180" t="s">
        <v>42</v>
      </c>
      <c r="O438" s="67"/>
      <c r="P438" s="181">
        <f>O438*H438</f>
        <v>0</v>
      </c>
      <c r="Q438" s="181">
        <v>0</v>
      </c>
      <c r="R438" s="181">
        <f>Q438*H438</f>
        <v>0</v>
      </c>
      <c r="S438" s="181">
        <v>0</v>
      </c>
      <c r="T438" s="182">
        <f>S438*H438</f>
        <v>0</v>
      </c>
      <c r="U438" s="30"/>
      <c r="V438" s="30"/>
      <c r="W438" s="30"/>
      <c r="X438" s="30"/>
      <c r="Y438" s="30"/>
      <c r="Z438" s="30"/>
      <c r="AA438" s="30"/>
      <c r="AB438" s="30"/>
      <c r="AC438" s="30"/>
      <c r="AD438" s="30"/>
      <c r="AE438" s="30"/>
      <c r="AR438" s="183" t="s">
        <v>137</v>
      </c>
      <c r="AT438" s="183" t="s">
        <v>133</v>
      </c>
      <c r="AU438" s="183" t="s">
        <v>85</v>
      </c>
      <c r="AY438" s="13" t="s">
        <v>132</v>
      </c>
      <c r="BE438" s="184">
        <f>IF(N438="základní",J438,0)</f>
        <v>0</v>
      </c>
      <c r="BF438" s="184">
        <f>IF(N438="snížená",J438,0)</f>
        <v>0</v>
      </c>
      <c r="BG438" s="184">
        <f>IF(N438="zákl. přenesená",J438,0)</f>
        <v>0</v>
      </c>
      <c r="BH438" s="184">
        <f>IF(N438="sníž. přenesená",J438,0)</f>
        <v>0</v>
      </c>
      <c r="BI438" s="184">
        <f>IF(N438="nulová",J438,0)</f>
        <v>0</v>
      </c>
      <c r="BJ438" s="13" t="s">
        <v>85</v>
      </c>
      <c r="BK438" s="184">
        <f>ROUND(I438*H438,2)</f>
        <v>0</v>
      </c>
      <c r="BL438" s="13" t="s">
        <v>137</v>
      </c>
      <c r="BM438" s="183" t="s">
        <v>785</v>
      </c>
    </row>
    <row r="439" spans="1:47" s="2" customFormat="1" ht="48.75">
      <c r="A439" s="30"/>
      <c r="B439" s="31"/>
      <c r="C439" s="32"/>
      <c r="D439" s="185" t="s">
        <v>138</v>
      </c>
      <c r="E439" s="32"/>
      <c r="F439" s="186" t="s">
        <v>786</v>
      </c>
      <c r="G439" s="32"/>
      <c r="H439" s="32"/>
      <c r="I439" s="187"/>
      <c r="J439" s="32"/>
      <c r="K439" s="32"/>
      <c r="L439" s="35"/>
      <c r="M439" s="188"/>
      <c r="N439" s="189"/>
      <c r="O439" s="67"/>
      <c r="P439" s="67"/>
      <c r="Q439" s="67"/>
      <c r="R439" s="67"/>
      <c r="S439" s="67"/>
      <c r="T439" s="68"/>
      <c r="U439" s="30"/>
      <c r="V439" s="30"/>
      <c r="W439" s="30"/>
      <c r="X439" s="30"/>
      <c r="Y439" s="30"/>
      <c r="Z439" s="30"/>
      <c r="AA439" s="30"/>
      <c r="AB439" s="30"/>
      <c r="AC439" s="30"/>
      <c r="AD439" s="30"/>
      <c r="AE439" s="30"/>
      <c r="AT439" s="13" t="s">
        <v>138</v>
      </c>
      <c r="AU439" s="13" t="s">
        <v>85</v>
      </c>
    </row>
    <row r="440" spans="1:65" s="2" customFormat="1" ht="14.45" customHeight="1">
      <c r="A440" s="30"/>
      <c r="B440" s="31"/>
      <c r="C440" s="171" t="s">
        <v>787</v>
      </c>
      <c r="D440" s="171" t="s">
        <v>133</v>
      </c>
      <c r="E440" s="172" t="s">
        <v>788</v>
      </c>
      <c r="F440" s="173" t="s">
        <v>789</v>
      </c>
      <c r="G440" s="174" t="s">
        <v>136</v>
      </c>
      <c r="H440" s="175">
        <v>1</v>
      </c>
      <c r="I440" s="176"/>
      <c r="J440" s="177">
        <f>ROUND(I440*H440,2)</f>
        <v>0</v>
      </c>
      <c r="K440" s="178"/>
      <c r="L440" s="35"/>
      <c r="M440" s="179" t="s">
        <v>1</v>
      </c>
      <c r="N440" s="180" t="s">
        <v>42</v>
      </c>
      <c r="O440" s="67"/>
      <c r="P440" s="181">
        <f>O440*H440</f>
        <v>0</v>
      </c>
      <c r="Q440" s="181">
        <v>0</v>
      </c>
      <c r="R440" s="181">
        <f>Q440*H440</f>
        <v>0</v>
      </c>
      <c r="S440" s="181">
        <v>0</v>
      </c>
      <c r="T440" s="182">
        <f>S440*H440</f>
        <v>0</v>
      </c>
      <c r="U440" s="30"/>
      <c r="V440" s="30"/>
      <c r="W440" s="30"/>
      <c r="X440" s="30"/>
      <c r="Y440" s="30"/>
      <c r="Z440" s="30"/>
      <c r="AA440" s="30"/>
      <c r="AB440" s="30"/>
      <c r="AC440" s="30"/>
      <c r="AD440" s="30"/>
      <c r="AE440" s="30"/>
      <c r="AR440" s="183" t="s">
        <v>137</v>
      </c>
      <c r="AT440" s="183" t="s">
        <v>133</v>
      </c>
      <c r="AU440" s="183" t="s">
        <v>85</v>
      </c>
      <c r="AY440" s="13" t="s">
        <v>132</v>
      </c>
      <c r="BE440" s="184">
        <f>IF(N440="základní",J440,0)</f>
        <v>0</v>
      </c>
      <c r="BF440" s="184">
        <f>IF(N440="snížená",J440,0)</f>
        <v>0</v>
      </c>
      <c r="BG440" s="184">
        <f>IF(N440="zákl. přenesená",J440,0)</f>
        <v>0</v>
      </c>
      <c r="BH440" s="184">
        <f>IF(N440="sníž. přenesená",J440,0)</f>
        <v>0</v>
      </c>
      <c r="BI440" s="184">
        <f>IF(N440="nulová",J440,0)</f>
        <v>0</v>
      </c>
      <c r="BJ440" s="13" t="s">
        <v>85</v>
      </c>
      <c r="BK440" s="184">
        <f>ROUND(I440*H440,2)</f>
        <v>0</v>
      </c>
      <c r="BL440" s="13" t="s">
        <v>137</v>
      </c>
      <c r="BM440" s="183" t="s">
        <v>790</v>
      </c>
    </row>
    <row r="441" spans="1:47" s="2" customFormat="1" ht="39">
      <c r="A441" s="30"/>
      <c r="B441" s="31"/>
      <c r="C441" s="32"/>
      <c r="D441" s="185" t="s">
        <v>138</v>
      </c>
      <c r="E441" s="32"/>
      <c r="F441" s="186" t="s">
        <v>791</v>
      </c>
      <c r="G441" s="32"/>
      <c r="H441" s="32"/>
      <c r="I441" s="187"/>
      <c r="J441" s="32"/>
      <c r="K441" s="32"/>
      <c r="L441" s="35"/>
      <c r="M441" s="188"/>
      <c r="N441" s="189"/>
      <c r="O441" s="67"/>
      <c r="P441" s="67"/>
      <c r="Q441" s="67"/>
      <c r="R441" s="67"/>
      <c r="S441" s="67"/>
      <c r="T441" s="68"/>
      <c r="U441" s="30"/>
      <c r="V441" s="30"/>
      <c r="W441" s="30"/>
      <c r="X441" s="30"/>
      <c r="Y441" s="30"/>
      <c r="Z441" s="30"/>
      <c r="AA441" s="30"/>
      <c r="AB441" s="30"/>
      <c r="AC441" s="30"/>
      <c r="AD441" s="30"/>
      <c r="AE441" s="30"/>
      <c r="AT441" s="13" t="s">
        <v>138</v>
      </c>
      <c r="AU441" s="13" t="s">
        <v>85</v>
      </c>
    </row>
    <row r="442" spans="1:31" s="2" customFormat="1" ht="6.95" customHeight="1">
      <c r="A442" s="30"/>
      <c r="B442" s="50"/>
      <c r="C442" s="51"/>
      <c r="D442" s="51"/>
      <c r="E442" s="51"/>
      <c r="F442" s="51"/>
      <c r="G442" s="51"/>
      <c r="H442" s="51"/>
      <c r="I442" s="51"/>
      <c r="J442" s="51"/>
      <c r="K442" s="51"/>
      <c r="L442" s="35"/>
      <c r="M442" s="30"/>
      <c r="O442" s="30"/>
      <c r="P442" s="30"/>
      <c r="Q442" s="30"/>
      <c r="R442" s="30"/>
      <c r="S442" s="30"/>
      <c r="T442" s="30"/>
      <c r="U442" s="30"/>
      <c r="V442" s="30"/>
      <c r="W442" s="30"/>
      <c r="X442" s="30"/>
      <c r="Y442" s="30"/>
      <c r="Z442" s="30"/>
      <c r="AA442" s="30"/>
      <c r="AB442" s="30"/>
      <c r="AC442" s="30"/>
      <c r="AD442" s="30"/>
      <c r="AE442" s="30"/>
    </row>
  </sheetData>
  <sheetProtection algorithmName="SHA-512" hashValue="nQmK7seD4h5boy0y0AG3BLE8vBx1yw8PSijJTcpeVPw9/aejkWScF+b4STUkZm16BLwenPC6NTrKUiZYvwtCiQ==" saltValue="5KJr8jpOipTXbUmXNLYAGA==" spinCount="100000" sheet="1" formatColumns="0" formatRows="0" autoFilter="0"/>
  <autoFilter ref="C136:K441"/>
  <mergeCells count="9">
    <mergeCell ref="E87:H87"/>
    <mergeCell ref="E127:H127"/>
    <mergeCell ref="E129:H129"/>
    <mergeCell ref="L2:V2"/>
    <mergeCell ref="E27:J27"/>
    <mergeCell ref="E7:H7"/>
    <mergeCell ref="E9:H9"/>
    <mergeCell ref="E18:H18"/>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Vasina</dc:creator>
  <cp:keywords/>
  <dc:description/>
  <cp:lastModifiedBy>Pavel Menšl</cp:lastModifiedBy>
  <dcterms:created xsi:type="dcterms:W3CDTF">2021-01-11T21:01:38Z</dcterms:created>
  <dcterms:modified xsi:type="dcterms:W3CDTF">2021-02-24T11:44:09Z</dcterms:modified>
  <cp:category/>
  <cp:version/>
  <cp:contentType/>
  <cp:contentStatus/>
</cp:coreProperties>
</file>