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_ZV__ZV_HZV_SO 102_SO 102a" sheetId="2" r:id="rId2"/>
    <sheet name="_ZV__ZV_HZV_SO 102_SO 102b" sheetId="3" r:id="rId3"/>
    <sheet name="_ZV__ZV_HZV_SO 801" sheetId="4" r:id="rId4"/>
    <sheet name="_ZV__ZV_HZV_SO 802" sheetId="5" r:id="rId5"/>
    <sheet name="_ZV__ZV_ZVV_SO 001" sheetId="6" r:id="rId6"/>
    <sheet name="_ZV__ZV_ZVV_SO 102" sheetId="7" r:id="rId7"/>
    <sheet name="_ZV__ZV_ZVV_SO 402" sheetId="8" r:id="rId8"/>
    <sheet name="_ZV__ZV_ZVV_SO 901" sheetId="9" r:id="rId9"/>
    <sheet name="NV_SO 001" sheetId="10" r:id="rId10"/>
    <sheet name="NV_SO 102" sheetId="11" r:id="rId11"/>
    <sheet name="NV_SO 901c" sheetId="12" r:id="rId12"/>
  </sheets>
  <definedNames/>
  <calcPr fullCalcOnLoad="1"/>
</workbook>
</file>

<file path=xl/sharedStrings.xml><?xml version="1.0" encoding="utf-8"?>
<sst xmlns="http://schemas.openxmlformats.org/spreadsheetml/2006/main" count="2508" uniqueCount="557">
  <si>
    <t>Firma: DIK</t>
  </si>
  <si>
    <t>Rekapitulace ceny</t>
  </si>
  <si>
    <t>Stavba: A066_20_II - MODERNIZACE SILNICE II/366 POHLEDY (VČETNĚ PRŮTAHU OBCÍ) - KŘENOV KŘIŽOVATKA S II/368 - II. ETAPA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</si>
  <si>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</si>
  <si>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</si>
  <si>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</si>
  <si>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</si>
  <si>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</si>
  <si>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</si>
  <si>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</si>
  <si>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</si>
  <si>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</si>
  <si>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</si>
  <si>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</si>
  <si>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</si>
  <si>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A066_20_II</t>
  </si>
  <si>
    <t>MODERNIZACE SILNICE II/366 POHLEDY (VČETNĚ PRŮTAHU OBCÍ) - KŘENOV KŘIŽOVATKA S II/368 - II. ETAPA</t>
  </si>
  <si>
    <t>O</t>
  </si>
  <si>
    <t>Objekt:</t>
  </si>
  <si>
    <t>_ZV</t>
  </si>
  <si>
    <t>ZPŮSOBILÉ VÝDAJE PROJEKTU</t>
  </si>
  <si>
    <t>O1</t>
  </si>
  <si>
    <t>O2</t>
  </si>
  <si>
    <t>HZV</t>
  </si>
  <si>
    <t>HLAVNÍ AKTIVITA PROJEKTU</t>
  </si>
  <si>
    <t>O3</t>
  </si>
  <si>
    <t>SO 102</t>
  </si>
  <si>
    <t>SO 102 Silnice II/366 Pohledy - Křenov</t>
  </si>
  <si>
    <t>O4</t>
  </si>
  <si>
    <t>Rozpočet:</t>
  </si>
  <si>
    <t>0,00</t>
  </si>
  <si>
    <t>15,00</t>
  </si>
  <si>
    <t>21,00</t>
  </si>
  <si>
    <t>3</t>
  </si>
  <si>
    <t>2</t>
  </si>
  <si>
    <t>SO 102a</t>
  </si>
  <si>
    <t>SO 102 Silnice II/366 Pohledy - Křenov - 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</si>
  <si>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</si>
  <si>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</si>
  <si>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</si>
  <si>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</si>
  <si>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</si>
  <si>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</si>
  <si>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</si>
  <si>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</si>
  <si>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</si>
  <si>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</si>
  <si>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</si>
  <si>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</si>
  <si>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</si>
  <si>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</si>
  <si>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</si>
  <si>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</si>
  <si>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</si>
  <si>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</si>
  <si>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</si>
  <si>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_ZV</t>
  </si>
  <si>
    <t xml:space="preserve">    HZV</t>
  </si>
  <si>
    <t xml:space="preserve">      SO 102</t>
  </si>
  <si>
    <t xml:space="preserve">        SO 102a</t>
  </si>
  <si>
    <t>SD</t>
  </si>
  <si>
    <t>Všeobecné konstrukce a práce</t>
  </si>
  <si>
    <t>P</t>
  </si>
  <si>
    <t>62</t>
  </si>
  <si>
    <t>014102</t>
  </si>
  <si>
    <t/>
  </si>
  <si>
    <t>POPLATKY ZA SKLÁDKU</t>
  </si>
  <si>
    <t>T</t>
  </si>
  <si>
    <t>2019_OTSKP</t>
  </si>
  <si>
    <t>PP</t>
  </si>
  <si>
    <t>Asfaltové směsi (17 03 02) Příslušná skládka bude odsouhlasena investorem.  Investor požaduje k fakturaci této položky doložit vážní lístky ze skládky a doklad o úhradě poplatku za skládku za uvedený materiál z této stavby.</t>
  </si>
  <si>
    <t>VV</t>
  </si>
  <si>
    <t>hmotnost 2,4 t/m3   
Objem*přepočet na tuny   
Položka č. 113728 
1705,2*2,40=4 092,480 [A]</t>
  </si>
  <si>
    <t>TS</t>
  </si>
  <si>
    <t>zahrnuje veškeré poplatky provozovateli skládky související s uložením odpadu na skládce.</t>
  </si>
  <si>
    <t>63</t>
  </si>
  <si>
    <t>a</t>
  </si>
  <si>
    <t>Beton (17 01 01). Příslušná skládka bude odsouhlasena investorem. Investor požaduje k fakturaci této položky doložit vážní lístky ze skládky a doklad o úhradě poplatku za skládku za uvedený materiál z této stavby.</t>
  </si>
  <si>
    <t>Počítaná hmotnost 2,3t/m3 [dl.*hmotnost na 1 m], [dl.*obj.hmotnost]    
Objem*přepočet na tuny    
28,60*0,25*2,3=16,445 [A] 
6*2,3=13,800 [B] 
Celkem: A+B=30,245 [C]</t>
  </si>
  <si>
    <t>64</t>
  </si>
  <si>
    <t>b</t>
  </si>
  <si>
    <t>Zemina a kamení (17 05 04) .Příslušná skládka bude odsouhlasena investorem. Investor požaduje k fakturaci této položky doložit vážní lístky ze skládky a doklad o úhradě poplatku za skládku za uvedený materiál z této stavby.</t>
  </si>
  <si>
    <t>Počítaná hmotnost 2,0t/m3. Objem z položek:    
Objem*přepočet na tuny  
Položka č. 123738 
Položka č. 12922 
Položka č. 132738 
Položka č. 113328 
Položka č. 113328 
2925*2,0=5 850,000 [A] 
Položka č. 123738 
7840*2=15 680,000 [B] 
položka 12992 
4900*0,1*2,0=980,000 [C] 
položka 132738 
30,97*2=61,940 [D] 
Celkem: A+B+C+D=22 571,940 [E]</t>
  </si>
  <si>
    <t>59</t>
  </si>
  <si>
    <t>014132</t>
  </si>
  <si>
    <t>POPLATKY ZA SKLÁDKU TYP S-NO (NEBEZPEČNÝ ODPAD)</t>
  </si>
  <si>
    <t>Asfaltové směsi (17 03 01) Příslušná skládka bude odsouhlasena investorem.  Investor požaduje k fakturaci této položky doložit vážní lístky ze skládky a doklad o úhradě poplatku za skládku za uvedený materiál z této stavby.</t>
  </si>
  <si>
    <t>hmotnost 2,4 t/m3   
Objem*přepočet na tuny   
Položka č. 113138  
1275*2,4=3 060,000 [A]</t>
  </si>
  <si>
    <t>57</t>
  </si>
  <si>
    <t>02920</t>
  </si>
  <si>
    <t>OSTATNÍ POŽADAVKY - OCHRANA ŽIVOTNÍHO PROSTŘEDÍ</t>
  </si>
  <si>
    <t>KPL</t>
  </si>
  <si>
    <t>Položka obsahuje pronájem,dodávku kontejneru pro dočasné uložení vozovkových vrstevev s obsahem dehtu - při sanacích krajů vozovky</t>
  </si>
  <si>
    <t>1=1,000 [A]</t>
  </si>
  <si>
    <t>zahrnuje veškeré náklady spojené s objednatelem požadovanými pracemi</t>
  </si>
  <si>
    <t>Zemní práce</t>
  </si>
  <si>
    <t>113134</t>
  </si>
  <si>
    <t>ODSTRANĚNÍ KRYTU ZPEVNĚNÝCH PLOCH S ASFALT POJIVEM, ODVOZ DO 5KM</t>
  </si>
  <si>
    <t>M3</t>
  </si>
  <si>
    <t>Odstranění asfaltových vrstev z krajů vozovky  pro recyklaci za studena na místě před sanací krajů vozovky. Uloženo v rámci stavby pro opětovné vrácení do krajů a následnou recyklaci za studena na místě. Skladováno v rámci stavby, v případě potvrzení předpokladu o kontaminaci zvýšeným obsahem PAU je nezbytné tento materiál ukládat v kontejnerech na nebezpečný odpad, aby nedocházelo k úniku nebezpečných látek do okolního prostředí.</t>
  </si>
  <si>
    <t>Viz.výkres C.3, D1.1-7 
Parametry, provedení dle zadávací dokumentace. 
prům.š.*prům tl.* dl. 
Sanace kraje vozovky vlevo, vpravo 
4900*2,25*0,18=1 984,500 [A] 
Celkem: A=1 984,500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</si>
  <si>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</si>
  <si>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58</t>
  </si>
  <si>
    <t>113138</t>
  </si>
  <si>
    <t>ODSTRANĚNÍ KRYTU ZPEVNĚNÝCH PLOCH S ASFALT POJIVEM, ODVOZ DO 20KM</t>
  </si>
  <si>
    <t>Viz.výkres C.3, D1.1-7 
Parametry, provedení dle zadávací dokumentace. 
odstranění zbytkových asfaltových vrstev pro sanaci krajů 
prům.š.*prům tl.* dl. 
Sanace kraje vozovky vlevo, vpravo tl.100 mm 
km 1,600 - 2,300 
2,5*0,1*700*2=350,000 [A] 
km 2,900 - 4,450 
2,5*0,1*1550*2=775,000 [B] 
km 5,000 - 5,300 
2,5*0,1*300*2=150,000 [C] 
Celkem: A+B+C=1 275,000 [D]</t>
  </si>
  <si>
    <t>60</t>
  </si>
  <si>
    <t>11313B</t>
  </si>
  <si>
    <t>ODSTRANĚNÍ KRYTU ZPEVNĚNÝCH PLOCH S ASFALTOVÝM POJIVEM - DOPRAVA</t>
  </si>
  <si>
    <t>tkm</t>
  </si>
  <si>
    <t>Viz.výkres C.3, D1.1-7 
Parametry, provedení dle zadávací dokumentace. 
hmotnost 2,4 t/m3   
Objem*přepočet na tuny   
Položka č. 113138  
1275*2,4=3060 t 
55*3060=168 300,000 [A]</t>
  </si>
  <si>
    <t>Položka zahrnuje samostatnou dopravu suti a vybouraných hmot. Množství se určí jako součin hmotnosti [t] a požadované vzdálenosti [km].</t>
  </si>
  <si>
    <t>113328</t>
  </si>
  <si>
    <t>ODSTRAN PODKL ZPEVNĚNÝCH PLOCH Z KAMENIVA NESTMEL, ODVOZ DO 20KM</t>
  </si>
  <si>
    <t>Viz.výkres C.3, D1.1-7 
Parametry, provedení dle zadávací dokumentace. 
Sanace kraje vozovky vlevo, vpravo 
km 1,100 - 1,600 
2,5*0,2*500*2=500,000 [A] 
km 1,100 - 1,600 
2,5*0,2*600*2=600,000 [B] 
km 4,450 - 5,500 
2,5*0,2*550*2=550,000 [C] 
km 5,300 - 6,000 
2,5*0,2*700*2=700,000 [D] 
Sanace kraje vozovky vlevo, vpravo  -v úsecích kde se dle diagnostiky nachází PMD neurčené tl. 
km 1,600 - 2,300 
2,5*0,1*700*2=- 350,000 [F] 
km 2,900 - 4,450 
2,5*0,1*1550*2=775,000 [G] 
km 5,000 - 5,300 
2,5*0,1*300*2=150,000 [H] 
Celkem: A+B+C+D+F+G+H=2 925,000 [I]</t>
  </si>
  <si>
    <t>11360</t>
  </si>
  <si>
    <t>ROZRYTÍ VOZOVKY</t>
  </si>
  <si>
    <t>M2</t>
  </si>
  <si>
    <t>Viz.výkres C.3, D1.1-7 
Parametry, provedení dle zadávací dokumentace. 
4900*5,8=28 420,000 [A]</t>
  </si>
  <si>
    <t>zahrnuje potřebné mechanizmy a odklizení přebytečného materiálu</t>
  </si>
  <si>
    <t>113728</t>
  </si>
  <si>
    <t>FRÉZOVÁNÍ ZPEVNĚNÝCH PLOCH ASFALTOVÝCH, ODVOZ DO 20KM</t>
  </si>
  <si>
    <t>Dle rozborů PAU je frézovaný materiál v kategorii ZAS-T1, tudíž se předpokládá bezplatné uložení na skládce SUSPk</t>
  </si>
  <si>
    <t>Viz.výkres C.3, D1.1-7 
Parametry, provedení dle zadávací dokumentace. 
dl.*š*prům tl.  
4900*5,80*0,04=1 136,800 [A]</t>
  </si>
  <si>
    <t>Dle rozborů PAU je frézovaný materiál v kategorii ZAS-T3, tudíž bude materiál odvezen na příslušnou skládku</t>
  </si>
  <si>
    <t>Viz.výkres C.3, D1.1-7 
Parametry, provedení dle zadávací dokumentace. 
dl.*š*prům tl.  
4900*5,80*0,06=1 705,200 [A]</t>
  </si>
  <si>
    <t>61</t>
  </si>
  <si>
    <t>11372B</t>
  </si>
  <si>
    <t>FRÉZOVÁNÍ ZPEVNĚNÝCH PLOCH ASFALTOVÝCH - DOPRAVA</t>
  </si>
  <si>
    <t>hmotnost 2,4 t/m3   
Objem*přepočet na tuny   
Položka č. 11372b  
1705*2,4=4092 t 
55*4092=225 060,000 [A]</t>
  </si>
  <si>
    <t>123738</t>
  </si>
  <si>
    <t>ODKOP PRO SPOD STAVBU SILNIC A ŽELEZNIC TŘ. I, ODVOZ DO 20KM</t>
  </si>
  <si>
    <t>Viz.výkres C.3, D1.1-7 
Parametry, provedení dle zadávací dokumentace. 
7840=7 840,000 [A] 
Celkem: A=7 840,000 [B]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</si>
  <si>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</si>
  <si>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12922</t>
  </si>
  <si>
    <t>ČIŠTĚNÍ KRAJNIC OD NÁNOSU TL. DO 100MM</t>
  </si>
  <si>
    <t>Viz.výkres C.3, D1.1-7 
Parametry, provedení dle zadávací dokumentace. 
4900*0,5*2=4 900,000 [A] 
Celkem: A=4 900,000 [B]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</si>
  <si>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</si>
  <si>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26</t>
  </si>
  <si>
    <t>132738</t>
  </si>
  <si>
    <t>HLOUBENÍ RÝH ŠÍŘ DO 2M PAŽ I NEPAŽ TŘ. I, ODVOZ DO 20KM</t>
  </si>
  <si>
    <t>Viz.výkres C.3, D1.1-7 
Parametry, provedení dle zadávací dokumentace. 
Příčné propustky 
km 1,860 00  
0,8*1.10*10,20=8,976 [A] 
km 2,390 00 
0,8*1.10*8,50=7,480 [B] 
km 5,230 00 
0,8*1.10*8,50=7,480 [C] 
km 5,600 00 
0,8*1.10*8,00=7,040 [D] 
Celkem: A+B+C+D=30,976 [E]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</si>
  <si>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</si>
  <si>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17180</t>
  </si>
  <si>
    <t>ULOŽENÍ SYPANINY DO NÁSYPŮ Z NAKUPOVANÝCH MATERIÁLŮ</t>
  </si>
  <si>
    <t>Viz.výkres C.3, D1.1-7 
Parametry, provedení dle zadávací dokumentace. 
1500=1 500,000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</si>
  <si>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</si>
  <si>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7</t>
  </si>
  <si>
    <t>17380</t>
  </si>
  <si>
    <t>ZEMNÍ KRAJNICE A DOSYPÁVKY Z NAKUPOVANÝCH MATERIÁLŮ</t>
  </si>
  <si>
    <t>Viz.výkres C.3, D1.1-7 
Parametry, provedení dle zadávací dokumentace. 
2*0,08*4900*2=1 568,000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</si>
  <si>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</si>
  <si>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56</t>
  </si>
  <si>
    <t>17581</t>
  </si>
  <si>
    <t>OBSYP POTRUBÍ A OBJEKTŮ Z NAKUPOVANÝCH MATERIÁLŮ</t>
  </si>
  <si>
    <t>Viz.výkres C.3, D1.1-7 
Parametry, provedení dle zadávací dokumentace. 
Příčné propustky 
km 1,860 00  
0,8*0,3*10,20=2,448 [A] 
km 2,390 00 
0,8*0,3*8,50=2,040 [B] 
km 5,230 00 
0,8*0,3*8,50=2,040 [C] 
km 5,600 00 
0,8*0,3*8,00=1,920 [D] 
Celkem: A+B+C+D=8,448 [E]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</si>
  <si>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</si>
  <si>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8</t>
  </si>
  <si>
    <t>18110</t>
  </si>
  <si>
    <t>ÚPRAVA PLÁNĚ SE ZHUTNĚNÍM V HORNINĚ TŘ. I</t>
  </si>
  <si>
    <t>Viz.výkres C.3, D1.1-7 
Parametry, provedení dle zadávací dokumentace. 
2,80*2*4900=27 440,000 [A]</t>
  </si>
  <si>
    <t>položka zahrnuje úpravu pláně včetně vyrovnání výškových rozdílů. Míru zhutnění určuje projekt.</t>
  </si>
  <si>
    <t>18221</t>
  </si>
  <si>
    <t>ROZPROSTŘENÍ ORNICE VE SVAHU V TL DO 0,10M</t>
  </si>
  <si>
    <t>Viz.výkres C.3, D1.1-7 
Parametry, provedení dle zadávací dokumentace. 
22485=22 485,000 [A]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</si>
  <si>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</si>
  <si>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</si>
  <si>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</si>
  <si>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</si>
  <si>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</si>
  <si>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23</t>
  </si>
  <si>
    <t>21263</t>
  </si>
  <si>
    <t>TRATIVODY KOMPLET Z TRUB Z PLAST HMOT DN DO 150MM</t>
  </si>
  <si>
    <t>M</t>
  </si>
  <si>
    <t>Viz.výkres C.3, D1.1-7 
Parametry, provedení dle zadávací dokumentace. 
Drenáž 
km 1,100 00 - 2,080 00 vlevo 
980=980,000 [A] 
km 1,800 - 2,080 vpravo 
280=280,000 [B] 
km 2,960 00 - 4,480 oboustraně 
1520*2=3 040,000 [C] 
Celkem: A+B+C=4 300,000 [D]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</si>
  <si>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</si>
  <si>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25</t>
  </si>
  <si>
    <t>21361</t>
  </si>
  <si>
    <t>DRENÁŽNÍ VRSTVY Z GEOTEXTILIE</t>
  </si>
  <si>
    <t>Viz.výkres C.3, D1.1-7 
Parametry, provedení dle zadávací dokumentace. 
Drenáž 
2*2,4*4300=20 640,000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</si>
  <si>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</si>
  <si>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Vodorovné konstrukce</t>
  </si>
  <si>
    <t>36</t>
  </si>
  <si>
    <t>451312</t>
  </si>
  <si>
    <t>PODKLADNÍ A VÝPLŇOVÉ VRSTVY Z PROSTÉHO BETONU C12/15</t>
  </si>
  <si>
    <t>Viz.výkres C.3, D1.1-7 
Parametry, provedení dle zadávací dokumentace. 
Příčné propustky 
km 1,860 00  
0,8*0,1*10,20=0,816 [A] 
km 2,390 00 
0,8*0,1*8,50=0,680 [B] 
km 5,230 00 
0,8*0,1*8,50=0,680 [C] 
km 5,600 00 
0,8*0,1*8,00=0,640 [D] 
Celkem: A+B+C+D=2,816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</si>
  <si>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</si>
  <si>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37</t>
  </si>
  <si>
    <t>451314</t>
  </si>
  <si>
    <t>PODKLADNÍ A VÝPLŇOVÉ VRSTVY Z PROSTÉHO BETONU C25/30</t>
  </si>
  <si>
    <t>Viz.výkres C.3, D1.1-7 
Parametry, provedení dle zadávací dokumentace. 
Příčné propustky 
km 1,860 00  
0,8*0,15*10,20=1,224 [A] 
km 2,390 00 
0,8*0,15*8,50=1,020 [B] 
km 5,230 00 
0,8*0,15*8,50=1,020 [C] 
km 5,600 00 
0,8*0,15*8,00=0,960 [D] 
Celkem: A+B+C+D=4,224 [E]</t>
  </si>
  <si>
    <t>38</t>
  </si>
  <si>
    <t>45157</t>
  </si>
  <si>
    <t>PODKLADNÍ A VÝPLŇOVÉ VRSTVY Z KAMENIVA TĚŽENÉHO</t>
  </si>
  <si>
    <t>položka zahrnuje dodávku předepsaného kameniva, mimostaveništní a vnitrostaveništní dopravu a jeho uložení  
není-li v zadávací dokumentaci uvedeno jinak, jedná se o nakupovaný materiál</t>
  </si>
  <si>
    <t>39</t>
  </si>
  <si>
    <t>461314</t>
  </si>
  <si>
    <t>PATKY Z PROSTÉHO BETONU C25/30</t>
  </si>
  <si>
    <t>Viz.výkres C.3, D1.1-7 
Parametry, provedení dle zadávací dokumentace. 
Příčné propustky 
km 1,860 00  
2*2*0,6*2=4,800 [A] 
km 2,390 00 
2*2*0,6*2=4,800 [B] 
km 5,230 00 
2*2*0,6*2=4,800 [C] 
km 5,600 00 
2*2*0,6*2=4,800 [D] 
Celkem: A+B+C+D=19,200 [E]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</si>
  <si>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</si>
  <si>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40</t>
  </si>
  <si>
    <t>465512</t>
  </si>
  <si>
    <t>DLAŽBY Z LOMOVÉHO KAMENE NA MC</t>
  </si>
  <si>
    <t>Viz.výkres C.3, D1.1-7 
Parametry, provedení dle zadávací dokumentace. 
Příčné propustky 
km 1,860 00  
2*2*0,15*2=1,200 [A] 
km 2,390 00 
2*2*0,15*2=1,200 [B] 
km 5,230 00 
2*2*0,15*2=1,200 [C] 
km 5,600 00 
2*2*0,15*2=1,200 [D] 
Celkem: A+B+C+D=4,800 [E]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</si>
  <si>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</si>
  <si>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</si>
  <si>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28</t>
  </si>
  <si>
    <t>56331</t>
  </si>
  <si>
    <t>VOZOVKOVÉ VRSTVY ZE ŠTĚRKODRTI TL. DO 50MM</t>
  </si>
  <si>
    <t>doplnění materiálu pro recyklaci za studena (vyrovnávka , doplnění)</t>
  </si>
  <si>
    <t>Viz.výkres C.3, D1.1-7 
Parametry, provedení dle zadávací dokumentace. 
4900*6,60=32 340,000 [A] 
Celkem: A=32 340,000 [B]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</si>
  <si>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</si>
  <si>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56333</t>
  </si>
  <si>
    <t>VOZOVKOVÉ VRSTVY ZE ŠTĚRKODRTI TL. DO 150MM</t>
  </si>
  <si>
    <t>12</t>
  </si>
  <si>
    <t>Viz.výkres C.3, D1.1-7 
Parametry, provedení dle zadávací dokumentace. 
3,20*2*4900=31 360,000 [A] 
Celkem: A=31 360,000 [B]</t>
  </si>
  <si>
    <t>29</t>
  </si>
  <si>
    <t>56360</t>
  </si>
  <si>
    <t>VOZOVKOVÉ VRSTVY Z RECYKLOVANÉHO MATERIÁLU</t>
  </si>
  <si>
    <t>Viz.výkres C.3, D1.1-7 
Parametry, provedení dle zadávací dokumentace. 
1,80*4900*0,18*2=3 175,200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</si>
  <si>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</si>
  <si>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27</t>
  </si>
  <si>
    <t>567544</t>
  </si>
  <si>
    <t>VRST PRO OBNOVU A OPR RECYK ZA STUD CEM A ASF EM TL DO 200MM</t>
  </si>
  <si>
    <t>Viz.výkres C.3, D1.1-7 
Parametry, provedení dle zadávací dokumentace. 
4900*6,30=30 870,000 [A] 
Celkem: A=30 870,000 [B]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</si>
  <si>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</si>
  <si>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30</t>
  </si>
  <si>
    <t>56932</t>
  </si>
  <si>
    <t>ZPEVNĚNÍ KRAJNIC ZE ŠTĚRKODRTI TL. DO 100MM</t>
  </si>
  <si>
    <t>Viz.výkres C.3, D1.1-7 
Parametry, provedení dle zadávací dokumentace. 
0,75*4900*2=7 350,000 [A] 
Celkem: A=7 350,000 [B]</t>
  </si>
  <si>
    <t>- dodání kameniva předepsané kvality a zrnitosti  
- rozprostření a zhutnění vrstvy v předepsané tloušťce  
- zřízení vrstvy bez rozlišení šířky, pokládání vrstvy po etapách</t>
  </si>
  <si>
    <t>32</t>
  </si>
  <si>
    <t>572213</t>
  </si>
  <si>
    <t>SPOJOVACÍ POSTŘIK Z EMULZE DO 0,5KG/M2</t>
  </si>
  <si>
    <t>Viz.výkres C.3, D1.1-7 
Parametry, provedení dle zadávací dokumentace. 
30135=30 135,000 [C] 
Celkem: C=30 135,000 [D]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</si>
  <si>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</si>
  <si>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31</t>
  </si>
  <si>
    <t>572221</t>
  </si>
  <si>
    <t>SPOJOVACÍ POSTŘIK Z ASFALTU DO 1,0KG/M2</t>
  </si>
  <si>
    <t>574A44</t>
  </si>
  <si>
    <t>ASFALTOVÝ BETON PRO OBRUSNÉ VRSTVY ACO 11+, 11S TL. 50MM</t>
  </si>
  <si>
    <t>Viz.výkres C.3, D1.1-7 
Parametry, provedení dle zadávací dokumentace. 
29998=29 998,000 [C] 
Celkem: C=29 998,000 [D]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</si>
  <si>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</si>
  <si>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35</t>
  </si>
  <si>
    <t>574C66</t>
  </si>
  <si>
    <t>ASFALTOVÝ BETON PRO LOŽNÍ VRSTVY ACL 16+, 16S TL. 70MM</t>
  </si>
  <si>
    <t>58222</t>
  </si>
  <si>
    <t>DLÁŽDĚNÉ KRYTY Z DROBNÝCH KOSTEK DO LOŽE Z MC</t>
  </si>
  <si>
    <t>Viz.výkres C.3, D1.1-7 
Parametry, provedení dle zadávací dokumentace. 
km 1,100 00 - 2,080 00 vlevo 
980*0,5=490,000 [A] 
km 1,800 - 2,080 vpravo 
280*0,5=140,000 [B] 
km 2,960 00 - 4,480 oboustraně 
1520*0,5*2=1 520,000 [C] 
Celkem: A+B+C=2 150,000 [D]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</si>
  <si>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</si>
  <si>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</si>
  <si>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13</t>
  </si>
  <si>
    <t>87434</t>
  </si>
  <si>
    <t>POTRUBÍ Z TRUB PLASTOVÝCH ODPADNÍCH DN DO 200MM</t>
  </si>
  <si>
    <t>Viz.výkres C.3, D1.1-7 
Parametry, provedení dle zadávací dokumentace. 
přípojky uličních vpustí 
pravá strana 
4,40+4,10+4,20+4,10+4,40+4,20+4,20+4,20+4,10=37,900 [A] 
levá strana 
0,5+1,0+1,0+1,25+0,9+1,40+1,0+1,0+1,16=9,210 [B] 
celkem 
Celkem: A+B=47,110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</si>
  <si>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</si>
  <si>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87445</t>
  </si>
  <si>
    <t>POTRUBÍ Z TRUB PLASTOVÝCH ODPADNÍCH DN DO 300MM</t>
  </si>
  <si>
    <t>Viz.výkres C.3, D1.1-7 
Parametry, provedení dle zadávací dokumentace. 
Přípojky lapač splavenin 
Potrubí SN 16, DN 300.  
km 6,049 00 vlevo 
6,0=6,000 [A] 
km 6,100 00 vpravo 
7,80=7,800 [B] 
Celkem: A+B=13,800 [C]</t>
  </si>
  <si>
    <t>14</t>
  </si>
  <si>
    <t>89712</t>
  </si>
  <si>
    <t>VPUSŤ KANALIZAČNÍ ULIČNÍ KOMPLETNÍ Z BETONOVÝCH DÍLCŮ</t>
  </si>
  <si>
    <t>KUS</t>
  </si>
  <si>
    <t>Viz.výkres C.3, D1.1-7 
Parametry, provedení dle zadávací dokumentace. 
22=22,000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</si>
  <si>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</si>
  <si>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15</t>
  </si>
  <si>
    <t>89721</t>
  </si>
  <si>
    <t>VPUSŤ KANALIZAČNÍ HORSKÁ KOMPLETNÍ MONOLITICKÁ BETONOVÁ</t>
  </si>
  <si>
    <t>Lapač</t>
  </si>
  <si>
    <t>Viz.výkres C.3, D1.1-7 
Parametry, provedení dle zadávací dokumentace. 
1=1,000 [A]</t>
  </si>
  <si>
    <t>položka zahrnuje: 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</si>
  <si>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</si>
  <si>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47</t>
  </si>
  <si>
    <t>9111A1</t>
  </si>
  <si>
    <t>ZÁBRADLÍ SILNIČNÍ S VODOR MADLY - DODÁVKA A MONTÁŽ</t>
  </si>
  <si>
    <t>Viz.výkres C.3, D1.1-7 
Parametry, provedení dle zadávací dokumentace. 
6=6,000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</si>
  <si>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</si>
  <si>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48</t>
  </si>
  <si>
    <t>914131</t>
  </si>
  <si>
    <t>DOPRAVNÍ ZNAČKY ZÁKLADNÍ VELIKOSTI OCELOVÉ FÓLIE TŘ 2 - DODÁVKA A MONTÁŽ</t>
  </si>
  <si>
    <t>Viz.výkres C.3, D1.1-7 
Parametry, provedení dle zadávací dokumentace. 
77=77,000 [A]</t>
  </si>
  <si>
    <t>položka zahrnuje:  
- dodávku a montáž značek v požadovaném provedení</t>
  </si>
  <si>
    <t>49</t>
  </si>
  <si>
    <t>914911</t>
  </si>
  <si>
    <t>SLOUPKY A STOJKY DOPRAVNÍCH ZNAČEK Z OCEL TRUBEK SE ZABETONOVÁNÍM - DODÁVKA A MONTÁŽ</t>
  </si>
  <si>
    <t>položka zahrnuje:  
- sloupky a upevňovací zařízení včetně jejich osazení (betonová patka, zemní práce)</t>
  </si>
  <si>
    <t>50</t>
  </si>
  <si>
    <t>915111</t>
  </si>
  <si>
    <t>VODOROVNÉ DOPRAVNÍ ZNAČENÍ BARVOU HLADKÉ - DODÁVKA A POKLÁDKA</t>
  </si>
  <si>
    <t>Viz.výkres C.3, D1.1-7 
Parametry, provedení dle zadávací dokumentace. 
2*4900*0,125=1 225,000 [A]</t>
  </si>
  <si>
    <t>položka zahrnuje:  
- dodání a pokládku nátěrového materiálu (měří se pouze natíraná plocha)  
- předznačení a reflexní úpravu</t>
  </si>
  <si>
    <t>46</t>
  </si>
  <si>
    <t>915211</t>
  </si>
  <si>
    <t>VODOROVNÉ DOPRAVNÍ ZNAČENÍ PLASTEM HLADKÉ - DODÁVKA A POKLÁDKA</t>
  </si>
  <si>
    <t>34</t>
  </si>
  <si>
    <t>917224</t>
  </si>
  <si>
    <t>SILNIČNÍ A CHODNÍKOVÉ OBRUBY Z BETONOVÝCH OBRUBNÍKŮ ŠÍŘ 150MM</t>
  </si>
  <si>
    <t>Viz.výkres C.3, D1.1-7 
Parametry, provedení dle zadávací dokumentace. 
km 1,100 00 - 2,080 00 vlevo 
980=980,000 [A] 
km 1,800 - 2,080 vpravo 
280=280,000 [B] 
km 2,960 00 - 4,480 oboustraně 
1520*2=3 040,000 [C] 
Celkem: A+B+C=4 300,000 [D]</t>
  </si>
  <si>
    <t>Položka zahrnuje:  
dodání a pokládku betonových obrubníků o rozměrech předepsaných zadávací dokumentací  
betonové lože i boční betonovou opěrku.</t>
  </si>
  <si>
    <t>43</t>
  </si>
  <si>
    <t>91811</t>
  </si>
  <si>
    <t>ČELA PROPUSTU Z BETONU BEZ ROZLIŠENÍ - PREFABRIKOVANÁ ŠÍKMÁ ČELA</t>
  </si>
  <si>
    <t>Viz.výkres C.3, D1.1-7 
Parametry, provedení dle zadávací dokumentace. 
Příčné propustky 
km 1,860 00  
2=2,000 [A] 
km 2,390 00 
2=2,000 [B] 
km 5,230 00 
2=2,000 [C] 
km 5,600 00 
2=2,000 [D] 
Celkem: A+B+C+D=8,000 [E]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</si>
  <si>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</si>
  <si>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52</t>
  </si>
  <si>
    <t>9183D3</t>
  </si>
  <si>
    <t>PROPUSTY Z TRUB DN 600MM PLASTOVÝCH</t>
  </si>
  <si>
    <t>Viz.výkres C.3, D1.1-7 
Parametry, provedení dle zadávací dokumentace. 
Příčné propustky 
km 1,860 00  
10,20=10,200 [A] 
km 2,390 00 
8,50=8,500 [B] 
km 5,230 00 
8,50=8,500 [C] 
km 5,600 00 
8,00=8,000 [D] 
Celkem: A+B+C+D=35,200 [E]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</si>
  <si>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</si>
  <si>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53</t>
  </si>
  <si>
    <t>93808</t>
  </si>
  <si>
    <t>OČIŠTĚNÍ VOZOVEK ZAMETENÍM</t>
  </si>
  <si>
    <t>Viz.výkres C.3, D1.1-7 
Parametry, provedení dle zadávací dokumentace. 
3*30135=90 405,000 [A]</t>
  </si>
  <si>
    <t>položka zahrnuje očištění předepsaným způsobem včetně odklizení vzniklého odpadu</t>
  </si>
  <si>
    <t>44</t>
  </si>
  <si>
    <t>966357</t>
  </si>
  <si>
    <t>BOURÁNÍ PROPUSTŮ Z TRUB DN DO 500MM</t>
  </si>
  <si>
    <t>Viz.výkres C.3, D1.1-7 
Parametry, provedení dle zadávací dokumentace. 
příčné propustky 
km 2,390 00 dn 500 
11,50=11,500 [A] 
km 5,2300 dm 500 
8,65=8,650 [B] 
km 5,600 00 dn 500 
8,50=8,500 [C] 
Celkem: A+B+C=28,650 [D]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</si>
  <si>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</si>
  <si>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65</t>
  </si>
  <si>
    <t>967158</t>
  </si>
  <si>
    <t>VYBOURÁNÍ ČÁSTÍ KONSTRUKCÍ BETON S ODVOZEM DO 20KM</t>
  </si>
  <si>
    <t>Viz.výkres C.3, D1.1-7 
Parametry, provedení dle zadávací dokumentace. 
příčné propustky 
km 2,390 00 dn 500 
2=2,000 [A] 
km 5,2300 dm 500 
2=2,000 [B] 
km 5,600 00 dn 500 
2=2,000 [C] 
Celkem: A+B+C=6,000 [D]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</si>
  <si>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</si>
  <si>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102b</t>
  </si>
  <si>
    <t>SO 102 Silnice II/366 Pohledy - Křenov - SANACE AKTIVNÍ ZÓNY</t>
  </si>
  <si>
    <t xml:space="preserve">        SO 102b</t>
  </si>
  <si>
    <t>hmotnost 2,0/m3.   
Objem*přepočet na tuny  
Položka č. 123838 Odkopávky pro spod stavbu:    
3,25*4900*0,4*2,0*2=25 480,000 [A] 
Celkem: A=25 480,000 [B]</t>
  </si>
  <si>
    <t>3,25*4900*0,4*2=12 740,000 [A]</t>
  </si>
  <si>
    <t>3,25*4900*2=31 850,000 [A]</t>
  </si>
  <si>
    <t>28997</t>
  </si>
  <si>
    <t>OPLÁŠTĚNÍ (ZPEVNĚNÍ) Z GEOTEXTILIE A GEOMŘÍŽOVIN</t>
  </si>
  <si>
    <t>3.25*2*4900=31 850,000 [A] 
Celkem: A=31 850,000 [B]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</si>
  <si>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</si>
  <si>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SO 801</t>
  </si>
  <si>
    <t>SO 801 KÁCENÍ STROMŮ</t>
  </si>
  <si>
    <t xml:space="preserve">      SO 801</t>
  </si>
  <si>
    <t>c</t>
  </si>
  <si>
    <t>Poplatek za uložení pařezů</t>
  </si>
  <si>
    <t>Čerpáno z položek  
Č. 112218 A 112228 
77+112 kusů 
1=1,000 [A] komplet 
Celkem: A=1,000 [B]</t>
  </si>
  <si>
    <t>111208</t>
  </si>
  <si>
    <t>ODSTRANĚNÍ KŘOVIN S ODVOZEM DO 20KM</t>
  </si>
  <si>
    <t>vč. naložení, odvozu a uložení bez poplatku</t>
  </si>
  <si>
    <t>Viz.výkres C.3.1-8, D.5.1-2 
výměra spočtena v situaci  
Keře  
L34,L36,L40,L108,L 143 
370,0+13+40+3,0+8=434,000 [A] 
P20, P50, P53, P187 
157,0+18+40,0+20,0=235,000 [B] 
Stromy do prům 100 mm 
L49,L52,L110,L112,L146, 
73,0+51,0+45+63+12=244,000 [C] 
Celkem: A+B+C=913,000 [D]</t>
  </si>
  <si>
    <t>odstranění křovin a stromů do průměru 100 mm  
doprava dřevin na předepsanou vzdálenost  
spálení na hromadách nebo štěpkování</t>
  </si>
  <si>
    <t>112118</t>
  </si>
  <si>
    <t>KÁCENÍ STROMŮ D KMENE DO 0,5M, ODVOZ DO 20KM</t>
  </si>
  <si>
    <t>Viz.výkres C.3.1-8, D.5.1-2 
výměra spočtena v situaci  
Strom  
L16,L33,L41,L44,L45,L46,L47,L48,L53,L54,L55,L58,L60,L62,L65,L66,L68,L78,L80,L83,L84,L86,L89,L91,L94,L95,L96,L97,L99,L100,L103,L104,L105,L106,L116,L117,L127,L128,L129,L130,L131,L132,L133,L138,L145,L151,L154,L155,L156,L157,L162,L163,L164, L166, L168, L 169, L171,L172, L173, L175, L176, L177,L180 
Strom 
P21,P36,P42,P45,P49,P57,P68,P69,P74,P75,P79,P126,P141,P143,P149,P154,P156,P157,P158,P159,P160,P161,P162,P163,P164,P167,P168,P169,P170,P174,P175,P177,P181,P182,P183,P184,P185,P186A,P193,P197,P201,P202,P203,P205,P206 
63+45+4=112,000 [A] 
Celkem: A=112,000 [B]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</si>
  <si>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</t>
  </si>
  <si>
    <t>112128</t>
  </si>
  <si>
    <t>KÁCENÍ STROMŮ D KMENE DO 0,9M, ODVOZ DO 20KM</t>
  </si>
  <si>
    <t>Viz.výkres C.3.1-8, D.5.1-2 
výměra spočtena v situaci  
Strom  
L59,L72,L73,L74,L75,L76,L81,L82,L88,L90,L92,L93,L101,L113,L118,L139,L140,L141,L142,L144,L147,L149,L150,L158,L159,L160,L161,L181, 
Strom  
P9,P47,P70,P86,P86A,P97,P99,P134,P151,P166,P176,P195,P196,P248 
28+14=42,000 [A] 
Celkem: A=42,000 [B]</t>
  </si>
  <si>
    <t>112148</t>
  </si>
  <si>
    <t>KÁCENÍ STROMŮ D KMENE DO 0,3M, ODVOZ DO 20KM</t>
  </si>
  <si>
    <t>Viz.výkres C.3.1-8, D.5.1-2 
výměra spočtena v situaci  
Strom 
L17,L18,L19,L20,L24,L25,L26,L28,L29,L30,L32,L37,L38,L39,L42,L50,L51,L56,L57,L71,L77,L79,L85,L87,L111,L120,L121,L135,L170,L178,L179 
Strom 
P18,P19,P26,P27,P37,P41,P43,P44,P48,P51,P52,P54,P56,P59,P60,P61,P62,P63,P64,P65,P66,P78,P138,P150,P152,P155,P173,P190,P198,P200,P207, 
31+31=62,000 [A] 
Celkem: A=62,000 [B]</t>
  </si>
  <si>
    <t>112218</t>
  </si>
  <si>
    <t>ODSTRANĚNÍ PAŘEZŮ D DO 0,5M, ODVOZ DO 20KM</t>
  </si>
  <si>
    <t>vč. naložení, odvozu a uložení</t>
  </si>
  <si>
    <t>Viz.výkres C.3.1-8, D.5.1-2 
výměra spočtena v situaci  
Strom  
L16,L33,L41,L44,L45,L46,L47,L48,L53,L54,L55,L58,L60,L62,L65,L66,L68,L78,L80,L83,L84,L86,L89,L91,L94,L95,L96,L97,L99,L100,L103,L104,L105,L106,L116,L117,L127,L128,L129,L130,L131,L132,L133,L138,L145,L151,L154,L155,L156,L157,L162,L163,L164, L166, L168, L 169, L171,L172, L173, L175, L176, L177,L180 
Strom 
P21,P36,P42,P45,P49,P57,P68,P69,P74,P75,P79,P126,P141,P143,P149,P154,P156,P157,P158,P159,P160,P161,P162,P163,P164,P167,P168,P169,P170,P174,P175,P177,P181,P182,P183,P184,P185,P186A,P193,P197,P201,P202,P203,P205,P206 
Strom 
L17,L18,L19,L20,L24,L25,L26,L28,L29,L30,L32,L37,L38,L39,L42,L50,L51,L56,L57,L71,L77,L79,L85,L87,L111,L120,L121,L135,L170,L178,L179 
Strom 
P18,P19,P26,P27,P37,P41,P43,P44,P48,P51,P52,P54,P56,P59,P60,P61,P62,P63,P64,P65,P66,P78,P138,P150,P152,P155,P173,P190,P198,P200,P207, 
položka č 111208+ č. 112118+ č. 112218 
61+45+31+34+4=120,000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</si>
  <si>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</si>
  <si>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112228</t>
  </si>
  <si>
    <t>ODSTRANĚNÍ PAŘEZŮ D DO 0,9M, ODVOZ DO 20KM</t>
  </si>
  <si>
    <t>Viz.výkres C.3.1-8, D.5.1-2 
výměra spočtena v situaci  
Strom  
L59,L72,L73,L74,L75,L76,L81,L82,L88,L90,L92,L93,L101,L113,L118,L139,L140,L141,L142,L144,L147,L149,L150,L158,L159,L160,L161,L181, 
Strom  
P47,P70,P86,P86A,P97,P99,P134,P151,P166,P176,P195,P196,P248 
28+14=42,000 [A] 
Celkem: A=42,000 [B]</t>
  </si>
  <si>
    <t>184721</t>
  </si>
  <si>
    <t>ZDRAVOTNÍ ŘEZ VĚTVÍ STROMŮ D DO 50CM,BEZBEČNOSTNÍ ŘEZ  VČ. LIKVIDACE VĚTVÍ</t>
  </si>
  <si>
    <t>Viz.výkres C.3.1-8, D.5.1-2 
výměra spočtena v situaci  
L122- vícekmen,L167,P23,P24,P28,P32,P46,P113,P118,P120 
10+2=12,000 [A] 
Celkem: A=12,000 [B]</t>
  </si>
  <si>
    <t>zahrnuje:  
odstranění větví suchých a odumírajících  
odstranění větví nevhodných po stránce tvaru a budoucího vývoje koruny  
odstranění větví napadených patogenními organismy  
odstranění větví se silně sníženou vitalitou  
odstranění sekundárních výhonů</t>
  </si>
  <si>
    <t>184722</t>
  </si>
  <si>
    <t>ZDRAVOTNÍ ŘEZ VĚTVÍ STROMŮ D DO 90CM,BEZBEČNOSTNÍ ŘEZ, VČ. LIKVIDACE VĚTVÍ</t>
  </si>
  <si>
    <t>Viz.výkres C.3.1-8, D.5.1-2 
výměra spočtena v situaci  
L4,P16,P17,P76,P81,P101,P112,P119,P231 
9=9,000 [A] 
Celkem: A=9,000 [B]</t>
  </si>
  <si>
    <t>18481</t>
  </si>
  <si>
    <t>OCHRANA STROMŮ BEDNĚNÍM</t>
  </si>
  <si>
    <t>Viz.výkres C.3.1-8, D.5.1-2 
výměra spočtena v situaci  
dl.*š*počet stromů 
1,5*1,5*2*50=225,000 [A]</t>
  </si>
  <si>
    <t>položka zahrnuje veškerý materiál, výrobky a polotovary, včetně mimostaveništní a vnitrostaveništní dopravy (rovněž přesuny), včetně naložení a složení, případně s uložením</t>
  </si>
  <si>
    <t>SO 802</t>
  </si>
  <si>
    <t>Náhradní výsadba</t>
  </si>
  <si>
    <t xml:space="preserve">      SO 802</t>
  </si>
  <si>
    <t>18214</t>
  </si>
  <si>
    <t>ÚPRAVA POVRCHŮ SROVNÁNÍM ÚZEMÍ V TL DO 0,25M</t>
  </si>
  <si>
    <t>Viz.výkres C.3.1-8, D.4.1-5 
výměra spočtena v situaci  
km 1,130 00 - 1,740 00   
3800=3 800,000 [A] 
km 2,500 00 - 2,930 00  
1980=1 980,000 [B] 
km 5,330 00 - 5,960  00  
2290+376=2 666,000 [C] 
Celkem: A+B+C=8 446,000 [D]</t>
  </si>
  <si>
    <t>položka zahrnuje srovnání výškových rozdílů terénu</t>
  </si>
  <si>
    <t>184B15</t>
  </si>
  <si>
    <t>VYSAZOVÁNÍ STROMŮ LISTNATÝCH S BALEM OBVOD KMENE DO 16CM, PODCHOZÍ VÝŠ MIN 2,4M</t>
  </si>
  <si>
    <t>Viz.výkres C.3.1-8, D.4.1-5 
výměra spočtena v situaci  
km 1,130 00 - 1,740 00 - Poř. číslo 1 - 45 - Acer Platanoides - Javor mleč   
45=45,000 [A] 
km 2,500 00 - 2,930 00 - Poř. číslo 46 - 83 - Betula Pendula - Bříza bílá  
38=38,000 [B] 
km 5,330 00 - 5,960  00 - Poř. číslo 84 - 133 - Prunus Avium - Třešen ptačí 
50=50,000 [C] 
Celkem: A+B+C=133,000 [D]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</si>
  <si>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</si>
  <si>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18520</t>
  </si>
  <si>
    <t>BIOLOGICKÁ REKULTIVACE  PĚTILETÁ</t>
  </si>
  <si>
    <t>18600</t>
  </si>
  <si>
    <t>ZALÉVÁNÍ VODOU</t>
  </si>
  <si>
    <t>Viz.výkres C.3.1-8, D.4.1-5 
výměra spočtena v situaci  
CELKEM 133 STROMŮ 
POČET ZÁLÍVKY 2x BĚHEM STAVBY 
ZALEVÁNA PLOCHA 3x3 m 
2*3*3*0,15*133=359,100 [A] 
Celkem: A=359,100 [B]</t>
  </si>
  <si>
    <t>ZVV</t>
  </si>
  <si>
    <t>VEDLEJŠÍ AKTIVITA PROJEKTU</t>
  </si>
  <si>
    <t>SO 001</t>
  </si>
  <si>
    <t>VŠEOBECNÉ A PŘEDBĚŽNÉ POLOŽKY</t>
  </si>
  <si>
    <t xml:space="preserve">    ZVV</t>
  </si>
  <si>
    <t xml:space="preserve">      SO 001</t>
  </si>
  <si>
    <t>02620</t>
  </si>
  <si>
    <t>ZKOUŠENÍ KONSTRUKCÍ A PRACÍ NEZÁVISLOU ZKUŠEBNOU</t>
  </si>
  <si>
    <t>1=1,000 [A] 
Celkem: A=1,000 [B]</t>
  </si>
  <si>
    <t>zahrnuje veškeré náklady spojené s objednatelem požadovanými zkouškami</t>
  </si>
  <si>
    <t>02710</t>
  </si>
  <si>
    <t>POMOC PRÁCE ZŘÍZ NEBO ZAJIŠŤ OBJÍŽĎKY A PŘÍSTUP CESTY</t>
  </si>
  <si>
    <t>Zajištění vydání všech potřebných rozhodnutí a stanovení pro přechodnou úpravu provozu na pozemních komunikací</t>
  </si>
  <si>
    <t>zahrnuje veškeré náklady spojené s objednatelem požadovanými zařízeními</t>
  </si>
  <si>
    <t>02720</t>
  </si>
  <si>
    <t>POMOC PRÁCE ZŘÍZ NEBO ZAJIŠŤ REGULACI A OCHRANU DOPRAVY</t>
  </si>
  <si>
    <t>Pasportizace přilehlých objektů a objízdných tras. Blíže bude specifikováno investorem.</t>
  </si>
  <si>
    <t>02911</t>
  </si>
  <si>
    <t>OSTATNÍ POŽADAVKY - GEODETICKÉ ZAMĚŘENÍ</t>
  </si>
  <si>
    <t>Geodetická činnost v průběhu provádění stavebních prací (geodet zhotovitele stavby) včetně vytyčení stavby a skutečného zjištění průběhu inženýrských sítí.   
Součástí je vybudování potřebné vytyčovací sítě.  
Zajištění inženýrských sítí během realizace stavby dle požadavku správců. Nutné vytyčení všech podzemních sítí s protokolárním zápisem příslušných správců. Přesnou polohu podzemních vedení ověřit ručně kopanými sondami. Sdělovací kabely, elektrické vedení včetně vrchního vedení, vodovod, v trase příčné přechody. Přechody nutno ochránit. Zajištění stavby proti škodě na okolních pozemcích a objektech, včetně dočasného statického zajištění sloupů nadzemního vedení po dobu realizace rekonstrukce komunikace. 
Položka zahrnuje potřebné zaměření pro zhotovení dokumentace skutečného provedení stavby.</t>
  </si>
  <si>
    <t>02914</t>
  </si>
  <si>
    <t>OSTATNÍ POŽADAVKY - BOD ZÁKLADNÍ VYTYČOVACÍ SÍTĚ</t>
  </si>
  <si>
    <t>Poplatek za přesun bodu dle požadavku ČUZK.  
Zahrnuje odstranění stávajícího bodu, umístění do nové polohy, dle požadavku ČUZK (včetně zemních prací).</t>
  </si>
  <si>
    <t>Přemístění nivelačního budu v km 1,540, km4,350 km 5,990 
1=1,000 [A]</t>
  </si>
  <si>
    <t>oceněno jako celková částka ze samostatného soupisu prací jako nedílné součásti projektu základní vytyčovací sítě</t>
  </si>
  <si>
    <t>02930</t>
  </si>
  <si>
    <t>OSTATNÍ POŽADAVKY - UMĚLECKÁ DÍLA</t>
  </si>
  <si>
    <t>Pamětní deska  - místo realizace bude nejdéle k datu převzetí dokončené stavb. Místo bude definováno investorem stavby. Položka obsahuje dodávku, ozasení a montáž pamětní desky 0,3*0,4 dle pravidel Irop, provedení z odolného materiálu  zajišťující životnost desky a písma  min. 5 let.</t>
  </si>
  <si>
    <t>zahrnuje veškeré náklady spojené s objednatelem požadovanými pracemi a díly</t>
  </si>
  <si>
    <t>02940</t>
  </si>
  <si>
    <t>OSTATNÍ POŽADAVKY - VYPRACOVÁNÍ DOKUMENTACE DSPS</t>
  </si>
  <si>
    <t>V rozsahu dle přílohy č. 3 k vyhlášce č. 499/2006 Sb. ve smyslu § 125 odst. 6 stavebního zákona a dle vyhlášky 146/2008 Sb.   
Součástí je potřebné geodetické zaměření a zhotovení potřebných provozních a havarijních řádů.   
Součástí je předání dokumentace v tištěné podobě a elektronické podobě</t>
  </si>
  <si>
    <t>02943</t>
  </si>
  <si>
    <t>OSTATNÍ POŽADAVKY - VYPRACOVÁNÍ RDS</t>
  </si>
  <si>
    <t>Realizační dokumentace stavby v rozsahu dle požadavků objednatele včetně zapracování všech podmínek a požadavků stavebního povolení a podmínek stanovených zadávací dokumentací.   
Dokumentace bude zpracována pro všechny objekty dle čl. 6.1.2 (TKP D kap. 6, příl. 5); jejím předmětem je dokumentace všech zhotovovaných a pomocných konstrukcí a prací nutných ke stavbě objektu.   
Součástí je předání dokumentace v tištěné podoběa předání v elektonické podobě (rozsah a uspořádání odpovídající podobě tištěné) v uzavřeném (PDF) a otevřeném formátu (DWG, XLS, DOC, apod.).  
Zahrnuje havarijní plán, protipovodňový plán a projekt dopravně inženýrských opatření.</t>
  </si>
  <si>
    <t>02945</t>
  </si>
  <si>
    <t>OSTAT POŽADAVKY - GEOMETRICKÝ PLÁN</t>
  </si>
  <si>
    <t>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ve vyhotovení a v termínu dle potřeb investora.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</si>
  <si>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</si>
  <si>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</si>
  <si>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</si>
  <si>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Průběžné provedení fotodokumentace během provádě stavby, po dokončení předno na CD. Blíže bude specifikováno investorem.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</si>
  <si>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</si>
  <si>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18</t>
  </si>
  <si>
    <t>029511</t>
  </si>
  <si>
    <t>d</t>
  </si>
  <si>
    <t>OSTATNÍ POŽADAVKY - PASPORT STÁVAJÍCÍCH OBJEKTU A NEMOVITOSTÍ</t>
  </si>
  <si>
    <t>Zhotovení pasportu objektů a nemovitostí podél trasy stavby. 
Položka obsahuje: 
- pasport stávajících objektů a nemovistostí podél trasy stavby (před stavbou a po stavbě) 
- fotodokumentace 
- projekční práce (zhotovení pasportu) 
- kompletační práce ( počet výtisků dle zadání objednatele)</t>
  </si>
  <si>
    <t>17</t>
  </si>
  <si>
    <t>02960</t>
  </si>
  <si>
    <t>OSTATNÍ POŽADAVKY - ODBORNÝ DOZOR</t>
  </si>
  <si>
    <t>Odborný dozor geologa 
Odborný dozor geologa včetně ověření předpokladů typu a skladby podloží a obnaženého podzákladí zjištěné změny koordinovat s úpravou navržených konstrukcí.  
Pro nové zdi, kanalizaci a aktivní zónu komunikace na celou stavbu.</t>
  </si>
  <si>
    <t>zahrnuje veškeré náklady spojené s objednatelem požadovaným dozorem</t>
  </si>
  <si>
    <t>02990</t>
  </si>
  <si>
    <t>OSTATNÍ POŽADAVKY - INFORMAČNÍ TABULE</t>
  </si>
  <si>
    <t>Informační tabule (billboard), specifikace :   
Dodávka, montáž a následná demontáž včetně odvozu informační tabule (bilboardu) o min. rozměrech 5,10 x 2,40 m. Jedná se o kompletní provedení, včetně údržby po celou dobu stavby. Tabule bude upevněna na nosiče z příhradové kce. a dostatečně ukotvena do terénu, aby splňovala podmínky na tuhost a deformaci. Místo umístění a způsob následného odstranění bude dohodnut s investorem stavby před zahájením realizace stavebních prací. Vzhled tabule a obsah textů upřesní investor vítěznému uchazeči před  zahájením realizace stavby. Dodavatel si zajistí veškerá potřebná povolení k umístění informační tabule.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</si>
  <si>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</si>
  <si>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102 Silnice II/366 Pohledy - Křenov - SJEZDY</t>
  </si>
  <si>
    <t>Počítaná hmotnost 2,0t/m3. Objem z položek:   
Objem*přepočet na tuny   
Položka č. 122738 Odkopávky a prokopávky:    
Položka č.113328 Odstranění podkladu: 
82,57*2,0=165,140 [A] 
132,57*2,0=265,140 [B] 
Celkem: A+B=430,280 [C]</t>
  </si>
  <si>
    <t>Nespevněný sjezd 
km 1,330 00 
36 
km 2,390 00 
23 
km 2,590 
27 
km 3,000 
65+53 
km 3,069 
7 
km 3,397 
10 
km 3,840 
20+5 
km 4,180 
8 
km 4,360 
25 
km 5,255 
15 
km 5,754 
39</t>
  </si>
  <si>
    <t>122738</t>
  </si>
  <si>
    <t>ODKOPÁVKY A PROKOPÁVKY OBECNÉ TŘ. I, ODVOZ DO 20KM</t>
  </si>
  <si>
    <t>Viz.výkres C.3.1-8, D.1.3.1,2 
poplatek za skládku uveden v položce: 014102.1 
Výkopy okolo inženýrských sítí se musí provádět ručně 
Průměrná délka * průměrná šířka* prům.tl. 
sjezdy 
km 1,330 00 
36*0,25=9,000 [A] 
km 2,390 00 
23*0,25=5,750 [B] 
km 2,590 
27*0,25=6,750 [C] 
km 3,000 
(65+53)*0,25=29,500 [D] 
km 3,069 
7*0,25=1,750 [E] 
km 3,397 
10*0,25=2,500 [F] 
km 3,840 
(20+5)*0,25=6,250 [G] 
km 4,180 
8*0,25=2,000 [H] 
km 4,360 
25*0,25=6,250 [I] 
km 5,255 
15*0,25=3,750 [J] 
km 5,754 
39*0,25=9,750 [K] 
Celkem: A+B+C+D+E+F+G+H+I+J+K=83,250 [L]</t>
  </si>
  <si>
    <t>19</t>
  </si>
  <si>
    <t>Viz.výkres C.3.1-8,  
"Parametry, provedení dle zadávací dokumentace. Včetně příslušných zkoušek dle 
ZTKP, TKP, TP a ČSN"   
štěrkodrť typ B frakce 0-32   
sjezdy 
km 1,330 00 
36*0.1=3,600 [A] 
km 2,390 00 
23*0,1=2,300 [B] 
km 2,590 
27*0,1=2,700 [C] 
km 3,000 
(65+53)*0.1=11,800 [D] 
km 3,069 
7*0,1=0,700 [E] 
km 3,397 
10*0,1=1,000 [F] 
km 3,840 
(20+5)*0,1=2,500 [G] 
km 4,180 
8*0.1=0,800 [H] 
km 4,360 
25*0.1=2,500 [I] 
km 5,255 
15*0.1=1,500 [J] 
km 5,754 
39*0.1=3,900 [K] 
Celkem: A+B+C+D+E+F+G+H+I+J+K=33,300 [L]</t>
  </si>
  <si>
    <t>20</t>
  </si>
  <si>
    <t>sjezdy 
km 1,330 00 
36=36,000 [A] 
km 2,390 00 
23=23,000 [B] 
km 2,590 
27=27,000 [C] 
km 3,000 
65+53=118,000 [D] 
km 3,069 
7=7,000 [E] 
km 3,397 
10=10,000 [F] 
km 3,840 
20+5=25,000 [G] 
km 4,180 
8=8,000 [H] 
km 4,360 
25=25,000 [I] 
km 5,255 
15=15,000 [J] 
km 5,754 
39=39,000 [K] 
Celkem: A+B+C+D+E+F+G+H+I+J+K=333,000 [L]</t>
  </si>
  <si>
    <t>21</t>
  </si>
  <si>
    <t>56362</t>
  </si>
  <si>
    <t>VOZOVKOVÉ VRSTVY Z RECYKLOVANÉHO MATERIÁLU TL DO 100MM</t>
  </si>
  <si>
    <t>22</t>
  </si>
  <si>
    <t>919111</t>
  </si>
  <si>
    <t>ŘEZÁNÍ ASFALTOVÉHO KRYTU VOZOVEK TL DO 50MM</t>
  </si>
  <si>
    <t>sjezdy 
km 1,330 00 
5.5=5,500 [A] 
km 2,390 00 
5.5=5,500 [B] 
km 2,590 
6=6,000 [C] 
km 3,000 
6+6=12,000 [D] 
km 3,069 
5.5=5,500 [E] 
km 3,397 
5.5=5,500 [F] 
km 3,840 
(6+5)=11,000 [G] 
km 4,180 
5=5,000 [H] 
km 4,360 
5=5,000 [I] 
km 5,255 
5=5,000 [J] 
km 5,754 
5=5,000 [K] 
Celkem: A+B+C+D+E+F+G+H+I+J+K=71,000 [L]</t>
  </si>
  <si>
    <t>položka zahrnuje řezání vozovkové vrstvy v předepsané tloušťce, včetně spotřeby vody</t>
  </si>
  <si>
    <t>931311</t>
  </si>
  <si>
    <t>TĚSNĚNÍ DILATAČ SPAR ASF ZÁLIVKOU PRŮŘ DO 100MM2</t>
  </si>
  <si>
    <t>5.5=5,500 [B] 
km 2,590 
6=6,000 [C] 
km 3,000 
6+6=12,000 [D] 
km 3,069 
5.5=5,500 [E] 
km 3,397 
5.5=5,500 [F] 
km 3,840 
(6+5)=11,000 [G] 
km 4,180 
5=5,000 [H] 
km 4,360 
5=5,000 [I] 
km 5,255 
5=5,000 [J] 
km 5,754 
5=5,000 [K] 
Celkem: B+C+D+E+F+G+H+I+J+K=65,500 [L]</t>
  </si>
  <si>
    <t>položka zahrnuje dodávku a osazení předepsaného materiálu, očištění ploch spáry před úpravou, očištění okolí spáry po úpravě  
nezahrnuje těsnící profil</t>
  </si>
  <si>
    <t>SO 402</t>
  </si>
  <si>
    <t>SO 401 STÁV. PODZEMNÍ VEDENÍ  - OPATŘENÍ V PRŮBĚHU VÝSTAVBY</t>
  </si>
  <si>
    <t xml:space="preserve">      SO 402</t>
  </si>
  <si>
    <t>02730</t>
  </si>
  <si>
    <t>POMOC PRÁCE ZŘÍZ NEBO ZAJIŠŤ OCHRANU INŽENÝRSKÝCH SÍTÍ</t>
  </si>
  <si>
    <t>SO 901</t>
  </si>
  <si>
    <t>SO 901 DOPRAVNĚ INŽENÝRSKÉ OPATŘENÍ</t>
  </si>
  <si>
    <t xml:space="preserve">      SO 901</t>
  </si>
  <si>
    <t>Zajištění kvalifikovaných osob na řízení provozu</t>
  </si>
  <si>
    <t>náklady spojené z vyznačením objízdných trasa 
1=1,000 [A]</t>
  </si>
  <si>
    <t>91400</t>
  </si>
  <si>
    <t>DOČASNÉ ZAKRYTÍ NEBO OTOČENÍ STÁVAJÍCÍCH DOPRAVNÍCH ZNAČEK</t>
  </si>
  <si>
    <t>Objézná trasa pro NV 
Zrušení platnosti IS3a 1+1=2,000 [A]      
Zrušení platnosti IS3b1+1=2,000 [B]   
Zrušení platnosti IS3c 1+ 1=2,000 [C] 
Objézná trasa pro OV 
Zrušení platnosti IS3a 1=1,000 [D]      
Zrušení platnosti IS3b1+1+1=3,000 [E]   
Zrušení platnosti IS3c 1+ 1+1=3,000 [F]  
Celkem: A+B+C+D+E+F=13,000 [G]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</si>
  <si>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</si>
  <si>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Objézná trasa pro NV 
B4-1=1,000 [A]  
B24a-1=1,000 [B]  
E3a-6=6,000 [C]  
E7b-1=1,000 [D]  
E9-9=9,000 [E]  
E13-4=4,000 [F]  
IP10a-3=3,000 [G]  
IP10b-3=3,000 [H]  
IP22-13=13,000 [I] 
IS11a-2=2,000 [J]  
IS11b-8=8,000 [K]  
IS11c-22=22,000 [L]  
Objézná trasa pro OV 
B1-1=1,000 [M]  
E3a-14=14,000 [N]  
E13-1=1,000 [O]  
IP10a-5=5,000 [P]  
IP10b-9=9,000 [Q]  
IP22-13=13,000 [R]  
IS11b-5=5,000 [S]  
IS11c-41=41,000 [T] 
Celkem: A+B+C+D+E+F+G+H+I+J+K+L+M+N+O+P+Q+R+S+T=162,000 [U]</t>
  </si>
  <si>
    <t>914133</t>
  </si>
  <si>
    <t>DOPRAVNÍ ZNAČKY ZÁKLADNÍ VELIKOSTI OCELOVÉ FÓLIE TŘ 2 - DEMONTÁŽ</t>
  </si>
  <si>
    <t>Položka zahrnuje odstranění, demontáž a odklizení materiálu s odvozem na předepsané místo</t>
  </si>
  <si>
    <t>914139</t>
  </si>
  <si>
    <t>DOPRAV ZNAČKY ZÁKLAD VEL OCEL FÓLIE TŘ 2 - NÁJEMNÉ</t>
  </si>
  <si>
    <t>KSDEN</t>
  </si>
  <si>
    <t>počet*den*počet měsíců 
Příčná uzávěra 
162*30*7=34 020,000 [A] 
Celkem: A=34 020,000 [B]</t>
  </si>
  <si>
    <t>položka zahrnuje sazbu za pronájem dopravních značek a zařízení, počet jednotek je určen jako součin počtu značek a počtu dní použití</t>
  </si>
  <si>
    <t>916131</t>
  </si>
  <si>
    <t>DOPRAV SVĚTLO VÝSTRAŽ SOUPRAVA 5KS - DOD A MONTÁŽ</t>
  </si>
  <si>
    <t>Příčná uzávěra 
2*5=10,000 [A] 
Celkem: A=10,000 [B]</t>
  </si>
  <si>
    <t>položka zahrnuje:  
- dodání zařízení v předepsaném provedení včetně jejich osazení  
- údržbu po celou dobu trvání funkce, náhradu zničených nebo ztracených kusů, nutnou opravu poškozených částí  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</si>
  <si>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</si>
  <si>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</si>
  <si>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</si>
  <si>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</si>
  <si>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</si>
  <si>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>počet*den*počet měsíců 
Příčná uzávěra 
10*30*5=1 500,000 [A] 
Celkem: A=1 500,000 [B]</t>
  </si>
  <si>
    <t>položka zahrnuje sazbu za pronájem zařízení. Počet měrných jednotek se určí jako součin počtu zařízení a počtu dní použití.</t>
  </si>
  <si>
    <t>916313</t>
  </si>
  <si>
    <t>DOPRAVNÍ ZÁBRANY Z2 S FÓLIÍ TŘ 1 - DEMONTÁŽ</t>
  </si>
  <si>
    <t>Příčná uzávěra 
2=2,000 [A] 
Celkem: A=2,000 [B]</t>
  </si>
  <si>
    <t>916321</t>
  </si>
  <si>
    <t>DOPRAVNÍ ZÁBRANY Z2 S FÓLIÍ TŘ 2 - DOD A MONTÁŽ</t>
  </si>
  <si>
    <t>položka zahrnuje:  
- dodání zařízení v předepsaném provedení včetně jejich osazení  
- údržbu po celou dobu trvání funkce, náhradu zničených nebo ztracených kusů, nutnou opravu poškozených částí</t>
  </si>
  <si>
    <t>916329</t>
  </si>
  <si>
    <t>DOPRAVNÍ ZÁBRANY Z2 S FÓLIÍ TŘ 2 - NÁJEMNÉ</t>
  </si>
  <si>
    <t>počet*den*počet měsíců 
Příčná uzávěra 
2*30*5=300,000 [A] 
Celkem: A=300,000 [B]</t>
  </si>
  <si>
    <t>NV</t>
  </si>
  <si>
    <t>NEZPŮSOBILÉ VÝDAJE PROJEKTU</t>
  </si>
  <si>
    <t>VŠEOBECNÉ A PŘEDBĚŽNÉ  POLOŽKY</t>
  </si>
  <si>
    <t xml:space="preserve">  SO 001</t>
  </si>
  <si>
    <t>01400</t>
  </si>
  <si>
    <t>POPLATKY - BANKOVNÍ ZÁRUKA</t>
  </si>
  <si>
    <t>zahrnuje jinde neuvedené poplatky související s výstavbou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</si>
  <si>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</si>
  <si>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</si>
  <si>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</si>
  <si>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102 Silnice II/366 Pohledy - Křenov - SJEZD V KM 5,830</t>
  </si>
  <si>
    <t xml:space="preserve">  SO 102</t>
  </si>
  <si>
    <t>Počítaná hmotnost 2,0t/m3. Objem z položek:    
Objem*přepočet na tuny    
Položka č. 122738 Odkopávky a prokopávky:     
 8,8*2,0=17,600 [A]</t>
  </si>
  <si>
    <t>Viz.výkres C.3.1-8, D.1.2-6 
výměra spočtena v koordinační situaci a příčných řezech 
poplatek za skládku uveden v položce: 014102.b 
Výkopy okolo inženýrských sítí se musí provádět ručně 
Průměrná délka * průměrná šířka* prům.tl. 
22*0,4=8,800 [A]</t>
  </si>
  <si>
    <t>Viz.výkres C.3.1-8, D.1.2-6 
výměra spočtena v koordinační situaci a příčných řezech,  
"Parametry, provedení dle zadávací dokumentace. Včetně příslušných zkoušek dle 
ZTKP, TKP, TP a ČSN"   
štěrkodrť typ B frakce 0-32   
Délka ze situace * průměrná výška * průměrná šířka 
22*0,15=3,300 [A]</t>
  </si>
  <si>
    <t>Viz.výkres C.3.1-8, D.1.2-6 
výměra spočtena v koordinační situaci a příčných řezech 
Parametry, provedení dle zadávací dokumentace. Včetně příslušných zkoušek dle ZTKP, TKP, TP a ČSN.   
Min. modul přetvárnosti na zemní pláni viz.vzorové příčné řezy. 
22=22,000 [A]</t>
  </si>
  <si>
    <t>Viz.výkres C.3.1-8, D.1.2-6 
výměra spočtena v koordinační situaci a příčných řezech 
6,5*(0,9*0,1)=0,585 [A]</t>
  </si>
  <si>
    <t>Viz.výkres C.3.1-8, D.1.2-6 
výměra spočtena v koordinační situaci a příčných řezech 
6,5*(0,9*0,3-(3,14*0,2*0,2))=0,939 [A]</t>
  </si>
  <si>
    <t>Viz.výkres C.3.1-8, D.1.2-6 
výměra spočtena v koordinační situaci a příčných řezech 
Parametry, provedení dle zadávací dokumentace. Včetně příslušných zkoušek dle  ZTKP, TKP, TP a ČSN. 
KCE  "D" - MÍSTNÍ A ÚČELOVÉ KOMUNIKACE   
štěrkodrť typ A frakce 0-32 
22=22,000 [A]</t>
  </si>
  <si>
    <t>Viz.výkres C.3.1-8, D.1.2-6 
výměra spočtena v koordinační situaci a příčných řezech 
Parametry, provedení dle zadávací dokumentace. Včetně příslušných zkoušek dle  ZTKP, TKP, TP a ČSN. 
štěrkodrť typ B frakce 0-32 
22=22,000 [A]</t>
  </si>
  <si>
    <t>572214</t>
  </si>
  <si>
    <t>SPOJOVACÍ POSTŘIK Z MODIFIK EMULZE DO 0,5KG/M2</t>
  </si>
  <si>
    <t>Viz.výkres C.3.1-8, D.1.2-6 
výměra spočtena v koordinační situaci a příčných řezech  
spoj.postřik 0,20 kg/m2, dle PD   
Včetně odstranění nečistot z vozovky před postřikem.   
22=22,000 [A]</t>
  </si>
  <si>
    <t>574A34</t>
  </si>
  <si>
    <t>ASFALTOVÝ BETON PRO OBRUSNÉ VRSTVY ACO 11+, 11S TL. 40MM</t>
  </si>
  <si>
    <t>Viz.výkres C.3.1-8, D.1.2-6 
výměra spočtena v koordinační situaci a příčných řezech 
ACO 11+ (40 mm)   
KCE  "D" - MÍSTNÍ A ÚČELOVÉ KOMUNIKACE   
Parametry, provedení dle zadávací dokumentace. Včetně příslušných zkoušek dle ZTKP, TKP, TP a ČSN.   
22=22,000 [A]</t>
  </si>
  <si>
    <t>574C56</t>
  </si>
  <si>
    <t>ASFALTOVÝ BETON PRO LOŽNÍ VRSTVY ACL 16+, 16S TL. 60MM</t>
  </si>
  <si>
    <t>Viz.výkres C.3.1-8, D.1.2-6 
výměra spočtena v koordinační situaci a příčných řezech 
ACO 11+ (50 mm)   
22=22,000 [A]</t>
  </si>
  <si>
    <t>899524</t>
  </si>
  <si>
    <t>OBETONOVÁNÍ POTRUBÍ Z PROSTÉHO BETONU DO C25/30</t>
  </si>
  <si>
    <t>Viz.výkres C.3.1-8, D.1.2-6 
výměra spočtena v koordinační situaci a příčných řezech 
6,5*0,2=1,300 [A]</t>
  </si>
  <si>
    <t>Viz.výkres C.3.1-8, D.1.2-6 
výměra spočtena v koordinační situaci a příčných řezech 
2=2,000 [A]</t>
  </si>
  <si>
    <t>51</t>
  </si>
  <si>
    <t>9183B3</t>
  </si>
  <si>
    <t>PROPUSTY Z TRUB DN 400MM PLASTOVÝCH</t>
  </si>
  <si>
    <t>Viz.výkres C.3.1-8, D.1.2-6 
výměra spočtena v koordinační situaci a příčných řezech 
6,5=6,500 [A]</t>
  </si>
  <si>
    <t>SO 901c</t>
  </si>
  <si>
    <t>SO 901 SO 901 DOPRAVNĚ INŽENÝRSKÉ OPATŘENÍ - ÚPRAVA OBJÍZD. TRASY PO DOKONČENÍ STAVBY</t>
  </si>
  <si>
    <t xml:space="preserve">  SO 901c</t>
  </si>
  <si>
    <t>113743</t>
  </si>
  <si>
    <t>FRÉZOVÁNÍ ZPEVNĚNÝCH PLOCH ASFALTOVÝCH TL. DO 50MM</t>
  </si>
  <si>
    <t>položka bude realizována pouze na přímý příkaz TDI a investora  
Včetně odvozu na místo určené investorem, předpoklad odvozu do 20 km. Za uložení asfaltového recyklátu nebude účtováno skládkovné.</t>
  </si>
  <si>
    <t>35200*0,05=1 760,000 [A]</t>
  </si>
  <si>
    <t>položka bude realizována pouze na přímý příkaz TDI a investora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</si>
</sst>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0+C10+C23</f>
      </c>
      <c r="D6" s="1"/>
      <c r="E6" s="1"/>
    </row>
    <row r="7" spans="1:5" ht="12.75" customHeight="1">
      <c r="A7" s="1"/>
      <c r="B7" s="4" t="s">
        <v>5</v>
      </c>
      <c r="C7" s="7">
        <f>0+E10+E23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56</v>
      </c>
      <c r="B11" s="21" t="s">
        <v>20</v>
      </c>
      <c r="C11" s="22">
        <f>0+C12+C18</f>
      </c>
      <c r="D11" s="22">
        <f>0+D12+D18</f>
      </c>
      <c r="E11" s="22">
        <f>0+E12+E18</f>
      </c>
    </row>
    <row r="12" spans="1:5" ht="12.75" customHeight="1">
      <c r="A12" s="21" t="s">
        <v>57</v>
      </c>
      <c r="B12" s="21" t="s">
        <v>24</v>
      </c>
      <c r="C12" s="22">
        <f>0+C13+C16+C17</f>
      </c>
      <c r="D12" s="22">
        <f>0+D13+D16+D17</f>
      </c>
      <c r="E12" s="22">
        <f>0+E13+E16+E17</f>
      </c>
    </row>
    <row r="13" spans="1:5" ht="12.75" customHeight="1">
      <c r="A13" s="21" t="s">
        <v>58</v>
      </c>
      <c r="B13" s="21" t="s">
        <v>27</v>
      </c>
      <c r="C13" s="22">
        <f>0+C14+C15</f>
      </c>
      <c r="D13" s="22">
        <f>0+D14+D15</f>
      </c>
      <c r="E13" s="22">
        <f>0+E14+E15</f>
      </c>
    </row>
    <row r="14" spans="1:5" ht="12.75" customHeight="1">
      <c r="A14" s="21" t="s">
        <v>59</v>
      </c>
      <c r="B14" s="21" t="s">
        <v>36</v>
      </c>
      <c r="C14" s="22">
        <f>'_ZV__ZV_HZV_SO 102_SO 102a'!I3</f>
      </c>
      <c r="D14" s="22">
        <f>'_ZV__ZV_HZV_SO 102_SO 102a'!O2</f>
      </c>
      <c r="E14" s="22">
        <f>C14+D14</f>
      </c>
    </row>
    <row r="15" spans="1:5" ht="12.75" customHeight="1">
      <c r="A15" s="21" t="s">
        <v>326</v>
      </c>
      <c r="B15" s="21" t="s">
        <v>325</v>
      </c>
      <c r="C15" s="22">
        <f>'_ZV__ZV_HZV_SO 102_SO 102b'!I3</f>
      </c>
      <c r="D15" s="22">
        <f>'_ZV__ZV_HZV_SO 102_SO 102b'!O2</f>
      </c>
      <c r="E15" s="22">
        <f>C15+D15</f>
      </c>
    </row>
    <row r="16" spans="1:5" ht="12.75" customHeight="1">
      <c r="A16" s="21" t="s">
        <v>336</v>
      </c>
      <c r="B16" s="21" t="s">
        <v>335</v>
      </c>
      <c r="C16" s="22">
        <f>'_ZV__ZV_HZV_SO 801'!I3</f>
      </c>
      <c r="D16" s="22">
        <f>'_ZV__ZV_HZV_SO 801'!O2</f>
      </c>
      <c r="E16" s="22">
        <f>C16+D16</f>
      </c>
    </row>
    <row r="17" spans="1:5" ht="12.75" customHeight="1">
      <c r="A17" s="21" t="s">
        <v>376</v>
      </c>
      <c r="B17" s="21" t="s">
        <v>375</v>
      </c>
      <c r="C17" s="22">
        <f>'_ZV__ZV_HZV_SO 802'!I3</f>
      </c>
      <c r="D17" s="22">
        <f>'_ZV__ZV_HZV_SO 802'!O2</f>
      </c>
      <c r="E17" s="22">
        <f>C17+D17</f>
      </c>
    </row>
    <row r="18" spans="1:5" ht="12.75" customHeight="1">
      <c r="A18" s="21" t="s">
        <v>394</v>
      </c>
      <c r="B18" s="21" t="s">
        <v>391</v>
      </c>
      <c r="C18" s="22">
        <f>0+C19+C20+C21+C22</f>
      </c>
      <c r="D18" s="22">
        <f>0+D19+D20+D21+D22</f>
      </c>
      <c r="E18" s="22">
        <f>0+E19+E20+E21+E22</f>
      </c>
    </row>
    <row r="19" spans="1:5" ht="12.75" customHeight="1">
      <c r="A19" s="21" t="s">
        <v>395</v>
      </c>
      <c r="B19" s="21" t="s">
        <v>393</v>
      </c>
      <c r="C19" s="22">
        <f>'_ZV__ZV_ZVV_SO 001'!I3</f>
      </c>
      <c r="D19" s="22">
        <f>'_ZV__ZV_ZVV_SO 001'!O2</f>
      </c>
      <c r="E19" s="22">
        <f>C19+D19</f>
      </c>
    </row>
    <row r="20" spans="1:5" ht="12.75" customHeight="1">
      <c r="A20" s="21" t="s">
        <v>58</v>
      </c>
      <c r="B20" s="21" t="s">
        <v>447</v>
      </c>
      <c r="C20" s="22">
        <f>'_ZV__ZV_ZVV_SO 102'!I3</f>
      </c>
      <c r="D20" s="22">
        <f>'_ZV__ZV_ZVV_SO 102'!O2</f>
      </c>
      <c r="E20" s="22">
        <f>C20+D20</f>
      </c>
    </row>
    <row r="21" spans="1:5" ht="12.75" customHeight="1">
      <c r="A21" s="21" t="s">
        <v>471</v>
      </c>
      <c r="B21" s="21" t="s">
        <v>470</v>
      </c>
      <c r="C21" s="22">
        <f>'_ZV__ZV_ZVV_SO 402'!I3</f>
      </c>
      <c r="D21" s="22">
        <f>'_ZV__ZV_ZVV_SO 402'!O2</f>
      </c>
      <c r="E21" s="22">
        <f>C21+D21</f>
      </c>
    </row>
    <row r="22" spans="1:5" ht="12.75" customHeight="1">
      <c r="A22" s="21" t="s">
        <v>476</v>
      </c>
      <c r="B22" s="21" t="s">
        <v>475</v>
      </c>
      <c r="C22" s="22">
        <f>'_ZV__ZV_ZVV_SO 901'!I3</f>
      </c>
      <c r="D22" s="22">
        <f>'_ZV__ZV_ZVV_SO 901'!O2</f>
      </c>
      <c r="E22" s="22">
        <f>C22+D22</f>
      </c>
    </row>
    <row r="23" spans="1:5" ht="12.75" customHeight="1">
      <c r="A23" s="19" t="s">
        <v>512</v>
      </c>
      <c r="B23" s="19" t="s">
        <v>513</v>
      </c>
      <c r="C23" s="20">
        <f>0+C24+C25+C26</f>
      </c>
      <c r="D23" s="20">
        <f>0+D24+D25+D26</f>
      </c>
      <c r="E23" s="20">
        <f>0+E24+E25+E26</f>
      </c>
    </row>
    <row r="24" spans="1:5" ht="12.75" customHeight="1">
      <c r="A24" s="21" t="s">
        <v>515</v>
      </c>
      <c r="B24" s="21" t="s">
        <v>514</v>
      </c>
      <c r="C24" s="22">
        <f>'NV_SO 001'!I3</f>
      </c>
      <c r="D24" s="22">
        <f>'NV_SO 001'!O2</f>
      </c>
      <c r="E24" s="22">
        <f>C24+D24</f>
      </c>
    </row>
    <row r="25" spans="1:5" ht="12.75" customHeight="1">
      <c r="A25" s="21" t="s">
        <v>523</v>
      </c>
      <c r="B25" s="21" t="s">
        <v>522</v>
      </c>
      <c r="C25" s="22">
        <f>'NV_SO 102'!I3</f>
      </c>
      <c r="D25" s="22">
        <f>'NV_SO 102'!O2</f>
      </c>
      <c r="E25" s="22">
        <f>C25+D25</f>
      </c>
    </row>
    <row r="26" spans="1:5" ht="12.75" customHeight="1">
      <c r="A26" s="21" t="s">
        <v>551</v>
      </c>
      <c r="B26" s="21" t="s">
        <v>550</v>
      </c>
      <c r="C26" s="22">
        <f>'NV_SO 901c'!I3</f>
      </c>
      <c r="D26" s="22">
        <f>'NV_SO 901c'!O2</f>
      </c>
      <c r="E26" s="22">
        <f>C26+D26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392</v>
      </c>
      <c r="I3" s="43">
        <f>0+I9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512</v>
      </c>
      <c r="D4" s="1"/>
      <c r="E4" s="14" t="s">
        <v>513</v>
      </c>
      <c r="F4" s="12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6" t="s">
        <v>29</v>
      </c>
      <c r="C5" s="17" t="s">
        <v>392</v>
      </c>
      <c r="D5" s="6"/>
      <c r="E5" s="18" t="s">
        <v>514</v>
      </c>
      <c r="F5" s="16"/>
      <c r="G5" s="16"/>
      <c r="H5" s="6"/>
      <c r="I5" s="6"/>
      <c r="J5" s="6"/>
      <c r="O5" t="s">
        <v>32</v>
      </c>
      <c r="P5" t="s">
        <v>34</v>
      </c>
    </row>
    <row r="6" spans="1:10" ht="12.75" customHeight="1">
      <c r="A6" s="15" t="s">
        <v>37</v>
      </c>
      <c r="B6" s="15" t="s">
        <v>39</v>
      </c>
      <c r="C6" s="15" t="s">
        <v>41</v>
      </c>
      <c r="D6" s="15" t="s">
        <v>42</v>
      </c>
      <c r="E6" s="15" t="s">
        <v>43</v>
      </c>
      <c r="F6" s="15" t="s">
        <v>45</v>
      </c>
      <c r="G6" s="15" t="s">
        <v>47</v>
      </c>
      <c r="H6" s="15" t="s">
        <v>49</v>
      </c>
      <c r="I6" s="15"/>
      <c r="J6" s="15" t="s">
        <v>54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50</v>
      </c>
      <c r="I7" s="15" t="s">
        <v>52</v>
      </c>
      <c r="J7" s="15"/>
    </row>
    <row r="8" spans="1:10" ht="12.75" customHeight="1">
      <c r="A8" s="15" t="s">
        <v>38</v>
      </c>
      <c r="B8" s="15" t="s">
        <v>40</v>
      </c>
      <c r="C8" s="15" t="s">
        <v>34</v>
      </c>
      <c r="D8" s="15" t="s">
        <v>33</v>
      </c>
      <c r="E8" s="15" t="s">
        <v>44</v>
      </c>
      <c r="F8" s="15" t="s">
        <v>46</v>
      </c>
      <c r="G8" s="15" t="s">
        <v>48</v>
      </c>
      <c r="H8" s="15" t="s">
        <v>51</v>
      </c>
      <c r="I8" s="15" t="s">
        <v>53</v>
      </c>
      <c r="J8" s="15" t="s">
        <v>55</v>
      </c>
    </row>
    <row r="9" spans="1:18" ht="12.75" customHeight="1">
      <c r="A9" s="27" t="s">
        <v>60</v>
      </c>
      <c r="B9" s="27"/>
      <c r="C9" s="28" t="s">
        <v>38</v>
      </c>
      <c r="D9" s="27"/>
      <c r="E9" s="29" t="s">
        <v>61</v>
      </c>
      <c r="F9" s="27"/>
      <c r="G9" s="27"/>
      <c r="H9" s="27"/>
      <c r="I9" s="30">
        <f>0+Q9</f>
      </c>
      <c r="J9" s="27"/>
      <c r="O9">
        <f>0+R9</f>
      </c>
      <c r="Q9">
        <f>0+I10+I14</f>
      </c>
      <c r="R9">
        <f>0+O10+O14</f>
      </c>
    </row>
    <row r="10" spans="1:16" ht="12.75">
      <c r="A10" s="26" t="s">
        <v>62</v>
      </c>
      <c r="B10" s="31" t="s">
        <v>40</v>
      </c>
      <c r="C10" s="31" t="s">
        <v>516</v>
      </c>
      <c r="D10" s="26" t="s">
        <v>65</v>
      </c>
      <c r="E10" s="32" t="s">
        <v>517</v>
      </c>
      <c r="F10" s="33" t="s">
        <v>91</v>
      </c>
      <c r="G10" s="34">
        <v>1</v>
      </c>
      <c r="H10" s="35">
        <v>0</v>
      </c>
      <c r="I10" s="35">
        <f>ROUND(ROUND(H10,2)*ROUND(G10,3),2)</f>
      </c>
      <c r="J10" s="33" t="s">
        <v>68</v>
      </c>
      <c r="O10">
        <f>(I10*21)/100</f>
      </c>
      <c r="P10" t="s">
        <v>34</v>
      </c>
    </row>
    <row r="11" spans="1:5" ht="12.75">
      <c r="A11" s="36" t="s">
        <v>69</v>
      </c>
      <c r="E11" s="37" t="s">
        <v>65</v>
      </c>
    </row>
    <row r="12" spans="1:5" ht="12.75">
      <c r="A12" s="38" t="s">
        <v>71</v>
      </c>
      <c r="E12" s="39" t="s">
        <v>93</v>
      </c>
    </row>
    <row r="13" spans="1:5" ht="12.75">
      <c r="A13" t="s">
        <v>73</v>
      </c>
      <c r="E13" s="37" t="s">
        <v>518</v>
      </c>
    </row>
    <row r="14" spans="1:16" ht="12.75">
      <c r="A14" s="26" t="s">
        <v>62</v>
      </c>
      <c r="B14" s="31" t="s">
        <v>34</v>
      </c>
      <c r="C14" s="31" t="s">
        <v>519</v>
      </c>
      <c r="D14" s="26" t="s">
        <v>65</v>
      </c>
      <c r="E14" s="32" t="s">
        <v>520</v>
      </c>
      <c r="F14" s="33" t="s">
        <v>91</v>
      </c>
      <c r="G14" s="34">
        <v>1</v>
      </c>
      <c r="H14" s="35">
        <v>0</v>
      </c>
      <c r="I14" s="35">
        <f>ROUND(ROUND(H14,2)*ROUND(G14,3),2)</f>
      </c>
      <c r="J14" s="33" t="s">
        <v>68</v>
      </c>
      <c r="O14">
        <f>(I14*21)/100</f>
      </c>
      <c r="P14" t="s">
        <v>34</v>
      </c>
    </row>
    <row r="15" spans="1:5" ht="12.75">
      <c r="A15" s="36" t="s">
        <v>69</v>
      </c>
      <c r="E15" s="37" t="s">
        <v>65</v>
      </c>
    </row>
    <row r="16" spans="1:5" ht="25.5">
      <c r="A16" s="38" t="s">
        <v>71</v>
      </c>
      <c r="E16" s="39" t="s">
        <v>398</v>
      </c>
    </row>
    <row r="17" spans="1:5" ht="25.5">
      <c r="A17" t="s">
        <v>73</v>
      </c>
      <c r="E17" s="37" t="s">
        <v>521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0+O9+O14+O27+O40+O61+O66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</v>
      </c>
      <c r="I3" s="43">
        <f>0+I9+I14+I27+I40+I61+I66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512</v>
      </c>
      <c r="D4" s="1"/>
      <c r="E4" s="14" t="s">
        <v>513</v>
      </c>
      <c r="F4" s="12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6" t="s">
        <v>29</v>
      </c>
      <c r="C5" s="17" t="s">
        <v>26</v>
      </c>
      <c r="D5" s="6"/>
      <c r="E5" s="18" t="s">
        <v>522</v>
      </c>
      <c r="F5" s="16"/>
      <c r="G5" s="16"/>
      <c r="H5" s="6"/>
      <c r="I5" s="6"/>
      <c r="J5" s="6"/>
      <c r="O5" t="s">
        <v>32</v>
      </c>
      <c r="P5" t="s">
        <v>34</v>
      </c>
    </row>
    <row r="6" spans="1:10" ht="12.75" customHeight="1">
      <c r="A6" s="15" t="s">
        <v>37</v>
      </c>
      <c r="B6" s="15" t="s">
        <v>39</v>
      </c>
      <c r="C6" s="15" t="s">
        <v>41</v>
      </c>
      <c r="D6" s="15" t="s">
        <v>42</v>
      </c>
      <c r="E6" s="15" t="s">
        <v>43</v>
      </c>
      <c r="F6" s="15" t="s">
        <v>45</v>
      </c>
      <c r="G6" s="15" t="s">
        <v>47</v>
      </c>
      <c r="H6" s="15" t="s">
        <v>49</v>
      </c>
      <c r="I6" s="15"/>
      <c r="J6" s="15" t="s">
        <v>54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50</v>
      </c>
      <c r="I7" s="15" t="s">
        <v>52</v>
      </c>
      <c r="J7" s="15"/>
    </row>
    <row r="8" spans="1:10" ht="12.75" customHeight="1">
      <c r="A8" s="15" t="s">
        <v>38</v>
      </c>
      <c r="B8" s="15" t="s">
        <v>40</v>
      </c>
      <c r="C8" s="15" t="s">
        <v>34</v>
      </c>
      <c r="D8" s="15" t="s">
        <v>33</v>
      </c>
      <c r="E8" s="15" t="s">
        <v>44</v>
      </c>
      <c r="F8" s="15" t="s">
        <v>46</v>
      </c>
      <c r="G8" s="15" t="s">
        <v>48</v>
      </c>
      <c r="H8" s="15" t="s">
        <v>51</v>
      </c>
      <c r="I8" s="15" t="s">
        <v>53</v>
      </c>
      <c r="J8" s="15" t="s">
        <v>55</v>
      </c>
    </row>
    <row r="9" spans="1:18" ht="12.75" customHeight="1">
      <c r="A9" s="27" t="s">
        <v>60</v>
      </c>
      <c r="B9" s="27"/>
      <c r="C9" s="28" t="s">
        <v>38</v>
      </c>
      <c r="D9" s="27"/>
      <c r="E9" s="29" t="s">
        <v>61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62</v>
      </c>
      <c r="B10" s="31" t="s">
        <v>304</v>
      </c>
      <c r="C10" s="31" t="s">
        <v>64</v>
      </c>
      <c r="D10" s="26" t="s">
        <v>80</v>
      </c>
      <c r="E10" s="32" t="s">
        <v>66</v>
      </c>
      <c r="F10" s="33" t="s">
        <v>67</v>
      </c>
      <c r="G10" s="34">
        <v>17.6</v>
      </c>
      <c r="H10" s="35">
        <v>0</v>
      </c>
      <c r="I10" s="35">
        <f>ROUND(ROUND(H10,2)*ROUND(G10,3),2)</f>
      </c>
      <c r="J10" s="33" t="s">
        <v>68</v>
      </c>
      <c r="O10">
        <f>(I10*21)/100</f>
      </c>
      <c r="P10" t="s">
        <v>34</v>
      </c>
    </row>
    <row r="11" spans="1:5" ht="38.25">
      <c r="A11" s="36" t="s">
        <v>69</v>
      </c>
      <c r="E11" s="37" t="s">
        <v>81</v>
      </c>
    </row>
    <row r="12" spans="1:5" ht="51">
      <c r="A12" s="38" t="s">
        <v>71</v>
      </c>
      <c r="E12" s="39" t="s">
        <v>524</v>
      </c>
    </row>
    <row r="13" spans="1:5" ht="25.5">
      <c r="A13" t="s">
        <v>73</v>
      </c>
      <c r="E13" s="37" t="s">
        <v>74</v>
      </c>
    </row>
    <row r="14" spans="1:18" ht="12.75" customHeight="1">
      <c r="A14" s="6" t="s">
        <v>60</v>
      </c>
      <c r="B14" s="6"/>
      <c r="C14" s="41" t="s">
        <v>40</v>
      </c>
      <c r="D14" s="6"/>
      <c r="E14" s="29" t="s">
        <v>95</v>
      </c>
      <c r="F14" s="6"/>
      <c r="G14" s="6"/>
      <c r="H14" s="6"/>
      <c r="I14" s="42">
        <f>0+Q14</f>
      </c>
      <c r="J14" s="6"/>
      <c r="O14">
        <f>0+R14</f>
      </c>
      <c r="Q14">
        <f>0+I15+I19+I23</f>
      </c>
      <c r="R14">
        <f>0+O15+O19+O23</f>
      </c>
    </row>
    <row r="15" spans="1:16" ht="12.75">
      <c r="A15" s="26" t="s">
        <v>62</v>
      </c>
      <c r="B15" s="31" t="s">
        <v>433</v>
      </c>
      <c r="C15" s="31" t="s">
        <v>450</v>
      </c>
      <c r="D15" s="26" t="s">
        <v>65</v>
      </c>
      <c r="E15" s="32" t="s">
        <v>451</v>
      </c>
      <c r="F15" s="33" t="s">
        <v>98</v>
      </c>
      <c r="G15" s="34">
        <v>8.8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34</v>
      </c>
    </row>
    <row r="16" spans="1:5" ht="12.75">
      <c r="A16" s="36" t="s">
        <v>69</v>
      </c>
      <c r="E16" s="37" t="s">
        <v>65</v>
      </c>
    </row>
    <row r="17" spans="1:5" ht="76.5">
      <c r="A17" s="38" t="s">
        <v>71</v>
      </c>
      <c r="E17" s="39" t="s">
        <v>525</v>
      </c>
    </row>
    <row r="18" spans="1:5" ht="369.75">
      <c r="A18" t="s">
        <v>73</v>
      </c>
      <c r="E18" s="37" t="s">
        <v>133</v>
      </c>
    </row>
    <row r="19" spans="1:16" ht="12.75">
      <c r="A19" s="26" t="s">
        <v>62</v>
      </c>
      <c r="B19" s="31" t="s">
        <v>453</v>
      </c>
      <c r="C19" s="31" t="s">
        <v>143</v>
      </c>
      <c r="D19" s="26" t="s">
        <v>65</v>
      </c>
      <c r="E19" s="32" t="s">
        <v>144</v>
      </c>
      <c r="F19" s="33" t="s">
        <v>98</v>
      </c>
      <c r="G19" s="34">
        <v>3.3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34</v>
      </c>
    </row>
    <row r="20" spans="1:5" ht="12.75">
      <c r="A20" s="36" t="s">
        <v>69</v>
      </c>
      <c r="E20" s="37" t="s">
        <v>65</v>
      </c>
    </row>
    <row r="21" spans="1:5" ht="102">
      <c r="A21" s="38" t="s">
        <v>71</v>
      </c>
      <c r="E21" s="39" t="s">
        <v>526</v>
      </c>
    </row>
    <row r="22" spans="1:5" ht="280.5">
      <c r="A22" t="s">
        <v>73</v>
      </c>
      <c r="E22" s="37" t="s">
        <v>146</v>
      </c>
    </row>
    <row r="23" spans="1:16" ht="12.75">
      <c r="A23" s="26" t="s">
        <v>62</v>
      </c>
      <c r="B23" s="31" t="s">
        <v>455</v>
      </c>
      <c r="C23" s="31" t="s">
        <v>158</v>
      </c>
      <c r="D23" s="26" t="s">
        <v>65</v>
      </c>
      <c r="E23" s="32" t="s">
        <v>159</v>
      </c>
      <c r="F23" s="33" t="s">
        <v>117</v>
      </c>
      <c r="G23" s="34">
        <v>22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34</v>
      </c>
    </row>
    <row r="24" spans="1:5" ht="12.75">
      <c r="A24" s="36" t="s">
        <v>69</v>
      </c>
      <c r="E24" s="37" t="s">
        <v>65</v>
      </c>
    </row>
    <row r="25" spans="1:5" ht="102">
      <c r="A25" s="38" t="s">
        <v>71</v>
      </c>
      <c r="E25" s="39" t="s">
        <v>527</v>
      </c>
    </row>
    <row r="26" spans="1:5" ht="25.5">
      <c r="A26" t="s">
        <v>73</v>
      </c>
      <c r="E26" s="37" t="s">
        <v>161</v>
      </c>
    </row>
    <row r="27" spans="1:18" ht="12.75" customHeight="1">
      <c r="A27" s="6" t="s">
        <v>60</v>
      </c>
      <c r="B27" s="6"/>
      <c r="C27" s="41" t="s">
        <v>44</v>
      </c>
      <c r="D27" s="6"/>
      <c r="E27" s="29" t="s">
        <v>181</v>
      </c>
      <c r="F27" s="6"/>
      <c r="G27" s="6"/>
      <c r="H27" s="6"/>
      <c r="I27" s="42">
        <f>0+Q27</f>
      </c>
      <c r="J27" s="6"/>
      <c r="O27">
        <f>0+R27</f>
      </c>
      <c r="Q27">
        <f>0+I28+I32+I36</f>
      </c>
      <c r="R27">
        <f>0+O28+O32+O36</f>
      </c>
    </row>
    <row r="28" spans="1:16" ht="12.75">
      <c r="A28" s="26" t="s">
        <v>62</v>
      </c>
      <c r="B28" s="31" t="s">
        <v>182</v>
      </c>
      <c r="C28" s="31" t="s">
        <v>183</v>
      </c>
      <c r="D28" s="26" t="s">
        <v>65</v>
      </c>
      <c r="E28" s="32" t="s">
        <v>184</v>
      </c>
      <c r="F28" s="33" t="s">
        <v>98</v>
      </c>
      <c r="G28" s="34">
        <v>0.585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34</v>
      </c>
    </row>
    <row r="29" spans="1:5" ht="12.75">
      <c r="A29" s="36" t="s">
        <v>69</v>
      </c>
      <c r="E29" s="37" t="s">
        <v>65</v>
      </c>
    </row>
    <row r="30" spans="1:5" ht="38.25">
      <c r="A30" s="38" t="s">
        <v>71</v>
      </c>
      <c r="E30" s="39" t="s">
        <v>528</v>
      </c>
    </row>
    <row r="31" spans="1:5" ht="369.75">
      <c r="A31" t="s">
        <v>73</v>
      </c>
      <c r="E31" s="37" t="s">
        <v>186</v>
      </c>
    </row>
    <row r="32" spans="1:16" ht="12.75">
      <c r="A32" s="26" t="s">
        <v>62</v>
      </c>
      <c r="B32" s="31" t="s">
        <v>187</v>
      </c>
      <c r="C32" s="31" t="s">
        <v>188</v>
      </c>
      <c r="D32" s="26" t="s">
        <v>65</v>
      </c>
      <c r="E32" s="32" t="s">
        <v>189</v>
      </c>
      <c r="F32" s="33" t="s">
        <v>98</v>
      </c>
      <c r="G32" s="34">
        <v>0.585</v>
      </c>
      <c r="H32" s="35">
        <v>0</v>
      </c>
      <c r="I32" s="35">
        <f>ROUND(ROUND(H32,2)*ROUND(G32,3),2)</f>
      </c>
      <c r="J32" s="33" t="s">
        <v>68</v>
      </c>
      <c r="O32">
        <f>(I32*21)/100</f>
      </c>
      <c r="P32" t="s">
        <v>34</v>
      </c>
    </row>
    <row r="33" spans="1:5" ht="12.75">
      <c r="A33" s="36" t="s">
        <v>69</v>
      </c>
      <c r="E33" s="37" t="s">
        <v>65</v>
      </c>
    </row>
    <row r="34" spans="1:5" ht="38.25">
      <c r="A34" s="38" t="s">
        <v>71</v>
      </c>
      <c r="E34" s="39" t="s">
        <v>528</v>
      </c>
    </row>
    <row r="35" spans="1:5" ht="369.75">
      <c r="A35" t="s">
        <v>73</v>
      </c>
      <c r="E35" s="37" t="s">
        <v>186</v>
      </c>
    </row>
    <row r="36" spans="1:16" ht="12.75">
      <c r="A36" s="26" t="s">
        <v>62</v>
      </c>
      <c r="B36" s="31" t="s">
        <v>191</v>
      </c>
      <c r="C36" s="31" t="s">
        <v>192</v>
      </c>
      <c r="D36" s="26" t="s">
        <v>65</v>
      </c>
      <c r="E36" s="32" t="s">
        <v>193</v>
      </c>
      <c r="F36" s="33" t="s">
        <v>98</v>
      </c>
      <c r="G36" s="34">
        <v>0.939</v>
      </c>
      <c r="H36" s="35">
        <v>0</v>
      </c>
      <c r="I36" s="35">
        <f>ROUND(ROUND(H36,2)*ROUND(G36,3),2)</f>
      </c>
      <c r="J36" s="33" t="s">
        <v>68</v>
      </c>
      <c r="O36">
        <f>(I36*21)/100</f>
      </c>
      <c r="P36" t="s">
        <v>34</v>
      </c>
    </row>
    <row r="37" spans="1:5" ht="12.75">
      <c r="A37" s="36" t="s">
        <v>69</v>
      </c>
      <c r="E37" s="37" t="s">
        <v>65</v>
      </c>
    </row>
    <row r="38" spans="1:5" ht="38.25">
      <c r="A38" s="38" t="s">
        <v>71</v>
      </c>
      <c r="E38" s="39" t="s">
        <v>529</v>
      </c>
    </row>
    <row r="39" spans="1:5" ht="38.25">
      <c r="A39" t="s">
        <v>73</v>
      </c>
      <c r="E39" s="37" t="s">
        <v>194</v>
      </c>
    </row>
    <row r="40" spans="1:18" ht="12.75" customHeight="1">
      <c r="A40" s="6" t="s">
        <v>60</v>
      </c>
      <c r="B40" s="6"/>
      <c r="C40" s="41" t="s">
        <v>46</v>
      </c>
      <c r="D40" s="6"/>
      <c r="E40" s="29" t="s">
        <v>205</v>
      </c>
      <c r="F40" s="6"/>
      <c r="G40" s="6"/>
      <c r="H40" s="6"/>
      <c r="I40" s="42">
        <f>0+Q40</f>
      </c>
      <c r="J40" s="6"/>
      <c r="O40">
        <f>0+R40</f>
      </c>
      <c r="Q40">
        <f>0+I41+I45+I49+I53+I57</f>
      </c>
      <c r="R40">
        <f>0+O41+O45+O49+O53+O57</f>
      </c>
    </row>
    <row r="41" spans="1:16" ht="12.75">
      <c r="A41" s="26" t="s">
        <v>62</v>
      </c>
      <c r="B41" s="31" t="s">
        <v>44</v>
      </c>
      <c r="C41" s="31" t="s">
        <v>212</v>
      </c>
      <c r="D41" s="26" t="s">
        <v>40</v>
      </c>
      <c r="E41" s="32" t="s">
        <v>213</v>
      </c>
      <c r="F41" s="33" t="s">
        <v>117</v>
      </c>
      <c r="G41" s="34">
        <v>22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34</v>
      </c>
    </row>
    <row r="42" spans="1:5" ht="12.75">
      <c r="A42" s="36" t="s">
        <v>69</v>
      </c>
      <c r="E42" s="37" t="s">
        <v>65</v>
      </c>
    </row>
    <row r="43" spans="1:5" ht="89.25">
      <c r="A43" s="38" t="s">
        <v>71</v>
      </c>
      <c r="E43" s="39" t="s">
        <v>530</v>
      </c>
    </row>
    <row r="44" spans="1:5" ht="51">
      <c r="A44" t="s">
        <v>73</v>
      </c>
      <c r="E44" s="37" t="s">
        <v>211</v>
      </c>
    </row>
    <row r="45" spans="1:16" ht="12.75">
      <c r="A45" s="26" t="s">
        <v>62</v>
      </c>
      <c r="B45" s="31" t="s">
        <v>457</v>
      </c>
      <c r="C45" s="31" t="s">
        <v>212</v>
      </c>
      <c r="D45" s="26" t="s">
        <v>34</v>
      </c>
      <c r="E45" s="32" t="s">
        <v>213</v>
      </c>
      <c r="F45" s="33" t="s">
        <v>117</v>
      </c>
      <c r="G45" s="34">
        <v>22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34</v>
      </c>
    </row>
    <row r="46" spans="1:5" ht="12.75">
      <c r="A46" s="36" t="s">
        <v>69</v>
      </c>
      <c r="E46" s="37" t="s">
        <v>65</v>
      </c>
    </row>
    <row r="47" spans="1:5" ht="89.25">
      <c r="A47" s="38" t="s">
        <v>71</v>
      </c>
      <c r="E47" s="39" t="s">
        <v>531</v>
      </c>
    </row>
    <row r="48" spans="1:5" ht="51">
      <c r="A48" t="s">
        <v>73</v>
      </c>
      <c r="E48" s="37" t="s">
        <v>211</v>
      </c>
    </row>
    <row r="49" spans="1:16" ht="12.75">
      <c r="A49" s="26" t="s">
        <v>62</v>
      </c>
      <c r="B49" s="31" t="s">
        <v>157</v>
      </c>
      <c r="C49" s="31" t="s">
        <v>532</v>
      </c>
      <c r="D49" s="26" t="s">
        <v>65</v>
      </c>
      <c r="E49" s="32" t="s">
        <v>533</v>
      </c>
      <c r="F49" s="33" t="s">
        <v>117</v>
      </c>
      <c r="G49" s="34">
        <v>22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34</v>
      </c>
    </row>
    <row r="50" spans="1:5" ht="12.75">
      <c r="A50" s="36" t="s">
        <v>69</v>
      </c>
      <c r="E50" s="37" t="s">
        <v>65</v>
      </c>
    </row>
    <row r="51" spans="1:5" ht="76.5">
      <c r="A51" s="38" t="s">
        <v>71</v>
      </c>
      <c r="E51" s="39" t="s">
        <v>534</v>
      </c>
    </row>
    <row r="52" spans="1:5" ht="51">
      <c r="A52" t="s">
        <v>73</v>
      </c>
      <c r="E52" s="37" t="s">
        <v>235</v>
      </c>
    </row>
    <row r="53" spans="1:16" ht="12.75">
      <c r="A53" s="26" t="s">
        <v>62</v>
      </c>
      <c r="B53" s="31" t="s">
        <v>53</v>
      </c>
      <c r="C53" s="31" t="s">
        <v>535</v>
      </c>
      <c r="D53" s="26" t="s">
        <v>65</v>
      </c>
      <c r="E53" s="32" t="s">
        <v>536</v>
      </c>
      <c r="F53" s="33" t="s">
        <v>117</v>
      </c>
      <c r="G53" s="34">
        <v>22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34</v>
      </c>
    </row>
    <row r="54" spans="1:5" ht="12.75">
      <c r="A54" s="36" t="s">
        <v>69</v>
      </c>
      <c r="E54" s="37" t="s">
        <v>65</v>
      </c>
    </row>
    <row r="55" spans="1:5" ht="102">
      <c r="A55" s="38" t="s">
        <v>71</v>
      </c>
      <c r="E55" s="39" t="s">
        <v>537</v>
      </c>
    </row>
    <row r="56" spans="1:5" ht="140.25">
      <c r="A56" t="s">
        <v>73</v>
      </c>
      <c r="E56" s="37" t="s">
        <v>242</v>
      </c>
    </row>
    <row r="57" spans="1:16" ht="12.75">
      <c r="A57" s="26" t="s">
        <v>62</v>
      </c>
      <c r="B57" s="31" t="s">
        <v>51</v>
      </c>
      <c r="C57" s="31" t="s">
        <v>538</v>
      </c>
      <c r="D57" s="26" t="s">
        <v>65</v>
      </c>
      <c r="E57" s="32" t="s">
        <v>539</v>
      </c>
      <c r="F57" s="33" t="s">
        <v>117</v>
      </c>
      <c r="G57" s="34">
        <v>22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34</v>
      </c>
    </row>
    <row r="58" spans="1:5" ht="12.75">
      <c r="A58" s="36" t="s">
        <v>69</v>
      </c>
      <c r="E58" s="37" t="s">
        <v>65</v>
      </c>
    </row>
    <row r="59" spans="1:5" ht="63.75">
      <c r="A59" s="38" t="s">
        <v>71</v>
      </c>
      <c r="E59" s="39" t="s">
        <v>540</v>
      </c>
    </row>
    <row r="60" spans="1:5" ht="140.25">
      <c r="A60" t="s">
        <v>73</v>
      </c>
      <c r="E60" s="37" t="s">
        <v>242</v>
      </c>
    </row>
    <row r="61" spans="1:18" ht="12.75" customHeight="1">
      <c r="A61" s="6" t="s">
        <v>60</v>
      </c>
      <c r="B61" s="6"/>
      <c r="C61" s="41" t="s">
        <v>157</v>
      </c>
      <c r="D61" s="6"/>
      <c r="E61" s="29" t="s">
        <v>250</v>
      </c>
      <c r="F61" s="6"/>
      <c r="G61" s="6"/>
      <c r="H61" s="6"/>
      <c r="I61" s="42">
        <f>0+Q61</f>
      </c>
      <c r="J61" s="6"/>
      <c r="O61">
        <f>0+R61</f>
      </c>
      <c r="Q61">
        <f>0+I62</f>
      </c>
      <c r="R61">
        <f>0+O62</f>
      </c>
    </row>
    <row r="62" spans="1:16" ht="12.75">
      <c r="A62" s="26" t="s">
        <v>62</v>
      </c>
      <c r="B62" s="31" t="s">
        <v>309</v>
      </c>
      <c r="C62" s="31" t="s">
        <v>541</v>
      </c>
      <c r="D62" s="26" t="s">
        <v>65</v>
      </c>
      <c r="E62" s="32" t="s">
        <v>542</v>
      </c>
      <c r="F62" s="33" t="s">
        <v>98</v>
      </c>
      <c r="G62" s="34">
        <v>1.3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34</v>
      </c>
    </row>
    <row r="63" spans="1:5" ht="12.75">
      <c r="A63" s="36" t="s">
        <v>69</v>
      </c>
      <c r="E63" s="37" t="s">
        <v>65</v>
      </c>
    </row>
    <row r="64" spans="1:5" ht="38.25">
      <c r="A64" s="38" t="s">
        <v>71</v>
      </c>
      <c r="E64" s="39" t="s">
        <v>543</v>
      </c>
    </row>
    <row r="65" spans="1:5" ht="369.75">
      <c r="A65" t="s">
        <v>73</v>
      </c>
      <c r="E65" s="37" t="s">
        <v>186</v>
      </c>
    </row>
    <row r="66" spans="1:18" ht="12.75" customHeight="1">
      <c r="A66" s="6" t="s">
        <v>60</v>
      </c>
      <c r="B66" s="6"/>
      <c r="C66" s="41" t="s">
        <v>51</v>
      </c>
      <c r="D66" s="6"/>
      <c r="E66" s="29" t="s">
        <v>271</v>
      </c>
      <c r="F66" s="6"/>
      <c r="G66" s="6"/>
      <c r="H66" s="6"/>
      <c r="I66" s="42">
        <f>0+Q66</f>
      </c>
      <c r="J66" s="6"/>
      <c r="O66">
        <f>0+R66</f>
      </c>
      <c r="Q66">
        <f>0+I67+I71</f>
      </c>
      <c r="R66">
        <f>0+O67+O71</f>
      </c>
    </row>
    <row r="67" spans="1:16" ht="25.5">
      <c r="A67" s="26" t="s">
        <v>62</v>
      </c>
      <c r="B67" s="31" t="s">
        <v>299</v>
      </c>
      <c r="C67" s="31" t="s">
        <v>300</v>
      </c>
      <c r="D67" s="26" t="s">
        <v>76</v>
      </c>
      <c r="E67" s="32" t="s">
        <v>301</v>
      </c>
      <c r="F67" s="33" t="s">
        <v>98</v>
      </c>
      <c r="G67" s="34">
        <v>2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34</v>
      </c>
    </row>
    <row r="68" spans="1:5" ht="12.75">
      <c r="A68" s="36" t="s">
        <v>69</v>
      </c>
      <c r="E68" s="37" t="s">
        <v>65</v>
      </c>
    </row>
    <row r="69" spans="1:5" ht="38.25">
      <c r="A69" s="38" t="s">
        <v>71</v>
      </c>
      <c r="E69" s="39" t="s">
        <v>544</v>
      </c>
    </row>
    <row r="70" spans="1:5" ht="408">
      <c r="A70" t="s">
        <v>73</v>
      </c>
      <c r="E70" s="37" t="s">
        <v>303</v>
      </c>
    </row>
    <row r="71" spans="1:16" ht="12.75">
      <c r="A71" s="26" t="s">
        <v>62</v>
      </c>
      <c r="B71" s="31" t="s">
        <v>545</v>
      </c>
      <c r="C71" s="31" t="s">
        <v>546</v>
      </c>
      <c r="D71" s="26" t="s">
        <v>65</v>
      </c>
      <c r="E71" s="32" t="s">
        <v>547</v>
      </c>
      <c r="F71" s="33" t="s">
        <v>173</v>
      </c>
      <c r="G71" s="34">
        <v>6.5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34</v>
      </c>
    </row>
    <row r="72" spans="1:5" ht="12.75">
      <c r="A72" s="36" t="s">
        <v>69</v>
      </c>
      <c r="E72" s="37" t="s">
        <v>65</v>
      </c>
    </row>
    <row r="73" spans="1:5" ht="38.25">
      <c r="A73" s="38" t="s">
        <v>71</v>
      </c>
      <c r="E73" s="39" t="s">
        <v>548</v>
      </c>
    </row>
    <row r="74" spans="1:5" ht="63.75">
      <c r="A74" t="s">
        <v>73</v>
      </c>
      <c r="E74" s="37" t="s">
        <v>308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0+O9+O14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549</v>
      </c>
      <c r="I3" s="43">
        <f>0+I9+I14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512</v>
      </c>
      <c r="D4" s="1"/>
      <c r="E4" s="14" t="s">
        <v>513</v>
      </c>
      <c r="F4" s="12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6" t="s">
        <v>29</v>
      </c>
      <c r="C5" s="17" t="s">
        <v>549</v>
      </c>
      <c r="D5" s="6"/>
      <c r="E5" s="18" t="s">
        <v>550</v>
      </c>
      <c r="F5" s="16"/>
      <c r="G5" s="16"/>
      <c r="H5" s="6"/>
      <c r="I5" s="6"/>
      <c r="J5" s="6"/>
      <c r="O5" t="s">
        <v>32</v>
      </c>
      <c r="P5" t="s">
        <v>34</v>
      </c>
    </row>
    <row r="6" spans="1:10" ht="12.75" customHeight="1">
      <c r="A6" s="15" t="s">
        <v>37</v>
      </c>
      <c r="B6" s="15" t="s">
        <v>39</v>
      </c>
      <c r="C6" s="15" t="s">
        <v>41</v>
      </c>
      <c r="D6" s="15" t="s">
        <v>42</v>
      </c>
      <c r="E6" s="15" t="s">
        <v>43</v>
      </c>
      <c r="F6" s="15" t="s">
        <v>45</v>
      </c>
      <c r="G6" s="15" t="s">
        <v>47</v>
      </c>
      <c r="H6" s="15" t="s">
        <v>49</v>
      </c>
      <c r="I6" s="15"/>
      <c r="J6" s="15" t="s">
        <v>54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50</v>
      </c>
      <c r="I7" s="15" t="s">
        <v>52</v>
      </c>
      <c r="J7" s="15"/>
    </row>
    <row r="8" spans="1:10" ht="12.75" customHeight="1">
      <c r="A8" s="15" t="s">
        <v>38</v>
      </c>
      <c r="B8" s="15" t="s">
        <v>40</v>
      </c>
      <c r="C8" s="15" t="s">
        <v>34</v>
      </c>
      <c r="D8" s="15" t="s">
        <v>33</v>
      </c>
      <c r="E8" s="15" t="s">
        <v>44</v>
      </c>
      <c r="F8" s="15" t="s">
        <v>46</v>
      </c>
      <c r="G8" s="15" t="s">
        <v>48</v>
      </c>
      <c r="H8" s="15" t="s">
        <v>51</v>
      </c>
      <c r="I8" s="15" t="s">
        <v>53</v>
      </c>
      <c r="J8" s="15" t="s">
        <v>55</v>
      </c>
    </row>
    <row r="9" spans="1:18" ht="12.75" customHeight="1">
      <c r="A9" s="27" t="s">
        <v>60</v>
      </c>
      <c r="B9" s="27"/>
      <c r="C9" s="28" t="s">
        <v>40</v>
      </c>
      <c r="D9" s="27"/>
      <c r="E9" s="29" t="s">
        <v>95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62</v>
      </c>
      <c r="B10" s="31" t="s">
        <v>40</v>
      </c>
      <c r="C10" s="31" t="s">
        <v>552</v>
      </c>
      <c r="D10" s="26" t="s">
        <v>76</v>
      </c>
      <c r="E10" s="32" t="s">
        <v>553</v>
      </c>
      <c r="F10" s="33" t="s">
        <v>117</v>
      </c>
      <c r="G10" s="34">
        <v>1760</v>
      </c>
      <c r="H10" s="35">
        <v>0</v>
      </c>
      <c r="I10" s="35">
        <f>ROUND(ROUND(H10,2)*ROUND(G10,3),2)</f>
      </c>
      <c r="J10" s="33" t="s">
        <v>68</v>
      </c>
      <c r="O10">
        <f>(I10*21)/100</f>
      </c>
      <c r="P10" t="s">
        <v>34</v>
      </c>
    </row>
    <row r="11" spans="1:5" ht="38.25">
      <c r="A11" s="36" t="s">
        <v>69</v>
      </c>
      <c r="E11" s="37" t="s">
        <v>554</v>
      </c>
    </row>
    <row r="12" spans="1:5" ht="12.75">
      <c r="A12" s="38" t="s">
        <v>71</v>
      </c>
      <c r="E12" s="39" t="s">
        <v>555</v>
      </c>
    </row>
    <row r="13" spans="1:5" ht="63.75">
      <c r="A13" t="s">
        <v>73</v>
      </c>
      <c r="E13" s="37" t="s">
        <v>101</v>
      </c>
    </row>
    <row r="14" spans="1:18" ht="12.75" customHeight="1">
      <c r="A14" s="6" t="s">
        <v>60</v>
      </c>
      <c r="B14" s="6"/>
      <c r="C14" s="41" t="s">
        <v>46</v>
      </c>
      <c r="D14" s="6"/>
      <c r="E14" s="29" t="s">
        <v>205</v>
      </c>
      <c r="F14" s="6"/>
      <c r="G14" s="6"/>
      <c r="H14" s="6"/>
      <c r="I14" s="42">
        <f>0+Q14</f>
      </c>
      <c r="J14" s="6"/>
      <c r="O14">
        <f>0+R14</f>
      </c>
      <c r="Q14">
        <f>0+I15+I19</f>
      </c>
      <c r="R14">
        <f>0+O15+O19</f>
      </c>
    </row>
    <row r="15" spans="1:16" ht="12.75">
      <c r="A15" s="26" t="s">
        <v>62</v>
      </c>
      <c r="B15" s="31" t="s">
        <v>33</v>
      </c>
      <c r="C15" s="31" t="s">
        <v>232</v>
      </c>
      <c r="D15" s="26" t="s">
        <v>65</v>
      </c>
      <c r="E15" s="32" t="s">
        <v>233</v>
      </c>
      <c r="F15" s="33" t="s">
        <v>117</v>
      </c>
      <c r="G15" s="34">
        <v>1760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34</v>
      </c>
    </row>
    <row r="16" spans="1:5" ht="12.75">
      <c r="A16" s="36" t="s">
        <v>69</v>
      </c>
      <c r="E16" s="37" t="s">
        <v>556</v>
      </c>
    </row>
    <row r="17" spans="1:5" ht="12.75">
      <c r="A17" s="38" t="s">
        <v>71</v>
      </c>
      <c r="E17" s="39" t="s">
        <v>555</v>
      </c>
    </row>
    <row r="18" spans="1:5" ht="51">
      <c r="A18" t="s">
        <v>73</v>
      </c>
      <c r="E18" s="37" t="s">
        <v>235</v>
      </c>
    </row>
    <row r="19" spans="1:16" ht="12.75">
      <c r="A19" s="26" t="s">
        <v>62</v>
      </c>
      <c r="B19" s="31" t="s">
        <v>34</v>
      </c>
      <c r="C19" s="31" t="s">
        <v>239</v>
      </c>
      <c r="D19" s="26" t="s">
        <v>65</v>
      </c>
      <c r="E19" s="32" t="s">
        <v>240</v>
      </c>
      <c r="F19" s="33" t="s">
        <v>117</v>
      </c>
      <c r="G19" s="34">
        <v>1760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34</v>
      </c>
    </row>
    <row r="20" spans="1:5" ht="12.75">
      <c r="A20" s="36" t="s">
        <v>69</v>
      </c>
      <c r="E20" s="37" t="s">
        <v>556</v>
      </c>
    </row>
    <row r="21" spans="1:5" ht="12.75">
      <c r="A21" s="38" t="s">
        <v>71</v>
      </c>
      <c r="E21" s="39" t="s">
        <v>555</v>
      </c>
    </row>
    <row r="22" spans="1:5" ht="140.25">
      <c r="A22" t="s">
        <v>73</v>
      </c>
      <c r="E22" s="37" t="s">
        <v>242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0+O12+O33+O102+O111+O132+O177+O194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</v>
      </c>
      <c r="I3" s="43">
        <f>0+I12+I33+I102+I111+I132+I177+I194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23</v>
      </c>
      <c r="D6" s="1"/>
      <c r="E6" s="14" t="s">
        <v>24</v>
      </c>
      <c r="F6" s="1"/>
      <c r="G6" s="1"/>
      <c r="H6" s="1"/>
      <c r="I6" s="1"/>
      <c r="J6" s="1"/>
    </row>
    <row r="7" spans="1:10" ht="12.75" customHeight="1">
      <c r="A7" t="s">
        <v>25</v>
      </c>
      <c r="B7" s="12" t="s">
        <v>18</v>
      </c>
      <c r="C7" s="13" t="s">
        <v>26</v>
      </c>
      <c r="D7" s="1"/>
      <c r="E7" s="14" t="s">
        <v>27</v>
      </c>
      <c r="F7" s="12"/>
      <c r="G7" s="1"/>
      <c r="H7" s="1"/>
      <c r="I7" s="1"/>
      <c r="J7" s="1"/>
    </row>
    <row r="8" spans="1:10" ht="12.75" customHeight="1">
      <c r="A8" t="s">
        <v>28</v>
      </c>
      <c r="B8" s="16" t="s">
        <v>29</v>
      </c>
      <c r="C8" s="17" t="s">
        <v>35</v>
      </c>
      <c r="D8" s="6"/>
      <c r="E8" s="18" t="s">
        <v>36</v>
      </c>
      <c r="F8" s="16"/>
      <c r="G8" s="16"/>
      <c r="H8" s="6"/>
      <c r="I8" s="6"/>
      <c r="J8" s="6"/>
    </row>
    <row r="9" spans="1:10" ht="12.75" customHeight="1">
      <c r="A9" s="15" t="s">
        <v>37</v>
      </c>
      <c r="B9" s="15" t="s">
        <v>39</v>
      </c>
      <c r="C9" s="15" t="s">
        <v>41</v>
      </c>
      <c r="D9" s="15" t="s">
        <v>42</v>
      </c>
      <c r="E9" s="15" t="s">
        <v>43</v>
      </c>
      <c r="F9" s="15" t="s">
        <v>45</v>
      </c>
      <c r="G9" s="15" t="s">
        <v>47</v>
      </c>
      <c r="H9" s="15" t="s">
        <v>49</v>
      </c>
      <c r="I9" s="15"/>
      <c r="J9" s="15" t="s">
        <v>54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50</v>
      </c>
      <c r="I10" s="15" t="s">
        <v>52</v>
      </c>
      <c r="J10" s="15"/>
    </row>
    <row r="11" spans="1:10" ht="12.75" customHeight="1">
      <c r="A11" s="15" t="s">
        <v>38</v>
      </c>
      <c r="B11" s="15" t="s">
        <v>40</v>
      </c>
      <c r="C11" s="15" t="s">
        <v>34</v>
      </c>
      <c r="D11" s="15" t="s">
        <v>33</v>
      </c>
      <c r="E11" s="15" t="s">
        <v>44</v>
      </c>
      <c r="F11" s="15" t="s">
        <v>46</v>
      </c>
      <c r="G11" s="15" t="s">
        <v>48</v>
      </c>
      <c r="H11" s="15" t="s">
        <v>51</v>
      </c>
      <c r="I11" s="15" t="s">
        <v>53</v>
      </c>
      <c r="J11" s="15" t="s">
        <v>55</v>
      </c>
    </row>
    <row r="12" spans="1:18" ht="12.75" customHeight="1">
      <c r="A12" s="27" t="s">
        <v>60</v>
      </c>
      <c r="B12" s="27"/>
      <c r="C12" s="28" t="s">
        <v>38</v>
      </c>
      <c r="D12" s="27"/>
      <c r="E12" s="29" t="s">
        <v>61</v>
      </c>
      <c r="F12" s="27"/>
      <c r="G12" s="27"/>
      <c r="H12" s="27"/>
      <c r="I12" s="30">
        <f>0+Q12</f>
      </c>
      <c r="J12" s="27"/>
      <c r="O12">
        <f>0+R12</f>
      </c>
      <c r="Q12">
        <f>0+I13+I17+I21+I25+I29</f>
      </c>
      <c r="R12">
        <f>0+O13+O17+O21+O25+O29</f>
      </c>
    </row>
    <row r="13" spans="1:16" ht="12.75">
      <c r="A13" s="26" t="s">
        <v>62</v>
      </c>
      <c r="B13" s="31" t="s">
        <v>63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4092.48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34</v>
      </c>
    </row>
    <row r="14" spans="1:5" ht="38.25">
      <c r="A14" s="36" t="s">
        <v>69</v>
      </c>
      <c r="E14" s="37" t="s">
        <v>70</v>
      </c>
    </row>
    <row r="15" spans="1:5" ht="51">
      <c r="A15" s="38" t="s">
        <v>71</v>
      </c>
      <c r="E15" s="39" t="s">
        <v>72</v>
      </c>
    </row>
    <row r="16" spans="1:5" ht="25.5">
      <c r="A16" t="s">
        <v>73</v>
      </c>
      <c r="E16" s="37" t="s">
        <v>74</v>
      </c>
    </row>
    <row r="17" spans="1:16" ht="12.75">
      <c r="A17" s="26" t="s">
        <v>62</v>
      </c>
      <c r="B17" s="31" t="s">
        <v>75</v>
      </c>
      <c r="C17" s="31" t="s">
        <v>64</v>
      </c>
      <c r="D17" s="26" t="s">
        <v>76</v>
      </c>
      <c r="E17" s="32" t="s">
        <v>66</v>
      </c>
      <c r="F17" s="33" t="s">
        <v>67</v>
      </c>
      <c r="G17" s="34">
        <v>30.245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34</v>
      </c>
    </row>
    <row r="18" spans="1:5" ht="38.25">
      <c r="A18" s="36" t="s">
        <v>69</v>
      </c>
      <c r="E18" s="37" t="s">
        <v>77</v>
      </c>
    </row>
    <row r="19" spans="1:5" ht="63.75">
      <c r="A19" s="38" t="s">
        <v>71</v>
      </c>
      <c r="E19" s="39" t="s">
        <v>78</v>
      </c>
    </row>
    <row r="20" spans="1:5" ht="25.5">
      <c r="A20" t="s">
        <v>73</v>
      </c>
      <c r="E20" s="37" t="s">
        <v>74</v>
      </c>
    </row>
    <row r="21" spans="1:16" ht="12.75">
      <c r="A21" s="26" t="s">
        <v>62</v>
      </c>
      <c r="B21" s="31" t="s">
        <v>79</v>
      </c>
      <c r="C21" s="31" t="s">
        <v>64</v>
      </c>
      <c r="D21" s="26" t="s">
        <v>80</v>
      </c>
      <c r="E21" s="32" t="s">
        <v>66</v>
      </c>
      <c r="F21" s="33" t="s">
        <v>67</v>
      </c>
      <c r="G21" s="34">
        <v>22571.94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34</v>
      </c>
    </row>
    <row r="22" spans="1:5" ht="38.25">
      <c r="A22" s="36" t="s">
        <v>69</v>
      </c>
      <c r="E22" s="37" t="s">
        <v>81</v>
      </c>
    </row>
    <row r="23" spans="1:5" ht="204">
      <c r="A23" s="38" t="s">
        <v>71</v>
      </c>
      <c r="E23" s="39" t="s">
        <v>82</v>
      </c>
    </row>
    <row r="24" spans="1:5" ht="25.5">
      <c r="A24" t="s">
        <v>73</v>
      </c>
      <c r="E24" s="37" t="s">
        <v>74</v>
      </c>
    </row>
    <row r="25" spans="1:16" ht="12.75">
      <c r="A25" s="26" t="s">
        <v>62</v>
      </c>
      <c r="B25" s="31" t="s">
        <v>83</v>
      </c>
      <c r="C25" s="31" t="s">
        <v>84</v>
      </c>
      <c r="D25" s="26" t="s">
        <v>65</v>
      </c>
      <c r="E25" s="32" t="s">
        <v>85</v>
      </c>
      <c r="F25" s="33" t="s">
        <v>67</v>
      </c>
      <c r="G25" s="34">
        <v>3060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34</v>
      </c>
    </row>
    <row r="26" spans="1:5" ht="38.25">
      <c r="A26" s="36" t="s">
        <v>69</v>
      </c>
      <c r="E26" s="37" t="s">
        <v>86</v>
      </c>
    </row>
    <row r="27" spans="1:5" ht="51">
      <c r="A27" s="38" t="s">
        <v>71</v>
      </c>
      <c r="E27" s="39" t="s">
        <v>87</v>
      </c>
    </row>
    <row r="28" spans="1:5" ht="25.5">
      <c r="A28" t="s">
        <v>73</v>
      </c>
      <c r="E28" s="37" t="s">
        <v>74</v>
      </c>
    </row>
    <row r="29" spans="1:16" ht="12.75">
      <c r="A29" s="26" t="s">
        <v>62</v>
      </c>
      <c r="B29" s="31" t="s">
        <v>88</v>
      </c>
      <c r="C29" s="31" t="s">
        <v>89</v>
      </c>
      <c r="D29" s="26" t="s">
        <v>65</v>
      </c>
      <c r="E29" s="32" t="s">
        <v>90</v>
      </c>
      <c r="F29" s="33" t="s">
        <v>91</v>
      </c>
      <c r="G29" s="34">
        <v>1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34</v>
      </c>
    </row>
    <row r="30" spans="1:5" ht="25.5">
      <c r="A30" s="36" t="s">
        <v>69</v>
      </c>
      <c r="E30" s="37" t="s">
        <v>92</v>
      </c>
    </row>
    <row r="31" spans="1:5" ht="12.75">
      <c r="A31" s="38" t="s">
        <v>71</v>
      </c>
      <c r="E31" s="39" t="s">
        <v>93</v>
      </c>
    </row>
    <row r="32" spans="1:5" ht="12.75">
      <c r="A32" t="s">
        <v>73</v>
      </c>
      <c r="E32" s="37" t="s">
        <v>94</v>
      </c>
    </row>
    <row r="33" spans="1:18" ht="12.75" customHeight="1">
      <c r="A33" s="6" t="s">
        <v>60</v>
      </c>
      <c r="B33" s="6"/>
      <c r="C33" s="41" t="s">
        <v>40</v>
      </c>
      <c r="D33" s="6"/>
      <c r="E33" s="29" t="s">
        <v>95</v>
      </c>
      <c r="F33" s="6"/>
      <c r="G33" s="6"/>
      <c r="H33" s="6"/>
      <c r="I33" s="42">
        <f>0+Q33</f>
      </c>
      <c r="J33" s="6"/>
      <c r="O33">
        <f>0+R33</f>
      </c>
      <c r="Q33">
        <f>0+I34+I38+I42+I46+I50+I54+I58+I62+I66+I70+I74+I78+I82+I86+I90+I94+I98</f>
      </c>
      <c r="R33">
        <f>0+O34+O38+O42+O46+O50+O54+O58+O62+O66+O70+O74+O78+O82+O86+O90+O94+O98</f>
      </c>
    </row>
    <row r="34" spans="1:16" ht="25.5">
      <c r="A34" s="26" t="s">
        <v>62</v>
      </c>
      <c r="B34" s="31" t="s">
        <v>44</v>
      </c>
      <c r="C34" s="31" t="s">
        <v>96</v>
      </c>
      <c r="D34" s="26" t="s">
        <v>65</v>
      </c>
      <c r="E34" s="32" t="s">
        <v>97</v>
      </c>
      <c r="F34" s="33" t="s">
        <v>98</v>
      </c>
      <c r="G34" s="34">
        <v>1984.5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34</v>
      </c>
    </row>
    <row r="35" spans="1:5" ht="76.5">
      <c r="A35" s="36" t="s">
        <v>69</v>
      </c>
      <c r="E35" s="37" t="s">
        <v>99</v>
      </c>
    </row>
    <row r="36" spans="1:5" ht="76.5">
      <c r="A36" s="38" t="s">
        <v>71</v>
      </c>
      <c r="E36" s="39" t="s">
        <v>100</v>
      </c>
    </row>
    <row r="37" spans="1:5" ht="63.75">
      <c r="A37" t="s">
        <v>73</v>
      </c>
      <c r="E37" s="37" t="s">
        <v>101</v>
      </c>
    </row>
    <row r="38" spans="1:16" ht="25.5">
      <c r="A38" s="26" t="s">
        <v>62</v>
      </c>
      <c r="B38" s="31" t="s">
        <v>102</v>
      </c>
      <c r="C38" s="31" t="s">
        <v>103</v>
      </c>
      <c r="D38" s="26" t="s">
        <v>65</v>
      </c>
      <c r="E38" s="32" t="s">
        <v>104</v>
      </c>
      <c r="F38" s="33" t="s">
        <v>98</v>
      </c>
      <c r="G38" s="34">
        <v>1275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34</v>
      </c>
    </row>
    <row r="39" spans="1:5" ht="12.75">
      <c r="A39" s="36" t="s">
        <v>69</v>
      </c>
      <c r="E39" s="37" t="s">
        <v>65</v>
      </c>
    </row>
    <row r="40" spans="1:5" ht="153">
      <c r="A40" s="38" t="s">
        <v>71</v>
      </c>
      <c r="E40" s="39" t="s">
        <v>105</v>
      </c>
    </row>
    <row r="41" spans="1:5" ht="63.75">
      <c r="A41" t="s">
        <v>73</v>
      </c>
      <c r="E41" s="37" t="s">
        <v>101</v>
      </c>
    </row>
    <row r="42" spans="1:16" ht="25.5">
      <c r="A42" s="26" t="s">
        <v>62</v>
      </c>
      <c r="B42" s="31" t="s">
        <v>106</v>
      </c>
      <c r="C42" s="31" t="s">
        <v>107</v>
      </c>
      <c r="D42" s="26" t="s">
        <v>65</v>
      </c>
      <c r="E42" s="32" t="s">
        <v>108</v>
      </c>
      <c r="F42" s="33" t="s">
        <v>109</v>
      </c>
      <c r="G42" s="34">
        <v>168300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34</v>
      </c>
    </row>
    <row r="43" spans="1:5" ht="12.75">
      <c r="A43" s="36" t="s">
        <v>69</v>
      </c>
      <c r="E43" s="37" t="s">
        <v>65</v>
      </c>
    </row>
    <row r="44" spans="1:5" ht="89.25">
      <c r="A44" s="38" t="s">
        <v>71</v>
      </c>
      <c r="E44" s="39" t="s">
        <v>110</v>
      </c>
    </row>
    <row r="45" spans="1:5" ht="25.5">
      <c r="A45" t="s">
        <v>73</v>
      </c>
      <c r="E45" s="37" t="s">
        <v>111</v>
      </c>
    </row>
    <row r="46" spans="1:16" ht="25.5">
      <c r="A46" s="26" t="s">
        <v>62</v>
      </c>
      <c r="B46" s="31" t="s">
        <v>33</v>
      </c>
      <c r="C46" s="31" t="s">
        <v>112</v>
      </c>
      <c r="D46" s="26" t="s">
        <v>65</v>
      </c>
      <c r="E46" s="32" t="s">
        <v>113</v>
      </c>
      <c r="F46" s="33" t="s">
        <v>98</v>
      </c>
      <c r="G46" s="34">
        <v>2925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34</v>
      </c>
    </row>
    <row r="47" spans="1:5" ht="12.75">
      <c r="A47" s="36" t="s">
        <v>69</v>
      </c>
      <c r="E47" s="37" t="s">
        <v>65</v>
      </c>
    </row>
    <row r="48" spans="1:5" ht="255">
      <c r="A48" s="38" t="s">
        <v>71</v>
      </c>
      <c r="E48" s="39" t="s">
        <v>114</v>
      </c>
    </row>
    <row r="49" spans="1:5" ht="63.75">
      <c r="A49" t="s">
        <v>73</v>
      </c>
      <c r="E49" s="37" t="s">
        <v>101</v>
      </c>
    </row>
    <row r="50" spans="1:16" ht="12.75">
      <c r="A50" s="26" t="s">
        <v>62</v>
      </c>
      <c r="B50" s="31" t="s">
        <v>40</v>
      </c>
      <c r="C50" s="31" t="s">
        <v>115</v>
      </c>
      <c r="D50" s="26" t="s">
        <v>65</v>
      </c>
      <c r="E50" s="32" t="s">
        <v>116</v>
      </c>
      <c r="F50" s="33" t="s">
        <v>117</v>
      </c>
      <c r="G50" s="34">
        <v>28420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34</v>
      </c>
    </row>
    <row r="51" spans="1:5" ht="12.75">
      <c r="A51" s="36" t="s">
        <v>69</v>
      </c>
      <c r="E51" s="37" t="s">
        <v>65</v>
      </c>
    </row>
    <row r="52" spans="1:5" ht="38.25">
      <c r="A52" s="38" t="s">
        <v>71</v>
      </c>
      <c r="E52" s="39" t="s">
        <v>118</v>
      </c>
    </row>
    <row r="53" spans="1:5" ht="12.75">
      <c r="A53" t="s">
        <v>73</v>
      </c>
      <c r="E53" s="37" t="s">
        <v>119</v>
      </c>
    </row>
    <row r="54" spans="1:16" ht="12.75">
      <c r="A54" s="26" t="s">
        <v>62</v>
      </c>
      <c r="B54" s="31" t="s">
        <v>33</v>
      </c>
      <c r="C54" s="31" t="s">
        <v>120</v>
      </c>
      <c r="D54" s="26" t="s">
        <v>76</v>
      </c>
      <c r="E54" s="32" t="s">
        <v>121</v>
      </c>
      <c r="F54" s="33" t="s">
        <v>98</v>
      </c>
      <c r="G54" s="34">
        <v>1136.8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34</v>
      </c>
    </row>
    <row r="55" spans="1:5" ht="25.5">
      <c r="A55" s="36" t="s">
        <v>69</v>
      </c>
      <c r="E55" s="37" t="s">
        <v>122</v>
      </c>
    </row>
    <row r="56" spans="1:5" ht="51">
      <c r="A56" s="38" t="s">
        <v>71</v>
      </c>
      <c r="E56" s="39" t="s">
        <v>123</v>
      </c>
    </row>
    <row r="57" spans="1:5" ht="63.75">
      <c r="A57" t="s">
        <v>73</v>
      </c>
      <c r="E57" s="37" t="s">
        <v>101</v>
      </c>
    </row>
    <row r="58" spans="1:16" ht="12.75">
      <c r="A58" s="26" t="s">
        <v>62</v>
      </c>
      <c r="B58" s="31" t="s">
        <v>34</v>
      </c>
      <c r="C58" s="31" t="s">
        <v>120</v>
      </c>
      <c r="D58" s="26" t="s">
        <v>80</v>
      </c>
      <c r="E58" s="32" t="s">
        <v>121</v>
      </c>
      <c r="F58" s="33" t="s">
        <v>98</v>
      </c>
      <c r="G58" s="34">
        <v>1705.2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34</v>
      </c>
    </row>
    <row r="59" spans="1:5" ht="25.5">
      <c r="A59" s="36" t="s">
        <v>69</v>
      </c>
      <c r="E59" s="37" t="s">
        <v>124</v>
      </c>
    </row>
    <row r="60" spans="1:5" ht="51">
      <c r="A60" s="38" t="s">
        <v>71</v>
      </c>
      <c r="E60" s="39" t="s">
        <v>125</v>
      </c>
    </row>
    <row r="61" spans="1:5" ht="63.75">
      <c r="A61" t="s">
        <v>73</v>
      </c>
      <c r="E61" s="37" t="s">
        <v>101</v>
      </c>
    </row>
    <row r="62" spans="1:16" ht="12.75">
      <c r="A62" s="26" t="s">
        <v>62</v>
      </c>
      <c r="B62" s="31" t="s">
        <v>126</v>
      </c>
      <c r="C62" s="31" t="s">
        <v>127</v>
      </c>
      <c r="D62" s="26" t="s">
        <v>65</v>
      </c>
      <c r="E62" s="32" t="s">
        <v>128</v>
      </c>
      <c r="F62" s="33" t="s">
        <v>109</v>
      </c>
      <c r="G62" s="34">
        <v>225060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34</v>
      </c>
    </row>
    <row r="63" spans="1:5" ht="12.75">
      <c r="A63" s="36" t="s">
        <v>69</v>
      </c>
      <c r="E63" s="37" t="s">
        <v>65</v>
      </c>
    </row>
    <row r="64" spans="1:5" ht="63.75">
      <c r="A64" s="38" t="s">
        <v>71</v>
      </c>
      <c r="E64" s="39" t="s">
        <v>129</v>
      </c>
    </row>
    <row r="65" spans="1:5" ht="25.5">
      <c r="A65" t="s">
        <v>73</v>
      </c>
      <c r="E65" s="37" t="s">
        <v>111</v>
      </c>
    </row>
    <row r="66" spans="1:16" ht="12.75">
      <c r="A66" s="26" t="s">
        <v>62</v>
      </c>
      <c r="B66" s="31" t="s">
        <v>44</v>
      </c>
      <c r="C66" s="31" t="s">
        <v>130</v>
      </c>
      <c r="D66" s="26" t="s">
        <v>65</v>
      </c>
      <c r="E66" s="32" t="s">
        <v>131</v>
      </c>
      <c r="F66" s="33" t="s">
        <v>98</v>
      </c>
      <c r="G66" s="34">
        <v>7840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34</v>
      </c>
    </row>
    <row r="67" spans="1:5" ht="12.75">
      <c r="A67" s="36" t="s">
        <v>69</v>
      </c>
      <c r="E67" s="37" t="s">
        <v>65</v>
      </c>
    </row>
    <row r="68" spans="1:5" ht="51">
      <c r="A68" s="38" t="s">
        <v>71</v>
      </c>
      <c r="E68" s="39" t="s">
        <v>132</v>
      </c>
    </row>
    <row r="69" spans="1:5" ht="369.75">
      <c r="A69" t="s">
        <v>73</v>
      </c>
      <c r="E69" s="37" t="s">
        <v>133</v>
      </c>
    </row>
    <row r="70" spans="1:16" ht="12.75">
      <c r="A70" s="26" t="s">
        <v>62</v>
      </c>
      <c r="B70" s="31" t="s">
        <v>46</v>
      </c>
      <c r="C70" s="31" t="s">
        <v>134</v>
      </c>
      <c r="D70" s="26" t="s">
        <v>65</v>
      </c>
      <c r="E70" s="32" t="s">
        <v>135</v>
      </c>
      <c r="F70" s="33" t="s">
        <v>117</v>
      </c>
      <c r="G70" s="34">
        <v>4900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34</v>
      </c>
    </row>
    <row r="71" spans="1:5" ht="12.75">
      <c r="A71" s="36" t="s">
        <v>69</v>
      </c>
      <c r="E71" s="37" t="s">
        <v>65</v>
      </c>
    </row>
    <row r="72" spans="1:5" ht="51">
      <c r="A72" s="38" t="s">
        <v>71</v>
      </c>
      <c r="E72" s="39" t="s">
        <v>136</v>
      </c>
    </row>
    <row r="73" spans="1:5" ht="63.75">
      <c r="A73" t="s">
        <v>73</v>
      </c>
      <c r="E73" s="37" t="s">
        <v>137</v>
      </c>
    </row>
    <row r="74" spans="1:16" ht="12.75">
      <c r="A74" s="26" t="s">
        <v>62</v>
      </c>
      <c r="B74" s="31" t="s">
        <v>138</v>
      </c>
      <c r="C74" s="31" t="s">
        <v>139</v>
      </c>
      <c r="D74" s="26" t="s">
        <v>65</v>
      </c>
      <c r="E74" s="32" t="s">
        <v>140</v>
      </c>
      <c r="F74" s="33" t="s">
        <v>98</v>
      </c>
      <c r="G74" s="34">
        <v>30.976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34</v>
      </c>
    </row>
    <row r="75" spans="1:5" ht="12.75">
      <c r="A75" s="36" t="s">
        <v>69</v>
      </c>
      <c r="E75" s="37" t="s">
        <v>65</v>
      </c>
    </row>
    <row r="76" spans="1:5" ht="153">
      <c r="A76" s="38" t="s">
        <v>71</v>
      </c>
      <c r="E76" s="39" t="s">
        <v>141</v>
      </c>
    </row>
    <row r="77" spans="1:5" ht="318.75">
      <c r="A77" t="s">
        <v>73</v>
      </c>
      <c r="E77" s="37" t="s">
        <v>142</v>
      </c>
    </row>
    <row r="78" spans="1:16" ht="12.75">
      <c r="A78" s="26" t="s">
        <v>62</v>
      </c>
      <c r="B78" s="31" t="s">
        <v>48</v>
      </c>
      <c r="C78" s="31" t="s">
        <v>143</v>
      </c>
      <c r="D78" s="26" t="s">
        <v>65</v>
      </c>
      <c r="E78" s="32" t="s">
        <v>144</v>
      </c>
      <c r="F78" s="33" t="s">
        <v>98</v>
      </c>
      <c r="G78" s="34">
        <v>1500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34</v>
      </c>
    </row>
    <row r="79" spans="1:5" ht="12.75">
      <c r="A79" s="36" t="s">
        <v>69</v>
      </c>
      <c r="E79" s="37" t="s">
        <v>65</v>
      </c>
    </row>
    <row r="80" spans="1:5" ht="38.25">
      <c r="A80" s="38" t="s">
        <v>71</v>
      </c>
      <c r="E80" s="39" t="s">
        <v>145</v>
      </c>
    </row>
    <row r="81" spans="1:5" ht="280.5">
      <c r="A81" t="s">
        <v>73</v>
      </c>
      <c r="E81" s="37" t="s">
        <v>146</v>
      </c>
    </row>
    <row r="82" spans="1:16" ht="12.75">
      <c r="A82" s="26" t="s">
        <v>62</v>
      </c>
      <c r="B82" s="31" t="s">
        <v>147</v>
      </c>
      <c r="C82" s="31" t="s">
        <v>148</v>
      </c>
      <c r="D82" s="26" t="s">
        <v>65</v>
      </c>
      <c r="E82" s="32" t="s">
        <v>149</v>
      </c>
      <c r="F82" s="33" t="s">
        <v>98</v>
      </c>
      <c r="G82" s="34">
        <v>1568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34</v>
      </c>
    </row>
    <row r="83" spans="1:5" ht="12.75">
      <c r="A83" s="36" t="s">
        <v>69</v>
      </c>
      <c r="E83" s="37" t="s">
        <v>65</v>
      </c>
    </row>
    <row r="84" spans="1:5" ht="38.25">
      <c r="A84" s="38" t="s">
        <v>71</v>
      </c>
      <c r="E84" s="39" t="s">
        <v>150</v>
      </c>
    </row>
    <row r="85" spans="1:5" ht="242.25">
      <c r="A85" t="s">
        <v>73</v>
      </c>
      <c r="E85" s="37" t="s">
        <v>151</v>
      </c>
    </row>
    <row r="86" spans="1:16" ht="12.75">
      <c r="A86" s="26" t="s">
        <v>62</v>
      </c>
      <c r="B86" s="31" t="s">
        <v>152</v>
      </c>
      <c r="C86" s="31" t="s">
        <v>153</v>
      </c>
      <c r="D86" s="26" t="s">
        <v>65</v>
      </c>
      <c r="E86" s="32" t="s">
        <v>154</v>
      </c>
      <c r="F86" s="33" t="s">
        <v>98</v>
      </c>
      <c r="G86" s="34">
        <v>8.448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34</v>
      </c>
    </row>
    <row r="87" spans="1:5" ht="12.75">
      <c r="A87" s="36" t="s">
        <v>69</v>
      </c>
      <c r="E87" s="37" t="s">
        <v>65</v>
      </c>
    </row>
    <row r="88" spans="1:5" ht="153">
      <c r="A88" s="38" t="s">
        <v>71</v>
      </c>
      <c r="E88" s="39" t="s">
        <v>155</v>
      </c>
    </row>
    <row r="89" spans="1:5" ht="293.25">
      <c r="A89" t="s">
        <v>73</v>
      </c>
      <c r="E89" s="37" t="s">
        <v>156</v>
      </c>
    </row>
    <row r="90" spans="1:16" ht="12.75">
      <c r="A90" s="26" t="s">
        <v>62</v>
      </c>
      <c r="B90" s="31" t="s">
        <v>157</v>
      </c>
      <c r="C90" s="31" t="s">
        <v>158</v>
      </c>
      <c r="D90" s="26" t="s">
        <v>65</v>
      </c>
      <c r="E90" s="32" t="s">
        <v>159</v>
      </c>
      <c r="F90" s="33" t="s">
        <v>117</v>
      </c>
      <c r="G90" s="34">
        <v>27440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34</v>
      </c>
    </row>
    <row r="91" spans="1:5" ht="12.75">
      <c r="A91" s="36" t="s">
        <v>69</v>
      </c>
      <c r="E91" s="37" t="s">
        <v>65</v>
      </c>
    </row>
    <row r="92" spans="1:5" ht="38.25">
      <c r="A92" s="38" t="s">
        <v>71</v>
      </c>
      <c r="E92" s="39" t="s">
        <v>160</v>
      </c>
    </row>
    <row r="93" spans="1:5" ht="25.5">
      <c r="A93" t="s">
        <v>73</v>
      </c>
      <c r="E93" s="37" t="s">
        <v>161</v>
      </c>
    </row>
    <row r="94" spans="1:16" ht="12.75">
      <c r="A94" s="26" t="s">
        <v>62</v>
      </c>
      <c r="B94" s="31" t="s">
        <v>51</v>
      </c>
      <c r="C94" s="31" t="s">
        <v>162</v>
      </c>
      <c r="D94" s="26" t="s">
        <v>65</v>
      </c>
      <c r="E94" s="32" t="s">
        <v>163</v>
      </c>
      <c r="F94" s="33" t="s">
        <v>117</v>
      </c>
      <c r="G94" s="34">
        <v>22485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34</v>
      </c>
    </row>
    <row r="95" spans="1:5" ht="12.75">
      <c r="A95" s="36" t="s">
        <v>69</v>
      </c>
      <c r="E95" s="37" t="s">
        <v>65</v>
      </c>
    </row>
    <row r="96" spans="1:5" ht="38.25">
      <c r="A96" s="38" t="s">
        <v>71</v>
      </c>
      <c r="E96" s="39" t="s">
        <v>164</v>
      </c>
    </row>
    <row r="97" spans="1:5" ht="38.25">
      <c r="A97" t="s">
        <v>73</v>
      </c>
      <c r="E97" s="37" t="s">
        <v>165</v>
      </c>
    </row>
    <row r="98" spans="1:16" ht="12.75">
      <c r="A98" s="26" t="s">
        <v>62</v>
      </c>
      <c r="B98" s="31" t="s">
        <v>53</v>
      </c>
      <c r="C98" s="31" t="s">
        <v>166</v>
      </c>
      <c r="D98" s="26" t="s">
        <v>65</v>
      </c>
      <c r="E98" s="32" t="s">
        <v>167</v>
      </c>
      <c r="F98" s="33" t="s">
        <v>117</v>
      </c>
      <c r="G98" s="34">
        <v>22485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34</v>
      </c>
    </row>
    <row r="99" spans="1:5" ht="12.75">
      <c r="A99" s="36" t="s">
        <v>69</v>
      </c>
      <c r="E99" s="37" t="s">
        <v>65</v>
      </c>
    </row>
    <row r="100" spans="1:5" ht="38.25">
      <c r="A100" s="38" t="s">
        <v>71</v>
      </c>
      <c r="E100" s="39" t="s">
        <v>164</v>
      </c>
    </row>
    <row r="101" spans="1:5" ht="25.5">
      <c r="A101" t="s">
        <v>73</v>
      </c>
      <c r="E101" s="37" t="s">
        <v>168</v>
      </c>
    </row>
    <row r="102" spans="1:18" ht="12.75" customHeight="1">
      <c r="A102" s="6" t="s">
        <v>60</v>
      </c>
      <c r="B102" s="6"/>
      <c r="C102" s="41" t="s">
        <v>34</v>
      </c>
      <c r="D102" s="6"/>
      <c r="E102" s="29" t="s">
        <v>169</v>
      </c>
      <c r="F102" s="6"/>
      <c r="G102" s="6"/>
      <c r="H102" s="6"/>
      <c r="I102" s="42">
        <f>0+Q102</f>
      </c>
      <c r="J102" s="6"/>
      <c r="O102">
        <f>0+R102</f>
      </c>
      <c r="Q102">
        <f>0+I103+I107</f>
      </c>
      <c r="R102">
        <f>0+O103+O107</f>
      </c>
    </row>
    <row r="103" spans="1:16" ht="12.75">
      <c r="A103" s="26" t="s">
        <v>62</v>
      </c>
      <c r="B103" s="31" t="s">
        <v>170</v>
      </c>
      <c r="C103" s="31" t="s">
        <v>171</v>
      </c>
      <c r="D103" s="26" t="s">
        <v>65</v>
      </c>
      <c r="E103" s="32" t="s">
        <v>172</v>
      </c>
      <c r="F103" s="33" t="s">
        <v>173</v>
      </c>
      <c r="G103" s="34">
        <v>4300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34</v>
      </c>
    </row>
    <row r="104" spans="1:5" ht="12.75">
      <c r="A104" s="36" t="s">
        <v>69</v>
      </c>
      <c r="E104" s="37" t="s">
        <v>65</v>
      </c>
    </row>
    <row r="105" spans="1:5" ht="127.5">
      <c r="A105" s="38" t="s">
        <v>71</v>
      </c>
      <c r="E105" s="39" t="s">
        <v>174</v>
      </c>
    </row>
    <row r="106" spans="1:5" ht="165.75">
      <c r="A106" t="s">
        <v>73</v>
      </c>
      <c r="E106" s="37" t="s">
        <v>175</v>
      </c>
    </row>
    <row r="107" spans="1:16" ht="12.75">
      <c r="A107" s="26" t="s">
        <v>62</v>
      </c>
      <c r="B107" s="31" t="s">
        <v>176</v>
      </c>
      <c r="C107" s="31" t="s">
        <v>177</v>
      </c>
      <c r="D107" s="26" t="s">
        <v>65</v>
      </c>
      <c r="E107" s="32" t="s">
        <v>178</v>
      </c>
      <c r="F107" s="33" t="s">
        <v>117</v>
      </c>
      <c r="G107" s="34">
        <v>20640</v>
      </c>
      <c r="H107" s="35">
        <v>0</v>
      </c>
      <c r="I107" s="35">
        <f>ROUND(ROUND(H107,2)*ROUND(G107,3),2)</f>
      </c>
      <c r="J107" s="33" t="s">
        <v>68</v>
      </c>
      <c r="O107">
        <f>(I107*21)/100</f>
      </c>
      <c r="P107" t="s">
        <v>34</v>
      </c>
    </row>
    <row r="108" spans="1:5" ht="12.75">
      <c r="A108" s="36" t="s">
        <v>69</v>
      </c>
      <c r="E108" s="37" t="s">
        <v>65</v>
      </c>
    </row>
    <row r="109" spans="1:5" ht="51">
      <c r="A109" s="38" t="s">
        <v>71</v>
      </c>
      <c r="E109" s="39" t="s">
        <v>179</v>
      </c>
    </row>
    <row r="110" spans="1:5" ht="51">
      <c r="A110" t="s">
        <v>73</v>
      </c>
      <c r="E110" s="37" t="s">
        <v>180</v>
      </c>
    </row>
    <row r="111" spans="1:18" ht="12.75" customHeight="1">
      <c r="A111" s="6" t="s">
        <v>60</v>
      </c>
      <c r="B111" s="6"/>
      <c r="C111" s="41" t="s">
        <v>44</v>
      </c>
      <c r="D111" s="6"/>
      <c r="E111" s="29" t="s">
        <v>181</v>
      </c>
      <c r="F111" s="6"/>
      <c r="G111" s="6"/>
      <c r="H111" s="6"/>
      <c r="I111" s="42">
        <f>0+Q111</f>
      </c>
      <c r="J111" s="6"/>
      <c r="O111">
        <f>0+R111</f>
      </c>
      <c r="Q111">
        <f>0+I112+I116+I120+I124+I128</f>
      </c>
      <c r="R111">
        <f>0+O112+O116+O120+O124+O128</f>
      </c>
    </row>
    <row r="112" spans="1:16" ht="12.75">
      <c r="A112" s="26" t="s">
        <v>62</v>
      </c>
      <c r="B112" s="31" t="s">
        <v>182</v>
      </c>
      <c r="C112" s="31" t="s">
        <v>183</v>
      </c>
      <c r="D112" s="26" t="s">
        <v>65</v>
      </c>
      <c r="E112" s="32" t="s">
        <v>184</v>
      </c>
      <c r="F112" s="33" t="s">
        <v>98</v>
      </c>
      <c r="G112" s="34">
        <v>2.816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34</v>
      </c>
    </row>
    <row r="113" spans="1:5" ht="12.75">
      <c r="A113" s="36" t="s">
        <v>69</v>
      </c>
      <c r="E113" s="37" t="s">
        <v>65</v>
      </c>
    </row>
    <row r="114" spans="1:5" ht="153">
      <c r="A114" s="38" t="s">
        <v>71</v>
      </c>
      <c r="E114" s="39" t="s">
        <v>185</v>
      </c>
    </row>
    <row r="115" spans="1:5" ht="369.75">
      <c r="A115" t="s">
        <v>73</v>
      </c>
      <c r="E115" s="37" t="s">
        <v>186</v>
      </c>
    </row>
    <row r="116" spans="1:16" ht="12.75">
      <c r="A116" s="26" t="s">
        <v>62</v>
      </c>
      <c r="B116" s="31" t="s">
        <v>187</v>
      </c>
      <c r="C116" s="31" t="s">
        <v>188</v>
      </c>
      <c r="D116" s="26" t="s">
        <v>65</v>
      </c>
      <c r="E116" s="32" t="s">
        <v>189</v>
      </c>
      <c r="F116" s="33" t="s">
        <v>98</v>
      </c>
      <c r="G116" s="34">
        <v>4.224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34</v>
      </c>
    </row>
    <row r="117" spans="1:5" ht="12.75">
      <c r="A117" s="36" t="s">
        <v>69</v>
      </c>
      <c r="E117" s="37" t="s">
        <v>65</v>
      </c>
    </row>
    <row r="118" spans="1:5" ht="153">
      <c r="A118" s="38" t="s">
        <v>71</v>
      </c>
      <c r="E118" s="39" t="s">
        <v>190</v>
      </c>
    </row>
    <row r="119" spans="1:5" ht="369.75">
      <c r="A119" t="s">
        <v>73</v>
      </c>
      <c r="E119" s="37" t="s">
        <v>186</v>
      </c>
    </row>
    <row r="120" spans="1:16" ht="12.75">
      <c r="A120" s="26" t="s">
        <v>62</v>
      </c>
      <c r="B120" s="31" t="s">
        <v>191</v>
      </c>
      <c r="C120" s="31" t="s">
        <v>192</v>
      </c>
      <c r="D120" s="26" t="s">
        <v>65</v>
      </c>
      <c r="E120" s="32" t="s">
        <v>193</v>
      </c>
      <c r="F120" s="33" t="s">
        <v>98</v>
      </c>
      <c r="G120" s="34">
        <v>4.224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34</v>
      </c>
    </row>
    <row r="121" spans="1:5" ht="12.75">
      <c r="A121" s="36" t="s">
        <v>69</v>
      </c>
      <c r="E121" s="37" t="s">
        <v>65</v>
      </c>
    </row>
    <row r="122" spans="1:5" ht="153">
      <c r="A122" s="38" t="s">
        <v>71</v>
      </c>
      <c r="E122" s="39" t="s">
        <v>190</v>
      </c>
    </row>
    <row r="123" spans="1:5" ht="38.25">
      <c r="A123" t="s">
        <v>73</v>
      </c>
      <c r="E123" s="37" t="s">
        <v>194</v>
      </c>
    </row>
    <row r="124" spans="1:16" ht="12.75">
      <c r="A124" s="26" t="s">
        <v>62</v>
      </c>
      <c r="B124" s="31" t="s">
        <v>195</v>
      </c>
      <c r="C124" s="31" t="s">
        <v>196</v>
      </c>
      <c r="D124" s="26" t="s">
        <v>65</v>
      </c>
      <c r="E124" s="32" t="s">
        <v>197</v>
      </c>
      <c r="F124" s="33" t="s">
        <v>98</v>
      </c>
      <c r="G124" s="34">
        <v>19.2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34</v>
      </c>
    </row>
    <row r="125" spans="1:5" ht="12.75">
      <c r="A125" s="36" t="s">
        <v>69</v>
      </c>
      <c r="E125" s="37" t="s">
        <v>65</v>
      </c>
    </row>
    <row r="126" spans="1:5" ht="153">
      <c r="A126" s="38" t="s">
        <v>71</v>
      </c>
      <c r="E126" s="39" t="s">
        <v>198</v>
      </c>
    </row>
    <row r="127" spans="1:5" ht="293.25">
      <c r="A127" t="s">
        <v>73</v>
      </c>
      <c r="E127" s="37" t="s">
        <v>199</v>
      </c>
    </row>
    <row r="128" spans="1:16" ht="12.75">
      <c r="A128" s="26" t="s">
        <v>62</v>
      </c>
      <c r="B128" s="31" t="s">
        <v>200</v>
      </c>
      <c r="C128" s="31" t="s">
        <v>201</v>
      </c>
      <c r="D128" s="26" t="s">
        <v>65</v>
      </c>
      <c r="E128" s="32" t="s">
        <v>202</v>
      </c>
      <c r="F128" s="33" t="s">
        <v>98</v>
      </c>
      <c r="G128" s="34">
        <v>4.8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34</v>
      </c>
    </row>
    <row r="129" spans="1:5" ht="12.75">
      <c r="A129" s="36" t="s">
        <v>69</v>
      </c>
      <c r="E129" s="37" t="s">
        <v>65</v>
      </c>
    </row>
    <row r="130" spans="1:5" ht="153">
      <c r="A130" s="38" t="s">
        <v>71</v>
      </c>
      <c r="E130" s="39" t="s">
        <v>203</v>
      </c>
    </row>
    <row r="131" spans="1:5" ht="102">
      <c r="A131" t="s">
        <v>73</v>
      </c>
      <c r="E131" s="37" t="s">
        <v>204</v>
      </c>
    </row>
    <row r="132" spans="1:18" ht="12.75" customHeight="1">
      <c r="A132" s="6" t="s">
        <v>60</v>
      </c>
      <c r="B132" s="6"/>
      <c r="C132" s="41" t="s">
        <v>46</v>
      </c>
      <c r="D132" s="6"/>
      <c r="E132" s="29" t="s">
        <v>205</v>
      </c>
      <c r="F132" s="6"/>
      <c r="G132" s="6"/>
      <c r="H132" s="6"/>
      <c r="I132" s="42">
        <f>0+Q132</f>
      </c>
      <c r="J132" s="6"/>
      <c r="O132">
        <f>0+R132</f>
      </c>
      <c r="Q132">
        <f>0+I133+I137+I141+I145+I149+I153+I157+I161+I165+I169+I173</f>
      </c>
      <c r="R132">
        <f>0+O133+O137+O141+O145+O149+O153+O157+O161+O165+O169+O173</f>
      </c>
    </row>
    <row r="133" spans="1:16" ht="12.75">
      <c r="A133" s="26" t="s">
        <v>62</v>
      </c>
      <c r="B133" s="31" t="s">
        <v>206</v>
      </c>
      <c r="C133" s="31" t="s">
        <v>207</v>
      </c>
      <c r="D133" s="26" t="s">
        <v>65</v>
      </c>
      <c r="E133" s="32" t="s">
        <v>208</v>
      </c>
      <c r="F133" s="33" t="s">
        <v>117</v>
      </c>
      <c r="G133" s="34">
        <v>32340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34</v>
      </c>
    </row>
    <row r="134" spans="1:5" ht="12.75">
      <c r="A134" s="36" t="s">
        <v>69</v>
      </c>
      <c r="E134" s="37" t="s">
        <v>209</v>
      </c>
    </row>
    <row r="135" spans="1:5" ht="51">
      <c r="A135" s="38" t="s">
        <v>71</v>
      </c>
      <c r="E135" s="39" t="s">
        <v>210</v>
      </c>
    </row>
    <row r="136" spans="1:5" ht="51">
      <c r="A136" t="s">
        <v>73</v>
      </c>
      <c r="E136" s="37" t="s">
        <v>211</v>
      </c>
    </row>
    <row r="137" spans="1:16" ht="12.75">
      <c r="A137" s="26" t="s">
        <v>62</v>
      </c>
      <c r="B137" s="31" t="s">
        <v>51</v>
      </c>
      <c r="C137" s="31" t="s">
        <v>212</v>
      </c>
      <c r="D137" s="26" t="s">
        <v>65</v>
      </c>
      <c r="E137" s="32" t="s">
        <v>213</v>
      </c>
      <c r="F137" s="33" t="s">
        <v>117</v>
      </c>
      <c r="G137" s="34">
        <v>27440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34</v>
      </c>
    </row>
    <row r="138" spans="1:5" ht="12.75">
      <c r="A138" s="36" t="s">
        <v>69</v>
      </c>
      <c r="E138" s="37" t="s">
        <v>65</v>
      </c>
    </row>
    <row r="139" spans="1:5" ht="38.25">
      <c r="A139" s="38" t="s">
        <v>71</v>
      </c>
      <c r="E139" s="39" t="s">
        <v>160</v>
      </c>
    </row>
    <row r="140" spans="1:5" ht="51">
      <c r="A140" t="s">
        <v>73</v>
      </c>
      <c r="E140" s="37" t="s">
        <v>211</v>
      </c>
    </row>
    <row r="141" spans="1:16" ht="12.75">
      <c r="A141" s="26" t="s">
        <v>62</v>
      </c>
      <c r="B141" s="31" t="s">
        <v>214</v>
      </c>
      <c r="C141" s="31" t="s">
        <v>212</v>
      </c>
      <c r="D141" s="26" t="s">
        <v>40</v>
      </c>
      <c r="E141" s="32" t="s">
        <v>213</v>
      </c>
      <c r="F141" s="33" t="s">
        <v>117</v>
      </c>
      <c r="G141" s="34">
        <v>31360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34</v>
      </c>
    </row>
    <row r="142" spans="1:5" ht="12.75">
      <c r="A142" s="36" t="s">
        <v>69</v>
      </c>
      <c r="E142" s="37" t="s">
        <v>65</v>
      </c>
    </row>
    <row r="143" spans="1:5" ht="51">
      <c r="A143" s="38" t="s">
        <v>71</v>
      </c>
      <c r="E143" s="39" t="s">
        <v>215</v>
      </c>
    </row>
    <row r="144" spans="1:5" ht="51">
      <c r="A144" t="s">
        <v>73</v>
      </c>
      <c r="E144" s="37" t="s">
        <v>211</v>
      </c>
    </row>
    <row r="145" spans="1:16" ht="12.75">
      <c r="A145" s="26" t="s">
        <v>62</v>
      </c>
      <c r="B145" s="31" t="s">
        <v>216</v>
      </c>
      <c r="C145" s="31" t="s">
        <v>217</v>
      </c>
      <c r="D145" s="26" t="s">
        <v>65</v>
      </c>
      <c r="E145" s="32" t="s">
        <v>218</v>
      </c>
      <c r="F145" s="33" t="s">
        <v>98</v>
      </c>
      <c r="G145" s="34">
        <v>3175.2</v>
      </c>
      <c r="H145" s="35">
        <v>0</v>
      </c>
      <c r="I145" s="35">
        <f>ROUND(ROUND(H145,2)*ROUND(G145,3),2)</f>
      </c>
      <c r="J145" s="33" t="s">
        <v>68</v>
      </c>
      <c r="O145">
        <f>(I145*21)/100</f>
      </c>
      <c r="P145" t="s">
        <v>34</v>
      </c>
    </row>
    <row r="146" spans="1:5" ht="12.75">
      <c r="A146" s="36" t="s">
        <v>69</v>
      </c>
      <c r="E146" s="37" t="s">
        <v>65</v>
      </c>
    </row>
    <row r="147" spans="1:5" ht="38.25">
      <c r="A147" s="38" t="s">
        <v>71</v>
      </c>
      <c r="E147" s="39" t="s">
        <v>219</v>
      </c>
    </row>
    <row r="148" spans="1:5" ht="102">
      <c r="A148" t="s">
        <v>73</v>
      </c>
      <c r="E148" s="37" t="s">
        <v>220</v>
      </c>
    </row>
    <row r="149" spans="1:16" ht="12.75">
      <c r="A149" s="26" t="s">
        <v>62</v>
      </c>
      <c r="B149" s="31" t="s">
        <v>221</v>
      </c>
      <c r="C149" s="31" t="s">
        <v>222</v>
      </c>
      <c r="D149" s="26" t="s">
        <v>65</v>
      </c>
      <c r="E149" s="32" t="s">
        <v>223</v>
      </c>
      <c r="F149" s="33" t="s">
        <v>117</v>
      </c>
      <c r="G149" s="34">
        <v>30870</v>
      </c>
      <c r="H149" s="35">
        <v>0</v>
      </c>
      <c r="I149" s="35">
        <f>ROUND(ROUND(H149,2)*ROUND(G149,3),2)</f>
      </c>
      <c r="J149" s="33" t="s">
        <v>68</v>
      </c>
      <c r="O149">
        <f>(I149*21)/100</f>
      </c>
      <c r="P149" t="s">
        <v>34</v>
      </c>
    </row>
    <row r="150" spans="1:5" ht="12.75">
      <c r="A150" s="36" t="s">
        <v>69</v>
      </c>
      <c r="E150" s="37" t="s">
        <v>65</v>
      </c>
    </row>
    <row r="151" spans="1:5" ht="51">
      <c r="A151" s="38" t="s">
        <v>71</v>
      </c>
      <c r="E151" s="39" t="s">
        <v>224</v>
      </c>
    </row>
    <row r="152" spans="1:5" ht="76.5">
      <c r="A152" t="s">
        <v>73</v>
      </c>
      <c r="E152" s="37" t="s">
        <v>225</v>
      </c>
    </row>
    <row r="153" spans="1:16" ht="12.75">
      <c r="A153" s="26" t="s">
        <v>62</v>
      </c>
      <c r="B153" s="31" t="s">
        <v>226</v>
      </c>
      <c r="C153" s="31" t="s">
        <v>227</v>
      </c>
      <c r="D153" s="26" t="s">
        <v>65</v>
      </c>
      <c r="E153" s="32" t="s">
        <v>228</v>
      </c>
      <c r="F153" s="33" t="s">
        <v>117</v>
      </c>
      <c r="G153" s="34">
        <v>7350</v>
      </c>
      <c r="H153" s="35">
        <v>0</v>
      </c>
      <c r="I153" s="35">
        <f>ROUND(ROUND(H153,2)*ROUND(G153,3),2)</f>
      </c>
      <c r="J153" s="33" t="s">
        <v>68</v>
      </c>
      <c r="O153">
        <f>(I153*21)/100</f>
      </c>
      <c r="P153" t="s">
        <v>34</v>
      </c>
    </row>
    <row r="154" spans="1:5" ht="12.75">
      <c r="A154" s="36" t="s">
        <v>69</v>
      </c>
      <c r="E154" s="37" t="s">
        <v>65</v>
      </c>
    </row>
    <row r="155" spans="1:5" ht="51">
      <c r="A155" s="38" t="s">
        <v>71</v>
      </c>
      <c r="E155" s="39" t="s">
        <v>229</v>
      </c>
    </row>
    <row r="156" spans="1:5" ht="38.25">
      <c r="A156" t="s">
        <v>73</v>
      </c>
      <c r="E156" s="37" t="s">
        <v>230</v>
      </c>
    </row>
    <row r="157" spans="1:16" ht="12.75">
      <c r="A157" s="26" t="s">
        <v>62</v>
      </c>
      <c r="B157" s="31" t="s">
        <v>231</v>
      </c>
      <c r="C157" s="31" t="s">
        <v>232</v>
      </c>
      <c r="D157" s="26" t="s">
        <v>65</v>
      </c>
      <c r="E157" s="32" t="s">
        <v>233</v>
      </c>
      <c r="F157" s="33" t="s">
        <v>117</v>
      </c>
      <c r="G157" s="34">
        <v>30135</v>
      </c>
      <c r="H157" s="35">
        <v>0</v>
      </c>
      <c r="I157" s="35">
        <f>ROUND(ROUND(H157,2)*ROUND(G157,3),2)</f>
      </c>
      <c r="J157" s="33" t="s">
        <v>68</v>
      </c>
      <c r="O157">
        <f>(I157*21)/100</f>
      </c>
      <c r="P157" t="s">
        <v>34</v>
      </c>
    </row>
    <row r="158" spans="1:5" ht="12.75">
      <c r="A158" s="36" t="s">
        <v>69</v>
      </c>
      <c r="E158" s="37" t="s">
        <v>65</v>
      </c>
    </row>
    <row r="159" spans="1:5" ht="51">
      <c r="A159" s="38" t="s">
        <v>71</v>
      </c>
      <c r="E159" s="39" t="s">
        <v>234</v>
      </c>
    </row>
    <row r="160" spans="1:5" ht="51">
      <c r="A160" t="s">
        <v>73</v>
      </c>
      <c r="E160" s="37" t="s">
        <v>235</v>
      </c>
    </row>
    <row r="161" spans="1:16" ht="12.75">
      <c r="A161" s="26" t="s">
        <v>62</v>
      </c>
      <c r="B161" s="31" t="s">
        <v>236</v>
      </c>
      <c r="C161" s="31" t="s">
        <v>237</v>
      </c>
      <c r="D161" s="26" t="s">
        <v>65</v>
      </c>
      <c r="E161" s="32" t="s">
        <v>238</v>
      </c>
      <c r="F161" s="33" t="s">
        <v>117</v>
      </c>
      <c r="G161" s="34">
        <v>30870</v>
      </c>
      <c r="H161" s="35">
        <v>0</v>
      </c>
      <c r="I161" s="35">
        <f>ROUND(ROUND(H161,2)*ROUND(G161,3),2)</f>
      </c>
      <c r="J161" s="33" t="s">
        <v>68</v>
      </c>
      <c r="O161">
        <f>(I161*21)/100</f>
      </c>
      <c r="P161" t="s">
        <v>34</v>
      </c>
    </row>
    <row r="162" spans="1:5" ht="12.75">
      <c r="A162" s="36" t="s">
        <v>69</v>
      </c>
      <c r="E162" s="37" t="s">
        <v>65</v>
      </c>
    </row>
    <row r="163" spans="1:5" ht="51">
      <c r="A163" s="38" t="s">
        <v>71</v>
      </c>
      <c r="E163" s="39" t="s">
        <v>224</v>
      </c>
    </row>
    <row r="164" spans="1:5" ht="51">
      <c r="A164" t="s">
        <v>73</v>
      </c>
      <c r="E164" s="37" t="s">
        <v>235</v>
      </c>
    </row>
    <row r="165" spans="1:16" ht="12.75">
      <c r="A165" s="26" t="s">
        <v>62</v>
      </c>
      <c r="B165" s="31" t="s">
        <v>48</v>
      </c>
      <c r="C165" s="31" t="s">
        <v>239</v>
      </c>
      <c r="D165" s="26" t="s">
        <v>65</v>
      </c>
      <c r="E165" s="32" t="s">
        <v>240</v>
      </c>
      <c r="F165" s="33" t="s">
        <v>117</v>
      </c>
      <c r="G165" s="34">
        <v>29998</v>
      </c>
      <c r="H165" s="35">
        <v>0</v>
      </c>
      <c r="I165" s="35">
        <f>ROUND(ROUND(H165,2)*ROUND(G165,3),2)</f>
      </c>
      <c r="J165" s="33" t="s">
        <v>68</v>
      </c>
      <c r="O165">
        <f>(I165*21)/100</f>
      </c>
      <c r="P165" t="s">
        <v>34</v>
      </c>
    </row>
    <row r="166" spans="1:5" ht="12.75">
      <c r="A166" s="36" t="s">
        <v>69</v>
      </c>
      <c r="E166" s="37" t="s">
        <v>65</v>
      </c>
    </row>
    <row r="167" spans="1:5" ht="51">
      <c r="A167" s="38" t="s">
        <v>71</v>
      </c>
      <c r="E167" s="39" t="s">
        <v>241</v>
      </c>
    </row>
    <row r="168" spans="1:5" ht="140.25">
      <c r="A168" t="s">
        <v>73</v>
      </c>
      <c r="E168" s="37" t="s">
        <v>242</v>
      </c>
    </row>
    <row r="169" spans="1:16" ht="12.75">
      <c r="A169" s="26" t="s">
        <v>62</v>
      </c>
      <c r="B169" s="31" t="s">
        <v>243</v>
      </c>
      <c r="C169" s="31" t="s">
        <v>244</v>
      </c>
      <c r="D169" s="26" t="s">
        <v>65</v>
      </c>
      <c r="E169" s="32" t="s">
        <v>245</v>
      </c>
      <c r="F169" s="33" t="s">
        <v>117</v>
      </c>
      <c r="G169" s="34">
        <v>30135</v>
      </c>
      <c r="H169" s="35">
        <v>0</v>
      </c>
      <c r="I169" s="35">
        <f>ROUND(ROUND(H169,2)*ROUND(G169,3),2)</f>
      </c>
      <c r="J169" s="33" t="s">
        <v>68</v>
      </c>
      <c r="O169">
        <f>(I169*21)/100</f>
      </c>
      <c r="P169" t="s">
        <v>34</v>
      </c>
    </row>
    <row r="170" spans="1:5" ht="12.75">
      <c r="A170" s="36" t="s">
        <v>69</v>
      </c>
      <c r="E170" s="37" t="s">
        <v>65</v>
      </c>
    </row>
    <row r="171" spans="1:5" ht="51">
      <c r="A171" s="38" t="s">
        <v>71</v>
      </c>
      <c r="E171" s="39" t="s">
        <v>234</v>
      </c>
    </row>
    <row r="172" spans="1:5" ht="140.25">
      <c r="A172" t="s">
        <v>73</v>
      </c>
      <c r="E172" s="37" t="s">
        <v>242</v>
      </c>
    </row>
    <row r="173" spans="1:16" ht="12.75">
      <c r="A173" s="26" t="s">
        <v>62</v>
      </c>
      <c r="B173" s="31" t="s">
        <v>147</v>
      </c>
      <c r="C173" s="31" t="s">
        <v>246</v>
      </c>
      <c r="D173" s="26" t="s">
        <v>65</v>
      </c>
      <c r="E173" s="32" t="s">
        <v>247</v>
      </c>
      <c r="F173" s="33" t="s">
        <v>117</v>
      </c>
      <c r="G173" s="34">
        <v>2150</v>
      </c>
      <c r="H173" s="35">
        <v>0</v>
      </c>
      <c r="I173" s="35">
        <f>ROUND(ROUND(H173,2)*ROUND(G173,3),2)</f>
      </c>
      <c r="J173" s="33" t="s">
        <v>68</v>
      </c>
      <c r="O173">
        <f>(I173*21)/100</f>
      </c>
      <c r="P173" t="s">
        <v>34</v>
      </c>
    </row>
    <row r="174" spans="1:5" ht="12.75">
      <c r="A174" s="36" t="s">
        <v>69</v>
      </c>
      <c r="E174" s="37" t="s">
        <v>65</v>
      </c>
    </row>
    <row r="175" spans="1:5" ht="114.75">
      <c r="A175" s="38" t="s">
        <v>71</v>
      </c>
      <c r="E175" s="39" t="s">
        <v>248</v>
      </c>
    </row>
    <row r="176" spans="1:5" ht="153">
      <c r="A176" t="s">
        <v>73</v>
      </c>
      <c r="E176" s="37" t="s">
        <v>249</v>
      </c>
    </row>
    <row r="177" spans="1:18" ht="12.75" customHeight="1">
      <c r="A177" s="6" t="s">
        <v>60</v>
      </c>
      <c r="B177" s="6"/>
      <c r="C177" s="41" t="s">
        <v>157</v>
      </c>
      <c r="D177" s="6"/>
      <c r="E177" s="29" t="s">
        <v>250</v>
      </c>
      <c r="F177" s="6"/>
      <c r="G177" s="6"/>
      <c r="H177" s="6"/>
      <c r="I177" s="42">
        <f>0+Q177</f>
      </c>
      <c r="J177" s="6"/>
      <c r="O177">
        <f>0+R177</f>
      </c>
      <c r="Q177">
        <f>0+I178+I182+I186+I190</f>
      </c>
      <c r="R177">
        <f>0+O178+O182+O186+O190</f>
      </c>
    </row>
    <row r="178" spans="1:16" ht="12.75">
      <c r="A178" s="26" t="s">
        <v>62</v>
      </c>
      <c r="B178" s="31" t="s">
        <v>251</v>
      </c>
      <c r="C178" s="31" t="s">
        <v>252</v>
      </c>
      <c r="D178" s="26" t="s">
        <v>65</v>
      </c>
      <c r="E178" s="32" t="s">
        <v>253</v>
      </c>
      <c r="F178" s="33" t="s">
        <v>173</v>
      </c>
      <c r="G178" s="34">
        <v>47.11</v>
      </c>
      <c r="H178" s="35">
        <v>0</v>
      </c>
      <c r="I178" s="35">
        <f>ROUND(ROUND(H178,2)*ROUND(G178,3),2)</f>
      </c>
      <c r="J178" s="33" t="s">
        <v>68</v>
      </c>
      <c r="O178">
        <f>(I178*21)/100</f>
      </c>
      <c r="P178" t="s">
        <v>34</v>
      </c>
    </row>
    <row r="179" spans="1:5" ht="12.75">
      <c r="A179" s="36" t="s">
        <v>69</v>
      </c>
      <c r="E179" s="37" t="s">
        <v>65</v>
      </c>
    </row>
    <row r="180" spans="1:5" ht="114.75">
      <c r="A180" s="38" t="s">
        <v>71</v>
      </c>
      <c r="E180" s="39" t="s">
        <v>254</v>
      </c>
    </row>
    <row r="181" spans="1:5" ht="255">
      <c r="A181" t="s">
        <v>73</v>
      </c>
      <c r="E181" s="37" t="s">
        <v>255</v>
      </c>
    </row>
    <row r="182" spans="1:16" ht="12.75">
      <c r="A182" s="26" t="s">
        <v>62</v>
      </c>
      <c r="B182" s="31" t="s">
        <v>138</v>
      </c>
      <c r="C182" s="31" t="s">
        <v>256</v>
      </c>
      <c r="D182" s="26" t="s">
        <v>65</v>
      </c>
      <c r="E182" s="32" t="s">
        <v>257</v>
      </c>
      <c r="F182" s="33" t="s">
        <v>173</v>
      </c>
      <c r="G182" s="34">
        <v>13.8</v>
      </c>
      <c r="H182" s="35">
        <v>0</v>
      </c>
      <c r="I182" s="35">
        <f>ROUND(ROUND(H182,2)*ROUND(G182,3),2)</f>
      </c>
      <c r="J182" s="33" t="s">
        <v>68</v>
      </c>
      <c r="O182">
        <f>(I182*21)/100</f>
      </c>
      <c r="P182" t="s">
        <v>34</v>
      </c>
    </row>
    <row r="183" spans="1:5" ht="12.75">
      <c r="A183" s="36" t="s">
        <v>69</v>
      </c>
      <c r="E183" s="37" t="s">
        <v>65</v>
      </c>
    </row>
    <row r="184" spans="1:5" ht="114.75">
      <c r="A184" s="38" t="s">
        <v>71</v>
      </c>
      <c r="E184" s="39" t="s">
        <v>258</v>
      </c>
    </row>
    <row r="185" spans="1:5" ht="255">
      <c r="A185" t="s">
        <v>73</v>
      </c>
      <c r="E185" s="37" t="s">
        <v>255</v>
      </c>
    </row>
    <row r="186" spans="1:16" ht="12.75">
      <c r="A186" s="26" t="s">
        <v>62</v>
      </c>
      <c r="B186" s="31" t="s">
        <v>259</v>
      </c>
      <c r="C186" s="31" t="s">
        <v>260</v>
      </c>
      <c r="D186" s="26" t="s">
        <v>65</v>
      </c>
      <c r="E186" s="32" t="s">
        <v>261</v>
      </c>
      <c r="F186" s="33" t="s">
        <v>262</v>
      </c>
      <c r="G186" s="34">
        <v>22</v>
      </c>
      <c r="H186" s="35">
        <v>0</v>
      </c>
      <c r="I186" s="35">
        <f>ROUND(ROUND(H186,2)*ROUND(G186,3),2)</f>
      </c>
      <c r="J186" s="33" t="s">
        <v>68</v>
      </c>
      <c r="O186">
        <f>(I186*21)/100</f>
      </c>
      <c r="P186" t="s">
        <v>34</v>
      </c>
    </row>
    <row r="187" spans="1:5" ht="12.75">
      <c r="A187" s="36" t="s">
        <v>69</v>
      </c>
      <c r="E187" s="37" t="s">
        <v>65</v>
      </c>
    </row>
    <row r="188" spans="1:5" ht="38.25">
      <c r="A188" s="38" t="s">
        <v>71</v>
      </c>
      <c r="E188" s="39" t="s">
        <v>263</v>
      </c>
    </row>
    <row r="189" spans="1:5" ht="76.5">
      <c r="A189" t="s">
        <v>73</v>
      </c>
      <c r="E189" s="37" t="s">
        <v>264</v>
      </c>
    </row>
    <row r="190" spans="1:16" ht="12.75">
      <c r="A190" s="26" t="s">
        <v>62</v>
      </c>
      <c r="B190" s="31" t="s">
        <v>265</v>
      </c>
      <c r="C190" s="31" t="s">
        <v>266</v>
      </c>
      <c r="D190" s="26" t="s">
        <v>65</v>
      </c>
      <c r="E190" s="32" t="s">
        <v>267</v>
      </c>
      <c r="F190" s="33" t="s">
        <v>262</v>
      </c>
      <c r="G190" s="34">
        <v>1</v>
      </c>
      <c r="H190" s="35">
        <v>0</v>
      </c>
      <c r="I190" s="35">
        <f>ROUND(ROUND(H190,2)*ROUND(G190,3),2)</f>
      </c>
      <c r="J190" s="33" t="s">
        <v>68</v>
      </c>
      <c r="O190">
        <f>(I190*21)/100</f>
      </c>
      <c r="P190" t="s">
        <v>34</v>
      </c>
    </row>
    <row r="191" spans="1:5" ht="12.75">
      <c r="A191" s="36" t="s">
        <v>69</v>
      </c>
      <c r="E191" s="37" t="s">
        <v>268</v>
      </c>
    </row>
    <row r="192" spans="1:5" ht="38.25">
      <c r="A192" s="38" t="s">
        <v>71</v>
      </c>
      <c r="E192" s="39" t="s">
        <v>269</v>
      </c>
    </row>
    <row r="193" spans="1:5" ht="242.25">
      <c r="A193" t="s">
        <v>73</v>
      </c>
      <c r="E193" s="37" t="s">
        <v>270</v>
      </c>
    </row>
    <row r="194" spans="1:18" ht="12.75" customHeight="1">
      <c r="A194" s="6" t="s">
        <v>60</v>
      </c>
      <c r="B194" s="6"/>
      <c r="C194" s="41" t="s">
        <v>51</v>
      </c>
      <c r="D194" s="6"/>
      <c r="E194" s="29" t="s">
        <v>271</v>
      </c>
      <c r="F194" s="6"/>
      <c r="G194" s="6"/>
      <c r="H194" s="6"/>
      <c r="I194" s="42">
        <f>0+Q194</f>
      </c>
      <c r="J194" s="6"/>
      <c r="O194">
        <f>0+R194</f>
      </c>
      <c r="Q194">
        <f>0+I195+I199+I203+I207+I211+I215+I219+I223+I227+I231+I235</f>
      </c>
      <c r="R194">
        <f>0+O195+O199+O203+O207+O211+O215+O219+O223+O227+O231+O235</f>
      </c>
    </row>
    <row r="195" spans="1:16" ht="12.75">
      <c r="A195" s="26" t="s">
        <v>62</v>
      </c>
      <c r="B195" s="31" t="s">
        <v>272</v>
      </c>
      <c r="C195" s="31" t="s">
        <v>273</v>
      </c>
      <c r="D195" s="26" t="s">
        <v>65</v>
      </c>
      <c r="E195" s="32" t="s">
        <v>274</v>
      </c>
      <c r="F195" s="33" t="s">
        <v>173</v>
      </c>
      <c r="G195" s="34">
        <v>6</v>
      </c>
      <c r="H195" s="35">
        <v>0</v>
      </c>
      <c r="I195" s="35">
        <f>ROUND(ROUND(H195,2)*ROUND(G195,3),2)</f>
      </c>
      <c r="J195" s="33" t="s">
        <v>68</v>
      </c>
      <c r="O195">
        <f>(I195*21)/100</f>
      </c>
      <c r="P195" t="s">
        <v>34</v>
      </c>
    </row>
    <row r="196" spans="1:5" ht="12.75">
      <c r="A196" s="36" t="s">
        <v>69</v>
      </c>
      <c r="E196" s="37" t="s">
        <v>65</v>
      </c>
    </row>
    <row r="197" spans="1:5" ht="38.25">
      <c r="A197" s="38" t="s">
        <v>71</v>
      </c>
      <c r="E197" s="39" t="s">
        <v>275</v>
      </c>
    </row>
    <row r="198" spans="1:5" ht="63.75">
      <c r="A198" t="s">
        <v>73</v>
      </c>
      <c r="E198" s="37" t="s">
        <v>276</v>
      </c>
    </row>
    <row r="199" spans="1:16" ht="25.5">
      <c r="A199" s="26" t="s">
        <v>62</v>
      </c>
      <c r="B199" s="31" t="s">
        <v>277</v>
      </c>
      <c r="C199" s="31" t="s">
        <v>278</v>
      </c>
      <c r="D199" s="26" t="s">
        <v>65</v>
      </c>
      <c r="E199" s="32" t="s">
        <v>279</v>
      </c>
      <c r="F199" s="33" t="s">
        <v>262</v>
      </c>
      <c r="G199" s="34">
        <v>77</v>
      </c>
      <c r="H199" s="35">
        <v>0</v>
      </c>
      <c r="I199" s="35">
        <f>ROUND(ROUND(H199,2)*ROUND(G199,3),2)</f>
      </c>
      <c r="J199" s="33" t="s">
        <v>68</v>
      </c>
      <c r="O199">
        <f>(I199*21)/100</f>
      </c>
      <c r="P199" t="s">
        <v>34</v>
      </c>
    </row>
    <row r="200" spans="1:5" ht="12.75">
      <c r="A200" s="36" t="s">
        <v>69</v>
      </c>
      <c r="E200" s="37" t="s">
        <v>65</v>
      </c>
    </row>
    <row r="201" spans="1:5" ht="38.25">
      <c r="A201" s="38" t="s">
        <v>71</v>
      </c>
      <c r="E201" s="39" t="s">
        <v>280</v>
      </c>
    </row>
    <row r="202" spans="1:5" ht="25.5">
      <c r="A202" t="s">
        <v>73</v>
      </c>
      <c r="E202" s="37" t="s">
        <v>281</v>
      </c>
    </row>
    <row r="203" spans="1:16" ht="25.5">
      <c r="A203" s="26" t="s">
        <v>62</v>
      </c>
      <c r="B203" s="31" t="s">
        <v>282</v>
      </c>
      <c r="C203" s="31" t="s">
        <v>283</v>
      </c>
      <c r="D203" s="26" t="s">
        <v>65</v>
      </c>
      <c r="E203" s="32" t="s">
        <v>284</v>
      </c>
      <c r="F203" s="33" t="s">
        <v>262</v>
      </c>
      <c r="G203" s="34">
        <v>77</v>
      </c>
      <c r="H203" s="35">
        <v>0</v>
      </c>
      <c r="I203" s="35">
        <f>ROUND(ROUND(H203,2)*ROUND(G203,3),2)</f>
      </c>
      <c r="J203" s="33" t="s">
        <v>68</v>
      </c>
      <c r="O203">
        <f>(I203*21)/100</f>
      </c>
      <c r="P203" t="s">
        <v>34</v>
      </c>
    </row>
    <row r="204" spans="1:5" ht="12.75">
      <c r="A204" s="36" t="s">
        <v>69</v>
      </c>
      <c r="E204" s="37" t="s">
        <v>65</v>
      </c>
    </row>
    <row r="205" spans="1:5" ht="38.25">
      <c r="A205" s="38" t="s">
        <v>71</v>
      </c>
      <c r="E205" s="39" t="s">
        <v>280</v>
      </c>
    </row>
    <row r="206" spans="1:5" ht="25.5">
      <c r="A206" t="s">
        <v>73</v>
      </c>
      <c r="E206" s="37" t="s">
        <v>285</v>
      </c>
    </row>
    <row r="207" spans="1:16" ht="25.5">
      <c r="A207" s="26" t="s">
        <v>62</v>
      </c>
      <c r="B207" s="31" t="s">
        <v>286</v>
      </c>
      <c r="C207" s="31" t="s">
        <v>287</v>
      </c>
      <c r="D207" s="26" t="s">
        <v>65</v>
      </c>
      <c r="E207" s="32" t="s">
        <v>288</v>
      </c>
      <c r="F207" s="33" t="s">
        <v>117</v>
      </c>
      <c r="G207" s="34">
        <v>1225</v>
      </c>
      <c r="H207" s="35">
        <v>0</v>
      </c>
      <c r="I207" s="35">
        <f>ROUND(ROUND(H207,2)*ROUND(G207,3),2)</f>
      </c>
      <c r="J207" s="33" t="s">
        <v>68</v>
      </c>
      <c r="O207">
        <f>(I207*21)/100</f>
      </c>
      <c r="P207" t="s">
        <v>34</v>
      </c>
    </row>
    <row r="208" spans="1:5" ht="12.75">
      <c r="A208" s="36" t="s">
        <v>69</v>
      </c>
      <c r="E208" s="37" t="s">
        <v>65</v>
      </c>
    </row>
    <row r="209" spans="1:5" ht="38.25">
      <c r="A209" s="38" t="s">
        <v>71</v>
      </c>
      <c r="E209" s="39" t="s">
        <v>289</v>
      </c>
    </row>
    <row r="210" spans="1:5" ht="38.25">
      <c r="A210" t="s">
        <v>73</v>
      </c>
      <c r="E210" s="37" t="s">
        <v>290</v>
      </c>
    </row>
    <row r="211" spans="1:16" ht="25.5">
      <c r="A211" s="26" t="s">
        <v>62</v>
      </c>
      <c r="B211" s="31" t="s">
        <v>291</v>
      </c>
      <c r="C211" s="31" t="s">
        <v>292</v>
      </c>
      <c r="D211" s="26" t="s">
        <v>65</v>
      </c>
      <c r="E211" s="32" t="s">
        <v>293</v>
      </c>
      <c r="F211" s="33" t="s">
        <v>117</v>
      </c>
      <c r="G211" s="34">
        <v>1225</v>
      </c>
      <c r="H211" s="35">
        <v>0</v>
      </c>
      <c r="I211" s="35">
        <f>ROUND(ROUND(H211,2)*ROUND(G211,3),2)</f>
      </c>
      <c r="J211" s="33" t="s">
        <v>68</v>
      </c>
      <c r="O211">
        <f>(I211*21)/100</f>
      </c>
      <c r="P211" t="s">
        <v>34</v>
      </c>
    </row>
    <row r="212" spans="1:5" ht="12.75">
      <c r="A212" s="36" t="s">
        <v>69</v>
      </c>
      <c r="E212" s="37" t="s">
        <v>65</v>
      </c>
    </row>
    <row r="213" spans="1:5" ht="38.25">
      <c r="A213" s="38" t="s">
        <v>71</v>
      </c>
      <c r="E213" s="39" t="s">
        <v>289</v>
      </c>
    </row>
    <row r="214" spans="1:5" ht="38.25">
      <c r="A214" t="s">
        <v>73</v>
      </c>
      <c r="E214" s="37" t="s">
        <v>290</v>
      </c>
    </row>
    <row r="215" spans="1:16" ht="12.75">
      <c r="A215" s="26" t="s">
        <v>62</v>
      </c>
      <c r="B215" s="31" t="s">
        <v>294</v>
      </c>
      <c r="C215" s="31" t="s">
        <v>295</v>
      </c>
      <c r="D215" s="26" t="s">
        <v>65</v>
      </c>
      <c r="E215" s="32" t="s">
        <v>296</v>
      </c>
      <c r="F215" s="33" t="s">
        <v>173</v>
      </c>
      <c r="G215" s="34">
        <v>4300</v>
      </c>
      <c r="H215" s="35">
        <v>0</v>
      </c>
      <c r="I215" s="35">
        <f>ROUND(ROUND(H215,2)*ROUND(G215,3),2)</f>
      </c>
      <c r="J215" s="33" t="s">
        <v>68</v>
      </c>
      <c r="O215">
        <f>(I215*21)/100</f>
      </c>
      <c r="P215" t="s">
        <v>34</v>
      </c>
    </row>
    <row r="216" spans="1:5" ht="12.75">
      <c r="A216" s="36" t="s">
        <v>69</v>
      </c>
      <c r="E216" s="37" t="s">
        <v>65</v>
      </c>
    </row>
    <row r="217" spans="1:5" ht="114.75">
      <c r="A217" s="38" t="s">
        <v>71</v>
      </c>
      <c r="E217" s="39" t="s">
        <v>297</v>
      </c>
    </row>
    <row r="218" spans="1:5" ht="51">
      <c r="A218" t="s">
        <v>73</v>
      </c>
      <c r="E218" s="37" t="s">
        <v>298</v>
      </c>
    </row>
    <row r="219" spans="1:16" ht="25.5">
      <c r="A219" s="26" t="s">
        <v>62</v>
      </c>
      <c r="B219" s="31" t="s">
        <v>299</v>
      </c>
      <c r="C219" s="31" t="s">
        <v>300</v>
      </c>
      <c r="D219" s="26" t="s">
        <v>76</v>
      </c>
      <c r="E219" s="32" t="s">
        <v>301</v>
      </c>
      <c r="F219" s="33" t="s">
        <v>98</v>
      </c>
      <c r="G219" s="34">
        <v>8</v>
      </c>
      <c r="H219" s="35">
        <v>0</v>
      </c>
      <c r="I219" s="35">
        <f>ROUND(ROUND(H219,2)*ROUND(G219,3),2)</f>
      </c>
      <c r="J219" s="33" t="s">
        <v>68</v>
      </c>
      <c r="O219">
        <f>(I219*21)/100</f>
      </c>
      <c r="P219" t="s">
        <v>34</v>
      </c>
    </row>
    <row r="220" spans="1:5" ht="12.75">
      <c r="A220" s="36" t="s">
        <v>69</v>
      </c>
      <c r="E220" s="37" t="s">
        <v>65</v>
      </c>
    </row>
    <row r="221" spans="1:5" ht="153">
      <c r="A221" s="38" t="s">
        <v>71</v>
      </c>
      <c r="E221" s="39" t="s">
        <v>302</v>
      </c>
    </row>
    <row r="222" spans="1:5" ht="408">
      <c r="A222" t="s">
        <v>73</v>
      </c>
      <c r="E222" s="37" t="s">
        <v>303</v>
      </c>
    </row>
    <row r="223" spans="1:16" ht="12.75">
      <c r="A223" s="26" t="s">
        <v>62</v>
      </c>
      <c r="B223" s="31" t="s">
        <v>304</v>
      </c>
      <c r="C223" s="31" t="s">
        <v>305</v>
      </c>
      <c r="D223" s="26" t="s">
        <v>65</v>
      </c>
      <c r="E223" s="32" t="s">
        <v>306</v>
      </c>
      <c r="F223" s="33" t="s">
        <v>173</v>
      </c>
      <c r="G223" s="34">
        <v>35.2</v>
      </c>
      <c r="H223" s="35">
        <v>0</v>
      </c>
      <c r="I223" s="35">
        <f>ROUND(ROUND(H223,2)*ROUND(G223,3),2)</f>
      </c>
      <c r="J223" s="33" t="s">
        <v>68</v>
      </c>
      <c r="O223">
        <f>(I223*21)/100</f>
      </c>
      <c r="P223" t="s">
        <v>34</v>
      </c>
    </row>
    <row r="224" spans="1:5" ht="12.75">
      <c r="A224" s="36" t="s">
        <v>69</v>
      </c>
      <c r="E224" s="37" t="s">
        <v>65</v>
      </c>
    </row>
    <row r="225" spans="1:5" ht="153">
      <c r="A225" s="38" t="s">
        <v>71</v>
      </c>
      <c r="E225" s="39" t="s">
        <v>307</v>
      </c>
    </row>
    <row r="226" spans="1:5" ht="63.75">
      <c r="A226" t="s">
        <v>73</v>
      </c>
      <c r="E226" s="37" t="s">
        <v>308</v>
      </c>
    </row>
    <row r="227" spans="1:16" ht="12.75">
      <c r="A227" s="26" t="s">
        <v>62</v>
      </c>
      <c r="B227" s="31" t="s">
        <v>309</v>
      </c>
      <c r="C227" s="31" t="s">
        <v>310</v>
      </c>
      <c r="D227" s="26" t="s">
        <v>65</v>
      </c>
      <c r="E227" s="32" t="s">
        <v>311</v>
      </c>
      <c r="F227" s="33" t="s">
        <v>117</v>
      </c>
      <c r="G227" s="34">
        <v>90405</v>
      </c>
      <c r="H227" s="35">
        <v>0</v>
      </c>
      <c r="I227" s="35">
        <f>ROUND(ROUND(H227,2)*ROUND(G227,3),2)</f>
      </c>
      <c r="J227" s="33" t="s">
        <v>68</v>
      </c>
      <c r="O227">
        <f>(I227*21)/100</f>
      </c>
      <c r="P227" t="s">
        <v>34</v>
      </c>
    </row>
    <row r="228" spans="1:5" ht="12.75">
      <c r="A228" s="36" t="s">
        <v>69</v>
      </c>
      <c r="E228" s="37" t="s">
        <v>65</v>
      </c>
    </row>
    <row r="229" spans="1:5" ht="38.25">
      <c r="A229" s="38" t="s">
        <v>71</v>
      </c>
      <c r="E229" s="39" t="s">
        <v>312</v>
      </c>
    </row>
    <row r="230" spans="1:5" ht="25.5">
      <c r="A230" t="s">
        <v>73</v>
      </c>
      <c r="E230" s="37" t="s">
        <v>313</v>
      </c>
    </row>
    <row r="231" spans="1:16" ht="12.75">
      <c r="A231" s="26" t="s">
        <v>62</v>
      </c>
      <c r="B231" s="31" t="s">
        <v>314</v>
      </c>
      <c r="C231" s="31" t="s">
        <v>315</v>
      </c>
      <c r="D231" s="26" t="s">
        <v>65</v>
      </c>
      <c r="E231" s="32" t="s">
        <v>316</v>
      </c>
      <c r="F231" s="33" t="s">
        <v>173</v>
      </c>
      <c r="G231" s="34">
        <v>28.65</v>
      </c>
      <c r="H231" s="35">
        <v>0</v>
      </c>
      <c r="I231" s="35">
        <f>ROUND(ROUND(H231,2)*ROUND(G231,3),2)</f>
      </c>
      <c r="J231" s="33" t="s">
        <v>68</v>
      </c>
      <c r="O231">
        <f>(I231*21)/100</f>
      </c>
      <c r="P231" t="s">
        <v>34</v>
      </c>
    </row>
    <row r="232" spans="1:5" ht="12.75">
      <c r="A232" s="36" t="s">
        <v>69</v>
      </c>
      <c r="E232" s="37" t="s">
        <v>65</v>
      </c>
    </row>
    <row r="233" spans="1:5" ht="127.5">
      <c r="A233" s="38" t="s">
        <v>71</v>
      </c>
      <c r="E233" s="39" t="s">
        <v>317</v>
      </c>
    </row>
    <row r="234" spans="1:5" ht="114.75">
      <c r="A234" t="s">
        <v>73</v>
      </c>
      <c r="E234" s="37" t="s">
        <v>318</v>
      </c>
    </row>
    <row r="235" spans="1:16" ht="12.75">
      <c r="A235" s="26" t="s">
        <v>62</v>
      </c>
      <c r="B235" s="31" t="s">
        <v>319</v>
      </c>
      <c r="C235" s="31" t="s">
        <v>320</v>
      </c>
      <c r="D235" s="26" t="s">
        <v>65</v>
      </c>
      <c r="E235" s="32" t="s">
        <v>321</v>
      </c>
      <c r="F235" s="33" t="s">
        <v>98</v>
      </c>
      <c r="G235" s="34">
        <v>6</v>
      </c>
      <c r="H235" s="35">
        <v>0</v>
      </c>
      <c r="I235" s="35">
        <f>ROUND(ROUND(H235,2)*ROUND(G235,3),2)</f>
      </c>
      <c r="J235" s="33" t="s">
        <v>68</v>
      </c>
      <c r="O235">
        <f>(I235*21)/100</f>
      </c>
      <c r="P235" t="s">
        <v>34</v>
      </c>
    </row>
    <row r="236" spans="1:5" ht="12.75">
      <c r="A236" s="36" t="s">
        <v>69</v>
      </c>
      <c r="E236" s="37" t="s">
        <v>65</v>
      </c>
    </row>
    <row r="237" spans="1:5" ht="127.5">
      <c r="A237" s="38" t="s">
        <v>71</v>
      </c>
      <c r="E237" s="39" t="s">
        <v>322</v>
      </c>
    </row>
    <row r="238" spans="1:5" ht="76.5">
      <c r="A238" t="s">
        <v>73</v>
      </c>
      <c r="E238" s="37" t="s">
        <v>323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0+O12+O17+O30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324</v>
      </c>
      <c r="I3" s="43">
        <f>0+I12+I17+I30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23</v>
      </c>
      <c r="D6" s="1"/>
      <c r="E6" s="14" t="s">
        <v>24</v>
      </c>
      <c r="F6" s="1"/>
      <c r="G6" s="1"/>
      <c r="H6" s="1"/>
      <c r="I6" s="1"/>
      <c r="J6" s="1"/>
    </row>
    <row r="7" spans="1:10" ht="12.75" customHeight="1">
      <c r="A7" t="s">
        <v>25</v>
      </c>
      <c r="B7" s="12" t="s">
        <v>18</v>
      </c>
      <c r="C7" s="13" t="s">
        <v>26</v>
      </c>
      <c r="D7" s="1"/>
      <c r="E7" s="14" t="s">
        <v>27</v>
      </c>
      <c r="F7" s="12"/>
      <c r="G7" s="1"/>
      <c r="H7" s="1"/>
      <c r="I7" s="1"/>
      <c r="J7" s="1"/>
    </row>
    <row r="8" spans="1:10" ht="12.75" customHeight="1">
      <c r="A8" t="s">
        <v>28</v>
      </c>
      <c r="B8" s="16" t="s">
        <v>29</v>
      </c>
      <c r="C8" s="17" t="s">
        <v>324</v>
      </c>
      <c r="D8" s="6"/>
      <c r="E8" s="18" t="s">
        <v>325</v>
      </c>
      <c r="F8" s="16"/>
      <c r="G8" s="16"/>
      <c r="H8" s="6"/>
      <c r="I8" s="6"/>
      <c r="J8" s="6"/>
    </row>
    <row r="9" spans="1:10" ht="12.75" customHeight="1">
      <c r="A9" s="15" t="s">
        <v>37</v>
      </c>
      <c r="B9" s="15" t="s">
        <v>39</v>
      </c>
      <c r="C9" s="15" t="s">
        <v>41</v>
      </c>
      <c r="D9" s="15" t="s">
        <v>42</v>
      </c>
      <c r="E9" s="15" t="s">
        <v>43</v>
      </c>
      <c r="F9" s="15" t="s">
        <v>45</v>
      </c>
      <c r="G9" s="15" t="s">
        <v>47</v>
      </c>
      <c r="H9" s="15" t="s">
        <v>49</v>
      </c>
      <c r="I9" s="15"/>
      <c r="J9" s="15" t="s">
        <v>54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50</v>
      </c>
      <c r="I10" s="15" t="s">
        <v>52</v>
      </c>
      <c r="J10" s="15"/>
    </row>
    <row r="11" spans="1:10" ht="12.75" customHeight="1">
      <c r="A11" s="15" t="s">
        <v>38</v>
      </c>
      <c r="B11" s="15" t="s">
        <v>40</v>
      </c>
      <c r="C11" s="15" t="s">
        <v>34</v>
      </c>
      <c r="D11" s="15" t="s">
        <v>33</v>
      </c>
      <c r="E11" s="15" t="s">
        <v>44</v>
      </c>
      <c r="F11" s="15" t="s">
        <v>46</v>
      </c>
      <c r="G11" s="15" t="s">
        <v>48</v>
      </c>
      <c r="H11" s="15" t="s">
        <v>51</v>
      </c>
      <c r="I11" s="15" t="s">
        <v>53</v>
      </c>
      <c r="J11" s="15" t="s">
        <v>55</v>
      </c>
    </row>
    <row r="12" spans="1:18" ht="12.75" customHeight="1">
      <c r="A12" s="27" t="s">
        <v>60</v>
      </c>
      <c r="B12" s="27"/>
      <c r="C12" s="28" t="s">
        <v>38</v>
      </c>
      <c r="D12" s="27"/>
      <c r="E12" s="29" t="s">
        <v>61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62</v>
      </c>
      <c r="B13" s="31" t="s">
        <v>40</v>
      </c>
      <c r="C13" s="31" t="s">
        <v>64</v>
      </c>
      <c r="D13" s="26" t="s">
        <v>80</v>
      </c>
      <c r="E13" s="32" t="s">
        <v>66</v>
      </c>
      <c r="F13" s="33" t="s">
        <v>67</v>
      </c>
      <c r="G13" s="34">
        <v>25480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34</v>
      </c>
    </row>
    <row r="14" spans="1:5" ht="38.25">
      <c r="A14" s="36" t="s">
        <v>69</v>
      </c>
      <c r="E14" s="37" t="s">
        <v>81</v>
      </c>
    </row>
    <row r="15" spans="1:5" ht="76.5">
      <c r="A15" s="38" t="s">
        <v>71</v>
      </c>
      <c r="E15" s="39" t="s">
        <v>327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60</v>
      </c>
      <c r="B17" s="6"/>
      <c r="C17" s="41" t="s">
        <v>40</v>
      </c>
      <c r="D17" s="6"/>
      <c r="E17" s="29" t="s">
        <v>95</v>
      </c>
      <c r="F17" s="6"/>
      <c r="G17" s="6"/>
      <c r="H17" s="6"/>
      <c r="I17" s="42">
        <f>0+Q17</f>
      </c>
      <c r="J17" s="6"/>
      <c r="O17">
        <f>0+R17</f>
      </c>
      <c r="Q17">
        <f>0+I18+I22+I26</f>
      </c>
      <c r="R17">
        <f>0+O18+O22+O26</f>
      </c>
    </row>
    <row r="18" spans="1:16" ht="12.75">
      <c r="A18" s="26" t="s">
        <v>62</v>
      </c>
      <c r="B18" s="31" t="s">
        <v>34</v>
      </c>
      <c r="C18" s="31" t="s">
        <v>130</v>
      </c>
      <c r="D18" s="26" t="s">
        <v>65</v>
      </c>
      <c r="E18" s="32" t="s">
        <v>131</v>
      </c>
      <c r="F18" s="33" t="s">
        <v>98</v>
      </c>
      <c r="G18" s="34">
        <v>12740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34</v>
      </c>
    </row>
    <row r="19" spans="1:5" ht="12.75">
      <c r="A19" s="36" t="s">
        <v>69</v>
      </c>
      <c r="E19" s="37" t="s">
        <v>65</v>
      </c>
    </row>
    <row r="20" spans="1:5" ht="12.75">
      <c r="A20" s="38" t="s">
        <v>71</v>
      </c>
      <c r="E20" s="39" t="s">
        <v>328</v>
      </c>
    </row>
    <row r="21" spans="1:5" ht="369.75">
      <c r="A21" t="s">
        <v>73</v>
      </c>
      <c r="E21" s="37" t="s">
        <v>133</v>
      </c>
    </row>
    <row r="22" spans="1:16" ht="12.75">
      <c r="A22" s="26" t="s">
        <v>62</v>
      </c>
      <c r="B22" s="31" t="s">
        <v>33</v>
      </c>
      <c r="C22" s="31" t="s">
        <v>143</v>
      </c>
      <c r="D22" s="26" t="s">
        <v>65</v>
      </c>
      <c r="E22" s="32" t="s">
        <v>144</v>
      </c>
      <c r="F22" s="33" t="s">
        <v>98</v>
      </c>
      <c r="G22" s="34">
        <v>12740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34</v>
      </c>
    </row>
    <row r="23" spans="1:5" ht="12.75">
      <c r="A23" s="36" t="s">
        <v>69</v>
      </c>
      <c r="E23" s="37" t="s">
        <v>65</v>
      </c>
    </row>
    <row r="24" spans="1:5" ht="12.75">
      <c r="A24" s="38" t="s">
        <v>71</v>
      </c>
      <c r="E24" s="39" t="s">
        <v>328</v>
      </c>
    </row>
    <row r="25" spans="1:5" ht="280.5">
      <c r="A25" t="s">
        <v>73</v>
      </c>
      <c r="E25" s="37" t="s">
        <v>146</v>
      </c>
    </row>
    <row r="26" spans="1:16" ht="12.75">
      <c r="A26" s="26" t="s">
        <v>62</v>
      </c>
      <c r="B26" s="31" t="s">
        <v>46</v>
      </c>
      <c r="C26" s="31" t="s">
        <v>158</v>
      </c>
      <c r="D26" s="26" t="s">
        <v>65</v>
      </c>
      <c r="E26" s="32" t="s">
        <v>159</v>
      </c>
      <c r="F26" s="33" t="s">
        <v>117</v>
      </c>
      <c r="G26" s="34">
        <v>31850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34</v>
      </c>
    </row>
    <row r="27" spans="1:5" ht="12.75">
      <c r="A27" s="36" t="s">
        <v>69</v>
      </c>
      <c r="E27" s="37" t="s">
        <v>65</v>
      </c>
    </row>
    <row r="28" spans="1:5" ht="12.75">
      <c r="A28" s="38" t="s">
        <v>71</v>
      </c>
      <c r="E28" s="39" t="s">
        <v>329</v>
      </c>
    </row>
    <row r="29" spans="1:5" ht="25.5">
      <c r="A29" t="s">
        <v>73</v>
      </c>
      <c r="E29" s="37" t="s">
        <v>161</v>
      </c>
    </row>
    <row r="30" spans="1:18" ht="12.75" customHeight="1">
      <c r="A30" s="6" t="s">
        <v>60</v>
      </c>
      <c r="B30" s="6"/>
      <c r="C30" s="41" t="s">
        <v>34</v>
      </c>
      <c r="D30" s="6"/>
      <c r="E30" s="29" t="s">
        <v>169</v>
      </c>
      <c r="F30" s="6"/>
      <c r="G30" s="6"/>
      <c r="H30" s="6"/>
      <c r="I30" s="42">
        <f>0+Q30</f>
      </c>
      <c r="J30" s="6"/>
      <c r="O30">
        <f>0+R30</f>
      </c>
      <c r="Q30">
        <f>0+I31</f>
      </c>
      <c r="R30">
        <f>0+O31</f>
      </c>
    </row>
    <row r="31" spans="1:16" ht="12.75">
      <c r="A31" s="26" t="s">
        <v>62</v>
      </c>
      <c r="B31" s="31" t="s">
        <v>44</v>
      </c>
      <c r="C31" s="31" t="s">
        <v>330</v>
      </c>
      <c r="D31" s="26" t="s">
        <v>65</v>
      </c>
      <c r="E31" s="32" t="s">
        <v>331</v>
      </c>
      <c r="F31" s="33" t="s">
        <v>117</v>
      </c>
      <c r="G31" s="34">
        <v>31850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34</v>
      </c>
    </row>
    <row r="32" spans="1:5" ht="12.75">
      <c r="A32" s="36" t="s">
        <v>69</v>
      </c>
      <c r="E32" s="37" t="s">
        <v>65</v>
      </c>
    </row>
    <row r="33" spans="1:5" ht="25.5">
      <c r="A33" s="38" t="s">
        <v>71</v>
      </c>
      <c r="E33" s="39" t="s">
        <v>332</v>
      </c>
    </row>
    <row r="34" spans="1:5" ht="102">
      <c r="A34" t="s">
        <v>73</v>
      </c>
      <c r="E34" s="37" t="s">
        <v>333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0+O11+O16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334</v>
      </c>
      <c r="I3" s="43">
        <f>0+I11+I16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23</v>
      </c>
      <c r="D6" s="1"/>
      <c r="E6" s="14" t="s">
        <v>24</v>
      </c>
      <c r="F6" s="12"/>
      <c r="G6" s="1"/>
      <c r="H6" s="1"/>
      <c r="I6" s="1"/>
      <c r="J6" s="1"/>
    </row>
    <row r="7" spans="1:10" ht="12.75" customHeight="1">
      <c r="A7" t="s">
        <v>25</v>
      </c>
      <c r="B7" s="16" t="s">
        <v>29</v>
      </c>
      <c r="C7" s="17" t="s">
        <v>334</v>
      </c>
      <c r="D7" s="6"/>
      <c r="E7" s="18" t="s">
        <v>335</v>
      </c>
      <c r="F7" s="16"/>
      <c r="G7" s="16"/>
      <c r="H7" s="6"/>
      <c r="I7" s="6"/>
      <c r="J7" s="6"/>
    </row>
    <row r="8" spans="1:10" ht="12.75" customHeight="1">
      <c r="A8" s="15" t="s">
        <v>37</v>
      </c>
      <c r="B8" s="15" t="s">
        <v>39</v>
      </c>
      <c r="C8" s="15" t="s">
        <v>41</v>
      </c>
      <c r="D8" s="15" t="s">
        <v>42</v>
      </c>
      <c r="E8" s="15" t="s">
        <v>43</v>
      </c>
      <c r="F8" s="15" t="s">
        <v>45</v>
      </c>
      <c r="G8" s="15" t="s">
        <v>47</v>
      </c>
      <c r="H8" s="15" t="s">
        <v>49</v>
      </c>
      <c r="I8" s="15"/>
      <c r="J8" s="15" t="s">
        <v>54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50</v>
      </c>
      <c r="I9" s="15" t="s">
        <v>52</v>
      </c>
      <c r="J9" s="15"/>
    </row>
    <row r="10" spans="1:10" ht="12.75" customHeight="1">
      <c r="A10" s="15" t="s">
        <v>38</v>
      </c>
      <c r="B10" s="15" t="s">
        <v>40</v>
      </c>
      <c r="C10" s="15" t="s">
        <v>34</v>
      </c>
      <c r="D10" s="15" t="s">
        <v>33</v>
      </c>
      <c r="E10" s="15" t="s">
        <v>44</v>
      </c>
      <c r="F10" s="15" t="s">
        <v>46</v>
      </c>
      <c r="G10" s="15" t="s">
        <v>48</v>
      </c>
      <c r="H10" s="15" t="s">
        <v>51</v>
      </c>
      <c r="I10" s="15" t="s">
        <v>53</v>
      </c>
      <c r="J10" s="15" t="s">
        <v>55</v>
      </c>
    </row>
    <row r="11" spans="1:18" ht="12.75" customHeight="1">
      <c r="A11" s="27" t="s">
        <v>60</v>
      </c>
      <c r="B11" s="27"/>
      <c r="C11" s="28" t="s">
        <v>38</v>
      </c>
      <c r="D11" s="27"/>
      <c r="E11" s="29" t="s">
        <v>61</v>
      </c>
      <c r="F11" s="27"/>
      <c r="G11" s="27"/>
      <c r="H11" s="27"/>
      <c r="I11" s="30">
        <f>0+Q11</f>
      </c>
      <c r="J11" s="27"/>
      <c r="O11">
        <f>0+R11</f>
      </c>
      <c r="Q11">
        <f>0+I12</f>
      </c>
      <c r="R11">
        <f>0+O12</f>
      </c>
    </row>
    <row r="12" spans="1:16" ht="12.75">
      <c r="A12" s="26" t="s">
        <v>62</v>
      </c>
      <c r="B12" s="31" t="s">
        <v>51</v>
      </c>
      <c r="C12" s="31" t="s">
        <v>64</v>
      </c>
      <c r="D12" s="26" t="s">
        <v>337</v>
      </c>
      <c r="E12" s="32" t="s">
        <v>66</v>
      </c>
      <c r="F12" s="33" t="s">
        <v>91</v>
      </c>
      <c r="G12" s="34">
        <v>1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34</v>
      </c>
    </row>
    <row r="13" spans="1:5" ht="12.75">
      <c r="A13" s="36" t="s">
        <v>69</v>
      </c>
      <c r="E13" s="37" t="s">
        <v>338</v>
      </c>
    </row>
    <row r="14" spans="1:5" ht="63.75">
      <c r="A14" s="38" t="s">
        <v>71</v>
      </c>
      <c r="E14" s="39" t="s">
        <v>339</v>
      </c>
    </row>
    <row r="15" spans="1:5" ht="25.5">
      <c r="A15" t="s">
        <v>73</v>
      </c>
      <c r="E15" s="37" t="s">
        <v>74</v>
      </c>
    </row>
    <row r="16" spans="1:18" ht="12.75" customHeight="1">
      <c r="A16" s="6" t="s">
        <v>60</v>
      </c>
      <c r="B16" s="6"/>
      <c r="C16" s="41" t="s">
        <v>40</v>
      </c>
      <c r="D16" s="6"/>
      <c r="E16" s="29" t="s">
        <v>95</v>
      </c>
      <c r="F16" s="6"/>
      <c r="G16" s="6"/>
      <c r="H16" s="6"/>
      <c r="I16" s="42">
        <f>0+Q16</f>
      </c>
      <c r="J16" s="6"/>
      <c r="O16">
        <f>0+R16</f>
      </c>
      <c r="Q16">
        <f>0+I17+I21+I25+I29+I33+I37+I41+I45+I49</f>
      </c>
      <c r="R16">
        <f>0+O17+O21+O25+O29+O33+O37+O41+O45+O49</f>
      </c>
    </row>
    <row r="17" spans="1:16" ht="12.75">
      <c r="A17" s="26" t="s">
        <v>62</v>
      </c>
      <c r="B17" s="31" t="s">
        <v>40</v>
      </c>
      <c r="C17" s="31" t="s">
        <v>340</v>
      </c>
      <c r="D17" s="26" t="s">
        <v>65</v>
      </c>
      <c r="E17" s="32" t="s">
        <v>341</v>
      </c>
      <c r="F17" s="33" t="s">
        <v>117</v>
      </c>
      <c r="G17" s="34">
        <v>913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34</v>
      </c>
    </row>
    <row r="18" spans="1:5" ht="12.75">
      <c r="A18" s="36" t="s">
        <v>69</v>
      </c>
      <c r="E18" s="37" t="s">
        <v>342</v>
      </c>
    </row>
    <row r="19" spans="1:5" ht="140.25">
      <c r="A19" s="38" t="s">
        <v>71</v>
      </c>
      <c r="E19" s="39" t="s">
        <v>343</v>
      </c>
    </row>
    <row r="20" spans="1:5" ht="38.25">
      <c r="A20" t="s">
        <v>73</v>
      </c>
      <c r="E20" s="37" t="s">
        <v>344</v>
      </c>
    </row>
    <row r="21" spans="1:16" ht="12.75">
      <c r="A21" s="26" t="s">
        <v>62</v>
      </c>
      <c r="B21" s="31" t="s">
        <v>34</v>
      </c>
      <c r="C21" s="31" t="s">
        <v>345</v>
      </c>
      <c r="D21" s="26" t="s">
        <v>65</v>
      </c>
      <c r="E21" s="32" t="s">
        <v>346</v>
      </c>
      <c r="F21" s="33" t="s">
        <v>262</v>
      </c>
      <c r="G21" s="34">
        <v>112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34</v>
      </c>
    </row>
    <row r="22" spans="1:5" ht="12.75">
      <c r="A22" s="36" t="s">
        <v>69</v>
      </c>
      <c r="E22" s="37" t="s">
        <v>342</v>
      </c>
    </row>
    <row r="23" spans="1:5" ht="165.75">
      <c r="A23" s="38" t="s">
        <v>71</v>
      </c>
      <c r="E23" s="39" t="s">
        <v>347</v>
      </c>
    </row>
    <row r="24" spans="1:5" ht="76.5">
      <c r="A24" t="s">
        <v>73</v>
      </c>
      <c r="E24" s="37" t="s">
        <v>348</v>
      </c>
    </row>
    <row r="25" spans="1:16" ht="12.75">
      <c r="A25" s="26" t="s">
        <v>62</v>
      </c>
      <c r="B25" s="31" t="s">
        <v>33</v>
      </c>
      <c r="C25" s="31" t="s">
        <v>349</v>
      </c>
      <c r="D25" s="26" t="s">
        <v>65</v>
      </c>
      <c r="E25" s="32" t="s">
        <v>350</v>
      </c>
      <c r="F25" s="33" t="s">
        <v>262</v>
      </c>
      <c r="G25" s="34">
        <v>42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34</v>
      </c>
    </row>
    <row r="26" spans="1:5" ht="12.75">
      <c r="A26" s="36" t="s">
        <v>69</v>
      </c>
      <c r="E26" s="37" t="s">
        <v>342</v>
      </c>
    </row>
    <row r="27" spans="1:5" ht="114.75">
      <c r="A27" s="38" t="s">
        <v>71</v>
      </c>
      <c r="E27" s="39" t="s">
        <v>351</v>
      </c>
    </row>
    <row r="28" spans="1:5" ht="76.5">
      <c r="A28" t="s">
        <v>73</v>
      </c>
      <c r="E28" s="37" t="s">
        <v>348</v>
      </c>
    </row>
    <row r="29" spans="1:16" ht="12.75">
      <c r="A29" s="26" t="s">
        <v>62</v>
      </c>
      <c r="B29" s="31" t="s">
        <v>44</v>
      </c>
      <c r="C29" s="31" t="s">
        <v>352</v>
      </c>
      <c r="D29" s="26" t="s">
        <v>65</v>
      </c>
      <c r="E29" s="32" t="s">
        <v>353</v>
      </c>
      <c r="F29" s="33" t="s">
        <v>262</v>
      </c>
      <c r="G29" s="34">
        <v>62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34</v>
      </c>
    </row>
    <row r="30" spans="1:5" ht="12.75">
      <c r="A30" s="36" t="s">
        <v>69</v>
      </c>
      <c r="E30" s="37" t="s">
        <v>65</v>
      </c>
    </row>
    <row r="31" spans="1:5" ht="127.5">
      <c r="A31" s="38" t="s">
        <v>71</v>
      </c>
      <c r="E31" s="39" t="s">
        <v>354</v>
      </c>
    </row>
    <row r="32" spans="1:5" ht="76.5">
      <c r="A32" t="s">
        <v>73</v>
      </c>
      <c r="E32" s="37" t="s">
        <v>348</v>
      </c>
    </row>
    <row r="33" spans="1:16" ht="12.75">
      <c r="A33" s="26" t="s">
        <v>62</v>
      </c>
      <c r="B33" s="31" t="s">
        <v>46</v>
      </c>
      <c r="C33" s="31" t="s">
        <v>355</v>
      </c>
      <c r="D33" s="26" t="s">
        <v>65</v>
      </c>
      <c r="E33" s="32" t="s">
        <v>356</v>
      </c>
      <c r="F33" s="33" t="s">
        <v>262</v>
      </c>
      <c r="G33" s="34">
        <v>120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34</v>
      </c>
    </row>
    <row r="34" spans="1:5" ht="12.75">
      <c r="A34" s="36" t="s">
        <v>69</v>
      </c>
      <c r="E34" s="37" t="s">
        <v>357</v>
      </c>
    </row>
    <row r="35" spans="1:5" ht="280.5">
      <c r="A35" s="38" t="s">
        <v>71</v>
      </c>
      <c r="E35" s="39" t="s">
        <v>358</v>
      </c>
    </row>
    <row r="36" spans="1:5" ht="114.75">
      <c r="A36" t="s">
        <v>73</v>
      </c>
      <c r="E36" s="37" t="s">
        <v>359</v>
      </c>
    </row>
    <row r="37" spans="1:16" ht="12.75">
      <c r="A37" s="26" t="s">
        <v>62</v>
      </c>
      <c r="B37" s="31" t="s">
        <v>48</v>
      </c>
      <c r="C37" s="31" t="s">
        <v>360</v>
      </c>
      <c r="D37" s="26" t="s">
        <v>65</v>
      </c>
      <c r="E37" s="32" t="s">
        <v>361</v>
      </c>
      <c r="F37" s="33" t="s">
        <v>262</v>
      </c>
      <c r="G37" s="34">
        <v>42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34</v>
      </c>
    </row>
    <row r="38" spans="1:5" ht="12.75">
      <c r="A38" s="36" t="s">
        <v>69</v>
      </c>
      <c r="E38" s="37" t="s">
        <v>65</v>
      </c>
    </row>
    <row r="39" spans="1:5" ht="114.75">
      <c r="A39" s="38" t="s">
        <v>71</v>
      </c>
      <c r="E39" s="39" t="s">
        <v>362</v>
      </c>
    </row>
    <row r="40" spans="1:5" ht="114.75">
      <c r="A40" t="s">
        <v>73</v>
      </c>
      <c r="E40" s="37" t="s">
        <v>359</v>
      </c>
    </row>
    <row r="41" spans="1:16" ht="25.5">
      <c r="A41" s="26" t="s">
        <v>62</v>
      </c>
      <c r="B41" s="31" t="s">
        <v>147</v>
      </c>
      <c r="C41" s="31" t="s">
        <v>363</v>
      </c>
      <c r="D41" s="26" t="s">
        <v>65</v>
      </c>
      <c r="E41" s="32" t="s">
        <v>364</v>
      </c>
      <c r="F41" s="33" t="s">
        <v>262</v>
      </c>
      <c r="G41" s="34">
        <v>12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34</v>
      </c>
    </row>
    <row r="42" spans="1:5" ht="12.75">
      <c r="A42" s="36" t="s">
        <v>69</v>
      </c>
      <c r="E42" s="37" t="s">
        <v>65</v>
      </c>
    </row>
    <row r="43" spans="1:5" ht="63.75">
      <c r="A43" s="38" t="s">
        <v>71</v>
      </c>
      <c r="E43" s="39" t="s">
        <v>365</v>
      </c>
    </row>
    <row r="44" spans="1:5" ht="76.5">
      <c r="A44" t="s">
        <v>73</v>
      </c>
      <c r="E44" s="37" t="s">
        <v>366</v>
      </c>
    </row>
    <row r="45" spans="1:16" ht="25.5">
      <c r="A45" s="26" t="s">
        <v>62</v>
      </c>
      <c r="B45" s="31" t="s">
        <v>157</v>
      </c>
      <c r="C45" s="31" t="s">
        <v>367</v>
      </c>
      <c r="D45" s="26" t="s">
        <v>65</v>
      </c>
      <c r="E45" s="32" t="s">
        <v>368</v>
      </c>
      <c r="F45" s="33" t="s">
        <v>262</v>
      </c>
      <c r="G45" s="34">
        <v>9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34</v>
      </c>
    </row>
    <row r="46" spans="1:5" ht="12.75">
      <c r="A46" s="36" t="s">
        <v>69</v>
      </c>
      <c r="E46" s="37" t="s">
        <v>65</v>
      </c>
    </row>
    <row r="47" spans="1:5" ht="63.75">
      <c r="A47" s="38" t="s">
        <v>71</v>
      </c>
      <c r="E47" s="39" t="s">
        <v>369</v>
      </c>
    </row>
    <row r="48" spans="1:5" ht="76.5">
      <c r="A48" t="s">
        <v>73</v>
      </c>
      <c r="E48" s="37" t="s">
        <v>366</v>
      </c>
    </row>
    <row r="49" spans="1:16" ht="12.75">
      <c r="A49" s="26" t="s">
        <v>62</v>
      </c>
      <c r="B49" s="31" t="s">
        <v>53</v>
      </c>
      <c r="C49" s="31" t="s">
        <v>370</v>
      </c>
      <c r="D49" s="26" t="s">
        <v>65</v>
      </c>
      <c r="E49" s="32" t="s">
        <v>371</v>
      </c>
      <c r="F49" s="33" t="s">
        <v>117</v>
      </c>
      <c r="G49" s="34">
        <v>225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34</v>
      </c>
    </row>
    <row r="50" spans="1:5" ht="12.75">
      <c r="A50" s="36" t="s">
        <v>69</v>
      </c>
      <c r="E50" s="37" t="s">
        <v>65</v>
      </c>
    </row>
    <row r="51" spans="1:5" ht="51">
      <c r="A51" s="38" t="s">
        <v>71</v>
      </c>
      <c r="E51" s="39" t="s">
        <v>372</v>
      </c>
    </row>
    <row r="52" spans="1:5" ht="38.25">
      <c r="A52" t="s">
        <v>73</v>
      </c>
      <c r="E52" s="37" t="s">
        <v>373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374</v>
      </c>
      <c r="I3" s="43">
        <f>0+I11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23</v>
      </c>
      <c r="D6" s="1"/>
      <c r="E6" s="14" t="s">
        <v>24</v>
      </c>
      <c r="F6" s="12"/>
      <c r="G6" s="1"/>
      <c r="H6" s="1"/>
      <c r="I6" s="1"/>
      <c r="J6" s="1"/>
    </row>
    <row r="7" spans="1:10" ht="12.75" customHeight="1">
      <c r="A7" t="s">
        <v>25</v>
      </c>
      <c r="B7" s="16" t="s">
        <v>29</v>
      </c>
      <c r="C7" s="17" t="s">
        <v>374</v>
      </c>
      <c r="D7" s="6"/>
      <c r="E7" s="18" t="s">
        <v>375</v>
      </c>
      <c r="F7" s="16"/>
      <c r="G7" s="16"/>
      <c r="H7" s="6"/>
      <c r="I7" s="6"/>
      <c r="J7" s="6"/>
    </row>
    <row r="8" spans="1:10" ht="12.75" customHeight="1">
      <c r="A8" s="15" t="s">
        <v>37</v>
      </c>
      <c r="B8" s="15" t="s">
        <v>39</v>
      </c>
      <c r="C8" s="15" t="s">
        <v>41</v>
      </c>
      <c r="D8" s="15" t="s">
        <v>42</v>
      </c>
      <c r="E8" s="15" t="s">
        <v>43</v>
      </c>
      <c r="F8" s="15" t="s">
        <v>45</v>
      </c>
      <c r="G8" s="15" t="s">
        <v>47</v>
      </c>
      <c r="H8" s="15" t="s">
        <v>49</v>
      </c>
      <c r="I8" s="15"/>
      <c r="J8" s="15" t="s">
        <v>54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50</v>
      </c>
      <c r="I9" s="15" t="s">
        <v>52</v>
      </c>
      <c r="J9" s="15"/>
    </row>
    <row r="10" spans="1:10" ht="12.75" customHeight="1">
      <c r="A10" s="15" t="s">
        <v>38</v>
      </c>
      <c r="B10" s="15" t="s">
        <v>40</v>
      </c>
      <c r="C10" s="15" t="s">
        <v>34</v>
      </c>
      <c r="D10" s="15" t="s">
        <v>33</v>
      </c>
      <c r="E10" s="15" t="s">
        <v>44</v>
      </c>
      <c r="F10" s="15" t="s">
        <v>46</v>
      </c>
      <c r="G10" s="15" t="s">
        <v>48</v>
      </c>
      <c r="H10" s="15" t="s">
        <v>51</v>
      </c>
      <c r="I10" s="15" t="s">
        <v>53</v>
      </c>
      <c r="J10" s="15" t="s">
        <v>55</v>
      </c>
    </row>
    <row r="11" spans="1:18" ht="12.75" customHeight="1">
      <c r="A11" s="27" t="s">
        <v>60</v>
      </c>
      <c r="B11" s="27"/>
      <c r="C11" s="28" t="s">
        <v>40</v>
      </c>
      <c r="D11" s="27"/>
      <c r="E11" s="29" t="s">
        <v>95</v>
      </c>
      <c r="F11" s="27"/>
      <c r="G11" s="27"/>
      <c r="H11" s="27"/>
      <c r="I11" s="30">
        <f>0+Q11</f>
      </c>
      <c r="J11" s="27"/>
      <c r="O11">
        <f>0+R11</f>
      </c>
      <c r="Q11">
        <f>0+I12+I16+I20+I24+I28</f>
      </c>
      <c r="R11">
        <f>0+O12+O16+O20+O24+O28</f>
      </c>
    </row>
    <row r="12" spans="1:16" ht="12.75">
      <c r="A12" s="26" t="s">
        <v>62</v>
      </c>
      <c r="B12" s="31" t="s">
        <v>44</v>
      </c>
      <c r="C12" s="31" t="s">
        <v>377</v>
      </c>
      <c r="D12" s="26" t="s">
        <v>65</v>
      </c>
      <c r="E12" s="32" t="s">
        <v>378</v>
      </c>
      <c r="F12" s="33" t="s">
        <v>117</v>
      </c>
      <c r="G12" s="34">
        <v>8446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34</v>
      </c>
    </row>
    <row r="13" spans="1:5" ht="12.75">
      <c r="A13" s="36" t="s">
        <v>69</v>
      </c>
      <c r="E13" s="37" t="s">
        <v>65</v>
      </c>
    </row>
    <row r="14" spans="1:5" ht="114.75">
      <c r="A14" s="38" t="s">
        <v>71</v>
      </c>
      <c r="E14" s="39" t="s">
        <v>379</v>
      </c>
    </row>
    <row r="15" spans="1:5" ht="12.75">
      <c r="A15" t="s">
        <v>73</v>
      </c>
      <c r="E15" s="37" t="s">
        <v>380</v>
      </c>
    </row>
    <row r="16" spans="1:16" ht="12.75">
      <c r="A16" s="26" t="s">
        <v>62</v>
      </c>
      <c r="B16" s="31" t="s">
        <v>33</v>
      </c>
      <c r="C16" s="31" t="s">
        <v>166</v>
      </c>
      <c r="D16" s="26" t="s">
        <v>65</v>
      </c>
      <c r="E16" s="32" t="s">
        <v>167</v>
      </c>
      <c r="F16" s="33" t="s">
        <v>117</v>
      </c>
      <c r="G16" s="34">
        <v>8446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34</v>
      </c>
    </row>
    <row r="17" spans="1:5" ht="12.75">
      <c r="A17" s="36" t="s">
        <v>69</v>
      </c>
      <c r="E17" s="37" t="s">
        <v>65</v>
      </c>
    </row>
    <row r="18" spans="1:5" ht="114.75">
      <c r="A18" s="38" t="s">
        <v>71</v>
      </c>
      <c r="E18" s="39" t="s">
        <v>379</v>
      </c>
    </row>
    <row r="19" spans="1:5" ht="25.5">
      <c r="A19" t="s">
        <v>73</v>
      </c>
      <c r="E19" s="37" t="s">
        <v>168</v>
      </c>
    </row>
    <row r="20" spans="1:16" ht="25.5">
      <c r="A20" s="26" t="s">
        <v>62</v>
      </c>
      <c r="B20" s="31" t="s">
        <v>40</v>
      </c>
      <c r="C20" s="31" t="s">
        <v>381</v>
      </c>
      <c r="D20" s="26" t="s">
        <v>65</v>
      </c>
      <c r="E20" s="32" t="s">
        <v>382</v>
      </c>
      <c r="F20" s="33" t="s">
        <v>262</v>
      </c>
      <c r="G20" s="34">
        <v>133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34</v>
      </c>
    </row>
    <row r="21" spans="1:5" ht="12.75">
      <c r="A21" s="36" t="s">
        <v>69</v>
      </c>
      <c r="E21" s="37" t="s">
        <v>65</v>
      </c>
    </row>
    <row r="22" spans="1:5" ht="114.75">
      <c r="A22" s="38" t="s">
        <v>71</v>
      </c>
      <c r="E22" s="39" t="s">
        <v>383</v>
      </c>
    </row>
    <row r="23" spans="1:5" ht="114.75">
      <c r="A23" t="s">
        <v>73</v>
      </c>
      <c r="E23" s="37" t="s">
        <v>384</v>
      </c>
    </row>
    <row r="24" spans="1:16" ht="12.75">
      <c r="A24" s="26" t="s">
        <v>62</v>
      </c>
      <c r="B24" s="31" t="s">
        <v>48</v>
      </c>
      <c r="C24" s="31" t="s">
        <v>385</v>
      </c>
      <c r="D24" s="26" t="s">
        <v>65</v>
      </c>
      <c r="E24" s="32" t="s">
        <v>386</v>
      </c>
      <c r="F24" s="33" t="s">
        <v>117</v>
      </c>
      <c r="G24" s="34">
        <v>8446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34</v>
      </c>
    </row>
    <row r="25" spans="1:5" ht="12.75">
      <c r="A25" s="36" t="s">
        <v>69</v>
      </c>
      <c r="E25" s="37" t="s">
        <v>65</v>
      </c>
    </row>
    <row r="26" spans="1:5" ht="114.75">
      <c r="A26" s="38" t="s">
        <v>71</v>
      </c>
      <c r="E26" s="39" t="s">
        <v>379</v>
      </c>
    </row>
    <row r="27" spans="1:5" ht="38.25">
      <c r="A27" t="s">
        <v>73</v>
      </c>
      <c r="E27" s="37" t="s">
        <v>373</v>
      </c>
    </row>
    <row r="28" spans="1:16" ht="12.75">
      <c r="A28" s="26" t="s">
        <v>62</v>
      </c>
      <c r="B28" s="31" t="s">
        <v>46</v>
      </c>
      <c r="C28" s="31" t="s">
        <v>387</v>
      </c>
      <c r="D28" s="26" t="s">
        <v>65</v>
      </c>
      <c r="E28" s="32" t="s">
        <v>388</v>
      </c>
      <c r="F28" s="33" t="s">
        <v>98</v>
      </c>
      <c r="G28" s="34">
        <v>359.1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34</v>
      </c>
    </row>
    <row r="29" spans="1:5" ht="12.75">
      <c r="A29" s="36" t="s">
        <v>69</v>
      </c>
      <c r="E29" s="37" t="s">
        <v>65</v>
      </c>
    </row>
    <row r="30" spans="1:5" ht="89.25">
      <c r="A30" s="38" t="s">
        <v>71</v>
      </c>
      <c r="E30" s="39" t="s">
        <v>389</v>
      </c>
    </row>
    <row r="31" spans="1:5" ht="38.25">
      <c r="A31" t="s">
        <v>73</v>
      </c>
      <c r="E31" s="37" t="s">
        <v>373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392</v>
      </c>
      <c r="I3" s="43">
        <f>0+I11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390</v>
      </c>
      <c r="D6" s="1"/>
      <c r="E6" s="14" t="s">
        <v>391</v>
      </c>
      <c r="F6" s="12"/>
      <c r="G6" s="1"/>
      <c r="H6" s="1"/>
      <c r="I6" s="1"/>
      <c r="J6" s="1"/>
    </row>
    <row r="7" spans="1:10" ht="12.75" customHeight="1">
      <c r="A7" t="s">
        <v>25</v>
      </c>
      <c r="B7" s="16" t="s">
        <v>29</v>
      </c>
      <c r="C7" s="17" t="s">
        <v>392</v>
      </c>
      <c r="D7" s="6"/>
      <c r="E7" s="18" t="s">
        <v>393</v>
      </c>
      <c r="F7" s="16"/>
      <c r="G7" s="16"/>
      <c r="H7" s="6"/>
      <c r="I7" s="6"/>
      <c r="J7" s="6"/>
    </row>
    <row r="8" spans="1:10" ht="12.75" customHeight="1">
      <c r="A8" s="15" t="s">
        <v>37</v>
      </c>
      <c r="B8" s="15" t="s">
        <v>39</v>
      </c>
      <c r="C8" s="15" t="s">
        <v>41</v>
      </c>
      <c r="D8" s="15" t="s">
        <v>42</v>
      </c>
      <c r="E8" s="15" t="s">
        <v>43</v>
      </c>
      <c r="F8" s="15" t="s">
        <v>45</v>
      </c>
      <c r="G8" s="15" t="s">
        <v>47</v>
      </c>
      <c r="H8" s="15" t="s">
        <v>49</v>
      </c>
      <c r="I8" s="15"/>
      <c r="J8" s="15" t="s">
        <v>54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50</v>
      </c>
      <c r="I9" s="15" t="s">
        <v>52</v>
      </c>
      <c r="J9" s="15"/>
    </row>
    <row r="10" spans="1:10" ht="12.75" customHeight="1">
      <c r="A10" s="15" t="s">
        <v>38</v>
      </c>
      <c r="B10" s="15" t="s">
        <v>40</v>
      </c>
      <c r="C10" s="15" t="s">
        <v>34</v>
      </c>
      <c r="D10" s="15" t="s">
        <v>33</v>
      </c>
      <c r="E10" s="15" t="s">
        <v>44</v>
      </c>
      <c r="F10" s="15" t="s">
        <v>46</v>
      </c>
      <c r="G10" s="15" t="s">
        <v>48</v>
      </c>
      <c r="H10" s="15" t="s">
        <v>51</v>
      </c>
      <c r="I10" s="15" t="s">
        <v>53</v>
      </c>
      <c r="J10" s="15" t="s">
        <v>55</v>
      </c>
    </row>
    <row r="11" spans="1:18" ht="12.75" customHeight="1">
      <c r="A11" s="27" t="s">
        <v>60</v>
      </c>
      <c r="B11" s="27"/>
      <c r="C11" s="28" t="s">
        <v>38</v>
      </c>
      <c r="D11" s="27"/>
      <c r="E11" s="29" t="s">
        <v>61</v>
      </c>
      <c r="F11" s="27"/>
      <c r="G11" s="27"/>
      <c r="H11" s="27"/>
      <c r="I11" s="30">
        <f>0+Q11</f>
      </c>
      <c r="J11" s="27"/>
      <c r="O11">
        <f>0+R11</f>
      </c>
      <c r="Q11">
        <f>0+I12+I16+I20+I24+I28+I32+I36+I40+I44+I48+I52+I56+I60</f>
      </c>
      <c r="R11">
        <f>0+O12+O16+O20+O24+O28+O32+O36+O40+O44+O48+O52+O56+O60</f>
      </c>
    </row>
    <row r="12" spans="1:16" ht="12.75">
      <c r="A12" s="26" t="s">
        <v>62</v>
      </c>
      <c r="B12" s="31" t="s">
        <v>214</v>
      </c>
      <c r="C12" s="31" t="s">
        <v>396</v>
      </c>
      <c r="D12" s="26" t="s">
        <v>65</v>
      </c>
      <c r="E12" s="32" t="s">
        <v>397</v>
      </c>
      <c r="F12" s="33" t="s">
        <v>91</v>
      </c>
      <c r="G12" s="34">
        <v>1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34</v>
      </c>
    </row>
    <row r="13" spans="1:5" ht="12.75">
      <c r="A13" s="36" t="s">
        <v>69</v>
      </c>
      <c r="E13" s="37" t="s">
        <v>65</v>
      </c>
    </row>
    <row r="14" spans="1:5" ht="25.5">
      <c r="A14" s="38" t="s">
        <v>71</v>
      </c>
      <c r="E14" s="39" t="s">
        <v>398</v>
      </c>
    </row>
    <row r="15" spans="1:5" ht="12.75">
      <c r="A15" t="s">
        <v>73</v>
      </c>
      <c r="E15" s="37" t="s">
        <v>399</v>
      </c>
    </row>
    <row r="16" spans="1:16" ht="12.75">
      <c r="A16" s="26" t="s">
        <v>62</v>
      </c>
      <c r="B16" s="31" t="s">
        <v>40</v>
      </c>
      <c r="C16" s="31" t="s">
        <v>400</v>
      </c>
      <c r="D16" s="26" t="s">
        <v>65</v>
      </c>
      <c r="E16" s="32" t="s">
        <v>401</v>
      </c>
      <c r="F16" s="33" t="s">
        <v>91</v>
      </c>
      <c r="G16" s="34">
        <v>1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34</v>
      </c>
    </row>
    <row r="17" spans="1:5" ht="25.5">
      <c r="A17" s="36" t="s">
        <v>69</v>
      </c>
      <c r="E17" s="37" t="s">
        <v>402</v>
      </c>
    </row>
    <row r="18" spans="1:5" ht="25.5">
      <c r="A18" s="38" t="s">
        <v>71</v>
      </c>
      <c r="E18" s="39" t="s">
        <v>398</v>
      </c>
    </row>
    <row r="19" spans="1:5" ht="12.75">
      <c r="A19" t="s">
        <v>73</v>
      </c>
      <c r="E19" s="37" t="s">
        <v>403</v>
      </c>
    </row>
    <row r="20" spans="1:16" ht="12.75">
      <c r="A20" s="26" t="s">
        <v>62</v>
      </c>
      <c r="B20" s="31" t="s">
        <v>34</v>
      </c>
      <c r="C20" s="31" t="s">
        <v>404</v>
      </c>
      <c r="D20" s="26" t="s">
        <v>65</v>
      </c>
      <c r="E20" s="32" t="s">
        <v>405</v>
      </c>
      <c r="F20" s="33" t="s">
        <v>91</v>
      </c>
      <c r="G20" s="34">
        <v>1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34</v>
      </c>
    </row>
    <row r="21" spans="1:5" ht="25.5">
      <c r="A21" s="36" t="s">
        <v>69</v>
      </c>
      <c r="E21" s="37" t="s">
        <v>406</v>
      </c>
    </row>
    <row r="22" spans="1:5" ht="25.5">
      <c r="A22" s="38" t="s">
        <v>71</v>
      </c>
      <c r="E22" s="39" t="s">
        <v>398</v>
      </c>
    </row>
    <row r="23" spans="1:5" ht="12.75">
      <c r="A23" t="s">
        <v>73</v>
      </c>
      <c r="E23" s="37" t="s">
        <v>403</v>
      </c>
    </row>
    <row r="24" spans="1:16" ht="12.75">
      <c r="A24" s="26" t="s">
        <v>62</v>
      </c>
      <c r="B24" s="31" t="s">
        <v>33</v>
      </c>
      <c r="C24" s="31" t="s">
        <v>407</v>
      </c>
      <c r="D24" s="26" t="s">
        <v>65</v>
      </c>
      <c r="E24" s="32" t="s">
        <v>408</v>
      </c>
      <c r="F24" s="33" t="s">
        <v>91</v>
      </c>
      <c r="G24" s="34">
        <v>1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34</v>
      </c>
    </row>
    <row r="25" spans="1:5" ht="153">
      <c r="A25" s="36" t="s">
        <v>69</v>
      </c>
      <c r="E25" s="37" t="s">
        <v>409</v>
      </c>
    </row>
    <row r="26" spans="1:5" ht="12.75">
      <c r="A26" s="38" t="s">
        <v>71</v>
      </c>
      <c r="E26" s="39" t="s">
        <v>93</v>
      </c>
    </row>
    <row r="27" spans="1:5" ht="12.75">
      <c r="A27" t="s">
        <v>73</v>
      </c>
      <c r="E27" s="37" t="s">
        <v>94</v>
      </c>
    </row>
    <row r="28" spans="1:16" ht="12.75">
      <c r="A28" s="26" t="s">
        <v>62</v>
      </c>
      <c r="B28" s="31" t="s">
        <v>251</v>
      </c>
      <c r="C28" s="31" t="s">
        <v>410</v>
      </c>
      <c r="D28" s="26" t="s">
        <v>65</v>
      </c>
      <c r="E28" s="32" t="s">
        <v>411</v>
      </c>
      <c r="F28" s="33" t="s">
        <v>91</v>
      </c>
      <c r="G28" s="34">
        <v>1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34</v>
      </c>
    </row>
    <row r="29" spans="1:5" ht="38.25">
      <c r="A29" s="36" t="s">
        <v>69</v>
      </c>
      <c r="E29" s="37" t="s">
        <v>412</v>
      </c>
    </row>
    <row r="30" spans="1:5" ht="25.5">
      <c r="A30" s="38" t="s">
        <v>71</v>
      </c>
      <c r="E30" s="39" t="s">
        <v>413</v>
      </c>
    </row>
    <row r="31" spans="1:5" ht="25.5">
      <c r="A31" t="s">
        <v>73</v>
      </c>
      <c r="E31" s="37" t="s">
        <v>414</v>
      </c>
    </row>
    <row r="32" spans="1:16" ht="12.75">
      <c r="A32" s="26" t="s">
        <v>62</v>
      </c>
      <c r="B32" s="31" t="s">
        <v>44</v>
      </c>
      <c r="C32" s="31" t="s">
        <v>415</v>
      </c>
      <c r="D32" s="26" t="s">
        <v>65</v>
      </c>
      <c r="E32" s="32" t="s">
        <v>416</v>
      </c>
      <c r="F32" s="33" t="s">
        <v>91</v>
      </c>
      <c r="G32" s="34">
        <v>1</v>
      </c>
      <c r="H32" s="35">
        <v>0</v>
      </c>
      <c r="I32" s="35">
        <f>ROUND(ROUND(H32,2)*ROUND(G32,3),2)</f>
      </c>
      <c r="J32" s="33" t="s">
        <v>68</v>
      </c>
      <c r="O32">
        <f>(I32*21)/100</f>
      </c>
      <c r="P32" t="s">
        <v>34</v>
      </c>
    </row>
    <row r="33" spans="1:5" ht="51">
      <c r="A33" s="36" t="s">
        <v>69</v>
      </c>
      <c r="E33" s="37" t="s">
        <v>417</v>
      </c>
    </row>
    <row r="34" spans="1:5" ht="25.5">
      <c r="A34" s="38" t="s">
        <v>71</v>
      </c>
      <c r="E34" s="39" t="s">
        <v>398</v>
      </c>
    </row>
    <row r="35" spans="1:5" ht="12.75">
      <c r="A35" t="s">
        <v>73</v>
      </c>
      <c r="E35" s="37" t="s">
        <v>418</v>
      </c>
    </row>
    <row r="36" spans="1:16" ht="12.75">
      <c r="A36" s="26" t="s">
        <v>62</v>
      </c>
      <c r="B36" s="31" t="s">
        <v>48</v>
      </c>
      <c r="C36" s="31" t="s">
        <v>419</v>
      </c>
      <c r="D36" s="26" t="s">
        <v>65</v>
      </c>
      <c r="E36" s="32" t="s">
        <v>420</v>
      </c>
      <c r="F36" s="33" t="s">
        <v>91</v>
      </c>
      <c r="G36" s="34">
        <v>1</v>
      </c>
      <c r="H36" s="35">
        <v>0</v>
      </c>
      <c r="I36" s="35">
        <f>ROUND(ROUND(H36,2)*ROUND(G36,3),2)</f>
      </c>
      <c r="J36" s="33" t="s">
        <v>68</v>
      </c>
      <c r="O36">
        <f>(I36*21)/100</f>
      </c>
      <c r="P36" t="s">
        <v>34</v>
      </c>
    </row>
    <row r="37" spans="1:5" ht="63.75">
      <c r="A37" s="36" t="s">
        <v>69</v>
      </c>
      <c r="E37" s="37" t="s">
        <v>421</v>
      </c>
    </row>
    <row r="38" spans="1:5" ht="25.5">
      <c r="A38" s="38" t="s">
        <v>71</v>
      </c>
      <c r="E38" s="39" t="s">
        <v>398</v>
      </c>
    </row>
    <row r="39" spans="1:5" ht="12.75">
      <c r="A39" t="s">
        <v>73</v>
      </c>
      <c r="E39" s="37" t="s">
        <v>94</v>
      </c>
    </row>
    <row r="40" spans="1:16" ht="12.75">
      <c r="A40" s="26" t="s">
        <v>62</v>
      </c>
      <c r="B40" s="31" t="s">
        <v>147</v>
      </c>
      <c r="C40" s="31" t="s">
        <v>422</v>
      </c>
      <c r="D40" s="26" t="s">
        <v>65</v>
      </c>
      <c r="E40" s="32" t="s">
        <v>423</v>
      </c>
      <c r="F40" s="33" t="s">
        <v>91</v>
      </c>
      <c r="G40" s="34">
        <v>1</v>
      </c>
      <c r="H40" s="35">
        <v>0</v>
      </c>
      <c r="I40" s="35">
        <f>ROUND(ROUND(H40,2)*ROUND(G40,3),2)</f>
      </c>
      <c r="J40" s="33" t="s">
        <v>68</v>
      </c>
      <c r="O40">
        <f>(I40*21)/100</f>
      </c>
      <c r="P40" t="s">
        <v>34</v>
      </c>
    </row>
    <row r="41" spans="1:5" ht="140.25">
      <c r="A41" s="36" t="s">
        <v>69</v>
      </c>
      <c r="E41" s="37" t="s">
        <v>424</v>
      </c>
    </row>
    <row r="42" spans="1:5" ht="25.5">
      <c r="A42" s="38" t="s">
        <v>71</v>
      </c>
      <c r="E42" s="39" t="s">
        <v>398</v>
      </c>
    </row>
    <row r="43" spans="1:5" ht="12.75">
      <c r="A43" t="s">
        <v>73</v>
      </c>
      <c r="E43" s="37" t="s">
        <v>94</v>
      </c>
    </row>
    <row r="44" spans="1:16" ht="12.75">
      <c r="A44" s="26" t="s">
        <v>62</v>
      </c>
      <c r="B44" s="31" t="s">
        <v>157</v>
      </c>
      <c r="C44" s="31" t="s">
        <v>425</v>
      </c>
      <c r="D44" s="26" t="s">
        <v>65</v>
      </c>
      <c r="E44" s="32" t="s">
        <v>426</v>
      </c>
      <c r="F44" s="33" t="s">
        <v>91</v>
      </c>
      <c r="G44" s="34">
        <v>1</v>
      </c>
      <c r="H44" s="35">
        <v>0</v>
      </c>
      <c r="I44" s="35">
        <f>ROUND(ROUND(H44,2)*ROUND(G44,3),2)</f>
      </c>
      <c r="J44" s="33" t="s">
        <v>68</v>
      </c>
      <c r="O44">
        <f>(I44*21)/100</f>
      </c>
      <c r="P44" t="s">
        <v>34</v>
      </c>
    </row>
    <row r="45" spans="1:5" ht="63.75">
      <c r="A45" s="36" t="s">
        <v>69</v>
      </c>
      <c r="E45" s="37" t="s">
        <v>427</v>
      </c>
    </row>
    <row r="46" spans="1:5" ht="25.5">
      <c r="A46" s="38" t="s">
        <v>71</v>
      </c>
      <c r="E46" s="39" t="s">
        <v>398</v>
      </c>
    </row>
    <row r="47" spans="1:5" ht="76.5">
      <c r="A47" t="s">
        <v>73</v>
      </c>
      <c r="E47" s="37" t="s">
        <v>428</v>
      </c>
    </row>
    <row r="48" spans="1:16" ht="12.75">
      <c r="A48" s="26" t="s">
        <v>62</v>
      </c>
      <c r="B48" s="31" t="s">
        <v>51</v>
      </c>
      <c r="C48" s="31" t="s">
        <v>429</v>
      </c>
      <c r="D48" s="26" t="s">
        <v>65</v>
      </c>
      <c r="E48" s="32" t="s">
        <v>430</v>
      </c>
      <c r="F48" s="33" t="s">
        <v>91</v>
      </c>
      <c r="G48" s="34">
        <v>1</v>
      </c>
      <c r="H48" s="35">
        <v>0</v>
      </c>
      <c r="I48" s="35">
        <f>ROUND(ROUND(H48,2)*ROUND(G48,3),2)</f>
      </c>
      <c r="J48" s="33" t="s">
        <v>68</v>
      </c>
      <c r="O48">
        <f>(I48*21)/100</f>
      </c>
      <c r="P48" t="s">
        <v>34</v>
      </c>
    </row>
    <row r="49" spans="1:5" ht="25.5">
      <c r="A49" s="36" t="s">
        <v>69</v>
      </c>
      <c r="E49" s="37" t="s">
        <v>431</v>
      </c>
    </row>
    <row r="50" spans="1:5" ht="25.5">
      <c r="A50" s="38" t="s">
        <v>71</v>
      </c>
      <c r="E50" s="39" t="s">
        <v>398</v>
      </c>
    </row>
    <row r="51" spans="1:5" ht="63.75">
      <c r="A51" t="s">
        <v>73</v>
      </c>
      <c r="E51" s="37" t="s">
        <v>432</v>
      </c>
    </row>
    <row r="52" spans="1:16" ht="12.75">
      <c r="A52" s="26" t="s">
        <v>62</v>
      </c>
      <c r="B52" s="31" t="s">
        <v>433</v>
      </c>
      <c r="C52" s="31" t="s">
        <v>434</v>
      </c>
      <c r="D52" s="26" t="s">
        <v>435</v>
      </c>
      <c r="E52" s="32" t="s">
        <v>436</v>
      </c>
      <c r="F52" s="33" t="s">
        <v>91</v>
      </c>
      <c r="G52" s="34">
        <v>1</v>
      </c>
      <c r="H52" s="35">
        <v>0</v>
      </c>
      <c r="I52" s="35">
        <f>ROUND(ROUND(H52,2)*ROUND(G52,3),2)</f>
      </c>
      <c r="J52" s="33" t="s">
        <v>68</v>
      </c>
      <c r="O52">
        <f>(I52*21)/100</f>
      </c>
      <c r="P52" t="s">
        <v>34</v>
      </c>
    </row>
    <row r="53" spans="1:5" ht="89.25">
      <c r="A53" s="36" t="s">
        <v>69</v>
      </c>
      <c r="E53" s="37" t="s">
        <v>437</v>
      </c>
    </row>
    <row r="54" spans="1:5" ht="12.75">
      <c r="A54" s="38" t="s">
        <v>71</v>
      </c>
      <c r="E54" s="39" t="s">
        <v>93</v>
      </c>
    </row>
    <row r="55" spans="1:5" ht="12.75">
      <c r="A55" t="s">
        <v>73</v>
      </c>
      <c r="E55" s="37" t="s">
        <v>94</v>
      </c>
    </row>
    <row r="56" spans="1:16" ht="12.75">
      <c r="A56" s="26" t="s">
        <v>62</v>
      </c>
      <c r="B56" s="31" t="s">
        <v>438</v>
      </c>
      <c r="C56" s="31" t="s">
        <v>439</v>
      </c>
      <c r="D56" s="26" t="s">
        <v>65</v>
      </c>
      <c r="E56" s="32" t="s">
        <v>440</v>
      </c>
      <c r="F56" s="33" t="s">
        <v>91</v>
      </c>
      <c r="G56" s="34">
        <v>1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34</v>
      </c>
    </row>
    <row r="57" spans="1:5" ht="63.75">
      <c r="A57" s="36" t="s">
        <v>69</v>
      </c>
      <c r="E57" s="37" t="s">
        <v>441</v>
      </c>
    </row>
    <row r="58" spans="1:5" ht="25.5">
      <c r="A58" s="38" t="s">
        <v>71</v>
      </c>
      <c r="E58" s="39" t="s">
        <v>398</v>
      </c>
    </row>
    <row r="59" spans="1:5" ht="12.75">
      <c r="A59" t="s">
        <v>73</v>
      </c>
      <c r="E59" s="37" t="s">
        <v>442</v>
      </c>
    </row>
    <row r="60" spans="1:16" ht="12.75">
      <c r="A60" s="26" t="s">
        <v>62</v>
      </c>
      <c r="B60" s="31" t="s">
        <v>53</v>
      </c>
      <c r="C60" s="31" t="s">
        <v>443</v>
      </c>
      <c r="D60" s="26" t="s">
        <v>65</v>
      </c>
      <c r="E60" s="32" t="s">
        <v>444</v>
      </c>
      <c r="F60" s="33" t="s">
        <v>91</v>
      </c>
      <c r="G60" s="34">
        <v>1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34</v>
      </c>
    </row>
    <row r="61" spans="1:5" ht="114.75">
      <c r="A61" s="36" t="s">
        <v>69</v>
      </c>
      <c r="E61" s="37" t="s">
        <v>445</v>
      </c>
    </row>
    <row r="62" spans="1:5" ht="25.5">
      <c r="A62" s="38" t="s">
        <v>71</v>
      </c>
      <c r="E62" s="39" t="s">
        <v>398</v>
      </c>
    </row>
    <row r="63" spans="1:5" ht="89.25">
      <c r="A63" t="s">
        <v>73</v>
      </c>
      <c r="E63" s="37" t="s">
        <v>446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0+O11+O16+O33+O42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</v>
      </c>
      <c r="I3" s="43">
        <f>0+I11+I16+I33+I42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390</v>
      </c>
      <c r="D6" s="1"/>
      <c r="E6" s="14" t="s">
        <v>391</v>
      </c>
      <c r="F6" s="12"/>
      <c r="G6" s="1"/>
      <c r="H6" s="1"/>
      <c r="I6" s="1"/>
      <c r="J6" s="1"/>
    </row>
    <row r="7" spans="1:10" ht="12.75" customHeight="1">
      <c r="A7" t="s">
        <v>25</v>
      </c>
      <c r="B7" s="16" t="s">
        <v>29</v>
      </c>
      <c r="C7" s="17" t="s">
        <v>26</v>
      </c>
      <c r="D7" s="6"/>
      <c r="E7" s="18" t="s">
        <v>447</v>
      </c>
      <c r="F7" s="16"/>
      <c r="G7" s="16"/>
      <c r="H7" s="6"/>
      <c r="I7" s="6"/>
      <c r="J7" s="6"/>
    </row>
    <row r="8" spans="1:10" ht="12.75" customHeight="1">
      <c r="A8" s="15" t="s">
        <v>37</v>
      </c>
      <c r="B8" s="15" t="s">
        <v>39</v>
      </c>
      <c r="C8" s="15" t="s">
        <v>41</v>
      </c>
      <c r="D8" s="15" t="s">
        <v>42</v>
      </c>
      <c r="E8" s="15" t="s">
        <v>43</v>
      </c>
      <c r="F8" s="15" t="s">
        <v>45</v>
      </c>
      <c r="G8" s="15" t="s">
        <v>47</v>
      </c>
      <c r="H8" s="15" t="s">
        <v>49</v>
      </c>
      <c r="I8" s="15"/>
      <c r="J8" s="15" t="s">
        <v>54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50</v>
      </c>
      <c r="I9" s="15" t="s">
        <v>52</v>
      </c>
      <c r="J9" s="15"/>
    </row>
    <row r="10" spans="1:10" ht="12.75" customHeight="1">
      <c r="A10" s="15" t="s">
        <v>38</v>
      </c>
      <c r="B10" s="15" t="s">
        <v>40</v>
      </c>
      <c r="C10" s="15" t="s">
        <v>34</v>
      </c>
      <c r="D10" s="15" t="s">
        <v>33</v>
      </c>
      <c r="E10" s="15" t="s">
        <v>44</v>
      </c>
      <c r="F10" s="15" t="s">
        <v>46</v>
      </c>
      <c r="G10" s="15" t="s">
        <v>48</v>
      </c>
      <c r="H10" s="15" t="s">
        <v>51</v>
      </c>
      <c r="I10" s="15" t="s">
        <v>53</v>
      </c>
      <c r="J10" s="15" t="s">
        <v>55</v>
      </c>
    </row>
    <row r="11" spans="1:18" ht="12.75" customHeight="1">
      <c r="A11" s="27" t="s">
        <v>60</v>
      </c>
      <c r="B11" s="27"/>
      <c r="C11" s="28" t="s">
        <v>38</v>
      </c>
      <c r="D11" s="27"/>
      <c r="E11" s="29" t="s">
        <v>61</v>
      </c>
      <c r="F11" s="27"/>
      <c r="G11" s="27"/>
      <c r="H11" s="27"/>
      <c r="I11" s="30">
        <f>0+Q11</f>
      </c>
      <c r="J11" s="27"/>
      <c r="O11">
        <f>0+R11</f>
      </c>
      <c r="Q11">
        <f>0+I12</f>
      </c>
      <c r="R11">
        <f>0+O12</f>
      </c>
    </row>
    <row r="12" spans="1:16" ht="12.75">
      <c r="A12" s="26" t="s">
        <v>62</v>
      </c>
      <c r="B12" s="31" t="s">
        <v>40</v>
      </c>
      <c r="C12" s="31" t="s">
        <v>64</v>
      </c>
      <c r="D12" s="26" t="s">
        <v>80</v>
      </c>
      <c r="E12" s="32" t="s">
        <v>66</v>
      </c>
      <c r="F12" s="33" t="s">
        <v>67</v>
      </c>
      <c r="G12" s="34">
        <v>430.28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34</v>
      </c>
    </row>
    <row r="13" spans="1:5" ht="38.25">
      <c r="A13" s="36" t="s">
        <v>69</v>
      </c>
      <c r="E13" s="37" t="s">
        <v>81</v>
      </c>
    </row>
    <row r="14" spans="1:5" ht="89.25">
      <c r="A14" s="38" t="s">
        <v>71</v>
      </c>
      <c r="E14" s="39" t="s">
        <v>448</v>
      </c>
    </row>
    <row r="15" spans="1:5" ht="25.5">
      <c r="A15" t="s">
        <v>73</v>
      </c>
      <c r="E15" s="37" t="s">
        <v>74</v>
      </c>
    </row>
    <row r="16" spans="1:18" ht="12.75" customHeight="1">
      <c r="A16" s="6" t="s">
        <v>60</v>
      </c>
      <c r="B16" s="6"/>
      <c r="C16" s="41" t="s">
        <v>40</v>
      </c>
      <c r="D16" s="6"/>
      <c r="E16" s="29" t="s">
        <v>95</v>
      </c>
      <c r="F16" s="6"/>
      <c r="G16" s="6"/>
      <c r="H16" s="6"/>
      <c r="I16" s="42">
        <f>0+Q16</f>
      </c>
      <c r="J16" s="6"/>
      <c r="O16">
        <f>0+R16</f>
      </c>
      <c r="Q16">
        <f>0+I17+I21+I25+I29</f>
      </c>
      <c r="R16">
        <f>0+O17+O21+O25+O29</f>
      </c>
    </row>
    <row r="17" spans="1:16" ht="25.5">
      <c r="A17" s="26" t="s">
        <v>62</v>
      </c>
      <c r="B17" s="31" t="s">
        <v>265</v>
      </c>
      <c r="C17" s="31" t="s">
        <v>112</v>
      </c>
      <c r="D17" s="26" t="s">
        <v>65</v>
      </c>
      <c r="E17" s="32" t="s">
        <v>113</v>
      </c>
      <c r="F17" s="33" t="s">
        <v>98</v>
      </c>
      <c r="G17" s="34">
        <v>132.579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34</v>
      </c>
    </row>
    <row r="18" spans="1:5" ht="12.75">
      <c r="A18" s="36" t="s">
        <v>69</v>
      </c>
      <c r="E18" s="37" t="s">
        <v>65</v>
      </c>
    </row>
    <row r="19" spans="1:5" ht="293.25">
      <c r="A19" s="38" t="s">
        <v>71</v>
      </c>
      <c r="E19" s="39" t="s">
        <v>449</v>
      </c>
    </row>
    <row r="20" spans="1:5" ht="63.75">
      <c r="A20" t="s">
        <v>73</v>
      </c>
      <c r="E20" s="37" t="s">
        <v>101</v>
      </c>
    </row>
    <row r="21" spans="1:16" ht="12.75">
      <c r="A21" s="26" t="s">
        <v>62</v>
      </c>
      <c r="B21" s="31" t="s">
        <v>433</v>
      </c>
      <c r="C21" s="31" t="s">
        <v>450</v>
      </c>
      <c r="D21" s="26" t="s">
        <v>65</v>
      </c>
      <c r="E21" s="32" t="s">
        <v>451</v>
      </c>
      <c r="F21" s="33" t="s">
        <v>98</v>
      </c>
      <c r="G21" s="34">
        <v>83.25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34</v>
      </c>
    </row>
    <row r="22" spans="1:5" ht="12.75">
      <c r="A22" s="36" t="s">
        <v>69</v>
      </c>
      <c r="E22" s="37" t="s">
        <v>65</v>
      </c>
    </row>
    <row r="23" spans="1:5" ht="357">
      <c r="A23" s="38" t="s">
        <v>71</v>
      </c>
      <c r="E23" s="39" t="s">
        <v>452</v>
      </c>
    </row>
    <row r="24" spans="1:5" ht="369.75">
      <c r="A24" t="s">
        <v>73</v>
      </c>
      <c r="E24" s="37" t="s">
        <v>133</v>
      </c>
    </row>
    <row r="25" spans="1:16" ht="12.75">
      <c r="A25" s="26" t="s">
        <v>62</v>
      </c>
      <c r="B25" s="31" t="s">
        <v>453</v>
      </c>
      <c r="C25" s="31" t="s">
        <v>143</v>
      </c>
      <c r="D25" s="26" t="s">
        <v>65</v>
      </c>
      <c r="E25" s="32" t="s">
        <v>144</v>
      </c>
      <c r="F25" s="33" t="s">
        <v>98</v>
      </c>
      <c r="G25" s="34">
        <v>33.3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34</v>
      </c>
    </row>
    <row r="26" spans="1:5" ht="12.75">
      <c r="A26" s="36" t="s">
        <v>69</v>
      </c>
      <c r="E26" s="37" t="s">
        <v>65</v>
      </c>
    </row>
    <row r="27" spans="1:5" ht="357">
      <c r="A27" s="38" t="s">
        <v>71</v>
      </c>
      <c r="E27" s="39" t="s">
        <v>454</v>
      </c>
    </row>
    <row r="28" spans="1:5" ht="280.5">
      <c r="A28" t="s">
        <v>73</v>
      </c>
      <c r="E28" s="37" t="s">
        <v>146</v>
      </c>
    </row>
    <row r="29" spans="1:16" ht="12.75">
      <c r="A29" s="26" t="s">
        <v>62</v>
      </c>
      <c r="B29" s="31" t="s">
        <v>455</v>
      </c>
      <c r="C29" s="31" t="s">
        <v>158</v>
      </c>
      <c r="D29" s="26" t="s">
        <v>65</v>
      </c>
      <c r="E29" s="32" t="s">
        <v>159</v>
      </c>
      <c r="F29" s="33" t="s">
        <v>117</v>
      </c>
      <c r="G29" s="34">
        <v>333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34</v>
      </c>
    </row>
    <row r="30" spans="1:5" ht="12.75">
      <c r="A30" s="36" t="s">
        <v>69</v>
      </c>
      <c r="E30" s="37" t="s">
        <v>65</v>
      </c>
    </row>
    <row r="31" spans="1:5" ht="306">
      <c r="A31" s="38" t="s">
        <v>71</v>
      </c>
      <c r="E31" s="39" t="s">
        <v>456</v>
      </c>
    </row>
    <row r="32" spans="1:5" ht="25.5">
      <c r="A32" t="s">
        <v>73</v>
      </c>
      <c r="E32" s="37" t="s">
        <v>161</v>
      </c>
    </row>
    <row r="33" spans="1:18" ht="12.75" customHeight="1">
      <c r="A33" s="6" t="s">
        <v>60</v>
      </c>
      <c r="B33" s="6"/>
      <c r="C33" s="41" t="s">
        <v>46</v>
      </c>
      <c r="D33" s="6"/>
      <c r="E33" s="29" t="s">
        <v>205</v>
      </c>
      <c r="F33" s="6"/>
      <c r="G33" s="6"/>
      <c r="H33" s="6"/>
      <c r="I33" s="42">
        <f>0+Q33</f>
      </c>
      <c r="J33" s="6"/>
      <c r="O33">
        <f>0+R33</f>
      </c>
      <c r="Q33">
        <f>0+I34+I38</f>
      </c>
      <c r="R33">
        <f>0+O34+O38</f>
      </c>
    </row>
    <row r="34" spans="1:16" ht="12.75">
      <c r="A34" s="26" t="s">
        <v>62</v>
      </c>
      <c r="B34" s="31" t="s">
        <v>457</v>
      </c>
      <c r="C34" s="31" t="s">
        <v>212</v>
      </c>
      <c r="D34" s="26" t="s">
        <v>34</v>
      </c>
      <c r="E34" s="32" t="s">
        <v>213</v>
      </c>
      <c r="F34" s="33" t="s">
        <v>117</v>
      </c>
      <c r="G34" s="34">
        <v>333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34</v>
      </c>
    </row>
    <row r="35" spans="1:5" ht="12.75">
      <c r="A35" s="36" t="s">
        <v>69</v>
      </c>
      <c r="E35" s="37" t="s">
        <v>65</v>
      </c>
    </row>
    <row r="36" spans="1:5" ht="306">
      <c r="A36" s="38" t="s">
        <v>71</v>
      </c>
      <c r="E36" s="39" t="s">
        <v>456</v>
      </c>
    </row>
    <row r="37" spans="1:5" ht="51">
      <c r="A37" t="s">
        <v>73</v>
      </c>
      <c r="E37" s="37" t="s">
        <v>211</v>
      </c>
    </row>
    <row r="38" spans="1:16" ht="12.75">
      <c r="A38" s="26" t="s">
        <v>62</v>
      </c>
      <c r="B38" s="31" t="s">
        <v>147</v>
      </c>
      <c r="C38" s="31" t="s">
        <v>458</v>
      </c>
      <c r="D38" s="26" t="s">
        <v>65</v>
      </c>
      <c r="E38" s="32" t="s">
        <v>459</v>
      </c>
      <c r="F38" s="33" t="s">
        <v>117</v>
      </c>
      <c r="G38" s="34">
        <v>333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34</v>
      </c>
    </row>
    <row r="39" spans="1:5" ht="12.75">
      <c r="A39" s="36" t="s">
        <v>69</v>
      </c>
      <c r="E39" s="37" t="s">
        <v>65</v>
      </c>
    </row>
    <row r="40" spans="1:5" ht="306">
      <c r="A40" s="38" t="s">
        <v>71</v>
      </c>
      <c r="E40" s="39" t="s">
        <v>456</v>
      </c>
    </row>
    <row r="41" spans="1:5" ht="102">
      <c r="A41" t="s">
        <v>73</v>
      </c>
      <c r="E41" s="37" t="s">
        <v>220</v>
      </c>
    </row>
    <row r="42" spans="1:18" ht="12.75" customHeight="1">
      <c r="A42" s="6" t="s">
        <v>60</v>
      </c>
      <c r="B42" s="6"/>
      <c r="C42" s="41" t="s">
        <v>51</v>
      </c>
      <c r="D42" s="6"/>
      <c r="E42" s="29" t="s">
        <v>271</v>
      </c>
      <c r="F42" s="6"/>
      <c r="G42" s="6"/>
      <c r="H42" s="6"/>
      <c r="I42" s="42">
        <f>0+Q42</f>
      </c>
      <c r="J42" s="6"/>
      <c r="O42">
        <f>0+R42</f>
      </c>
      <c r="Q42">
        <f>0+I43+I47</f>
      </c>
      <c r="R42">
        <f>0+O43+O47</f>
      </c>
    </row>
    <row r="43" spans="1:16" ht="12.75">
      <c r="A43" s="26" t="s">
        <v>62</v>
      </c>
      <c r="B43" s="31" t="s">
        <v>460</v>
      </c>
      <c r="C43" s="31" t="s">
        <v>461</v>
      </c>
      <c r="D43" s="26" t="s">
        <v>65</v>
      </c>
      <c r="E43" s="32" t="s">
        <v>462</v>
      </c>
      <c r="F43" s="33" t="s">
        <v>173</v>
      </c>
      <c r="G43" s="34">
        <v>71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34</v>
      </c>
    </row>
    <row r="44" spans="1:5" ht="12.75">
      <c r="A44" s="36" t="s">
        <v>69</v>
      </c>
      <c r="E44" s="37" t="s">
        <v>65</v>
      </c>
    </row>
    <row r="45" spans="1:5" ht="306">
      <c r="A45" s="38" t="s">
        <v>71</v>
      </c>
      <c r="E45" s="39" t="s">
        <v>463</v>
      </c>
    </row>
    <row r="46" spans="1:5" ht="25.5">
      <c r="A46" t="s">
        <v>73</v>
      </c>
      <c r="E46" s="37" t="s">
        <v>464</v>
      </c>
    </row>
    <row r="47" spans="1:16" ht="12.75">
      <c r="A47" s="26" t="s">
        <v>62</v>
      </c>
      <c r="B47" s="31" t="s">
        <v>170</v>
      </c>
      <c r="C47" s="31" t="s">
        <v>465</v>
      </c>
      <c r="D47" s="26" t="s">
        <v>65</v>
      </c>
      <c r="E47" s="32" t="s">
        <v>466</v>
      </c>
      <c r="F47" s="33" t="s">
        <v>173</v>
      </c>
      <c r="G47" s="34">
        <v>65.5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34</v>
      </c>
    </row>
    <row r="48" spans="1:5" ht="12.75">
      <c r="A48" s="36" t="s">
        <v>69</v>
      </c>
      <c r="E48" s="37" t="s">
        <v>65</v>
      </c>
    </row>
    <row r="49" spans="1:5" ht="255">
      <c r="A49" s="38" t="s">
        <v>71</v>
      </c>
      <c r="E49" s="39" t="s">
        <v>467</v>
      </c>
    </row>
    <row r="50" spans="1:5" ht="38.25">
      <c r="A50" t="s">
        <v>73</v>
      </c>
      <c r="E50" s="37" t="s">
        <v>468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469</v>
      </c>
      <c r="I3" s="43">
        <f>0+I11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390</v>
      </c>
      <c r="D6" s="1"/>
      <c r="E6" s="14" t="s">
        <v>391</v>
      </c>
      <c r="F6" s="12"/>
      <c r="G6" s="1"/>
      <c r="H6" s="1"/>
      <c r="I6" s="1"/>
      <c r="J6" s="1"/>
    </row>
    <row r="7" spans="1:10" ht="12.75" customHeight="1">
      <c r="A7" t="s">
        <v>25</v>
      </c>
      <c r="B7" s="16" t="s">
        <v>29</v>
      </c>
      <c r="C7" s="17" t="s">
        <v>469</v>
      </c>
      <c r="D7" s="6"/>
      <c r="E7" s="18" t="s">
        <v>470</v>
      </c>
      <c r="F7" s="16"/>
      <c r="G7" s="16"/>
      <c r="H7" s="6"/>
      <c r="I7" s="6"/>
      <c r="J7" s="6"/>
    </row>
    <row r="8" spans="1:10" ht="12.75" customHeight="1">
      <c r="A8" s="15" t="s">
        <v>37</v>
      </c>
      <c r="B8" s="15" t="s">
        <v>39</v>
      </c>
      <c r="C8" s="15" t="s">
        <v>41</v>
      </c>
      <c r="D8" s="15" t="s">
        <v>42</v>
      </c>
      <c r="E8" s="15" t="s">
        <v>43</v>
      </c>
      <c r="F8" s="15" t="s">
        <v>45</v>
      </c>
      <c r="G8" s="15" t="s">
        <v>47</v>
      </c>
      <c r="H8" s="15" t="s">
        <v>49</v>
      </c>
      <c r="I8" s="15"/>
      <c r="J8" s="15" t="s">
        <v>54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50</v>
      </c>
      <c r="I9" s="15" t="s">
        <v>52</v>
      </c>
      <c r="J9" s="15"/>
    </row>
    <row r="10" spans="1:10" ht="12.75" customHeight="1">
      <c r="A10" s="15" t="s">
        <v>38</v>
      </c>
      <c r="B10" s="15" t="s">
        <v>40</v>
      </c>
      <c r="C10" s="15" t="s">
        <v>34</v>
      </c>
      <c r="D10" s="15" t="s">
        <v>33</v>
      </c>
      <c r="E10" s="15" t="s">
        <v>44</v>
      </c>
      <c r="F10" s="15" t="s">
        <v>46</v>
      </c>
      <c r="G10" s="15" t="s">
        <v>48</v>
      </c>
      <c r="H10" s="15" t="s">
        <v>51</v>
      </c>
      <c r="I10" s="15" t="s">
        <v>53</v>
      </c>
      <c r="J10" s="15" t="s">
        <v>55</v>
      </c>
    </row>
    <row r="11" spans="1:18" ht="12.75" customHeight="1">
      <c r="A11" s="27" t="s">
        <v>60</v>
      </c>
      <c r="B11" s="27"/>
      <c r="C11" s="28" t="s">
        <v>38</v>
      </c>
      <c r="D11" s="27"/>
      <c r="E11" s="29" t="s">
        <v>61</v>
      </c>
      <c r="F11" s="27"/>
      <c r="G11" s="27"/>
      <c r="H11" s="27"/>
      <c r="I11" s="30">
        <f>0+Q11</f>
      </c>
      <c r="J11" s="27"/>
      <c r="O11">
        <f>0+R11</f>
      </c>
      <c r="Q11">
        <f>0+I12</f>
      </c>
      <c r="R11">
        <f>0+O12</f>
      </c>
    </row>
    <row r="12" spans="1:16" ht="12.75">
      <c r="A12" s="26" t="s">
        <v>62</v>
      </c>
      <c r="B12" s="31" t="s">
        <v>40</v>
      </c>
      <c r="C12" s="31" t="s">
        <v>472</v>
      </c>
      <c r="D12" s="26" t="s">
        <v>65</v>
      </c>
      <c r="E12" s="32" t="s">
        <v>473</v>
      </c>
      <c r="F12" s="33" t="s">
        <v>91</v>
      </c>
      <c r="G12" s="34">
        <v>1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34</v>
      </c>
    </row>
    <row r="13" spans="1:5" ht="12.75">
      <c r="A13" s="36" t="s">
        <v>69</v>
      </c>
      <c r="E13" s="37" t="s">
        <v>65</v>
      </c>
    </row>
    <row r="14" spans="1:5" ht="12.75">
      <c r="A14" s="38" t="s">
        <v>71</v>
      </c>
      <c r="E14" s="39" t="s">
        <v>93</v>
      </c>
    </row>
    <row r="15" spans="1:5" ht="12.75">
      <c r="A15" t="s">
        <v>73</v>
      </c>
      <c r="E15" s="37" t="s">
        <v>403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33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0+O11+O16</f>
      </c>
      <c r="P2" t="s">
        <v>33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474</v>
      </c>
      <c r="I3" s="43">
        <f>0+I11+I16</f>
      </c>
      <c r="J3" s="10"/>
      <c r="O3" t="s">
        <v>30</v>
      </c>
      <c r="P3" t="s">
        <v>34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31</v>
      </c>
      <c r="P4" t="s">
        <v>34</v>
      </c>
    </row>
    <row r="5" spans="1:16" ht="12.75" customHeight="1">
      <c r="A5" t="s">
        <v>21</v>
      </c>
      <c r="B5" s="12" t="s">
        <v>18</v>
      </c>
      <c r="C5" s="13" t="s">
        <v>19</v>
      </c>
      <c r="D5" s="1"/>
      <c r="E5" s="14" t="s">
        <v>20</v>
      </c>
      <c r="F5" s="1"/>
      <c r="G5" s="1"/>
      <c r="H5" s="1"/>
      <c r="I5" s="1"/>
      <c r="J5" s="1"/>
      <c r="O5" t="s">
        <v>32</v>
      </c>
      <c r="P5" t="s">
        <v>34</v>
      </c>
    </row>
    <row r="6" spans="1:10" ht="12.75" customHeight="1">
      <c r="A6" t="s">
        <v>22</v>
      </c>
      <c r="B6" s="12" t="s">
        <v>18</v>
      </c>
      <c r="C6" s="13" t="s">
        <v>390</v>
      </c>
      <c r="D6" s="1"/>
      <c r="E6" s="14" t="s">
        <v>391</v>
      </c>
      <c r="F6" s="12"/>
      <c r="G6" s="1"/>
      <c r="H6" s="1"/>
      <c r="I6" s="1"/>
      <c r="J6" s="1"/>
    </row>
    <row r="7" spans="1:10" ht="12.75" customHeight="1">
      <c r="A7" t="s">
        <v>25</v>
      </c>
      <c r="B7" s="16" t="s">
        <v>29</v>
      </c>
      <c r="C7" s="17" t="s">
        <v>474</v>
      </c>
      <c r="D7" s="6"/>
      <c r="E7" s="18" t="s">
        <v>475</v>
      </c>
      <c r="F7" s="16"/>
      <c r="G7" s="16"/>
      <c r="H7" s="6"/>
      <c r="I7" s="6"/>
      <c r="J7" s="6"/>
    </row>
    <row r="8" spans="1:10" ht="12.75" customHeight="1">
      <c r="A8" s="15" t="s">
        <v>37</v>
      </c>
      <c r="B8" s="15" t="s">
        <v>39</v>
      </c>
      <c r="C8" s="15" t="s">
        <v>41</v>
      </c>
      <c r="D8" s="15" t="s">
        <v>42</v>
      </c>
      <c r="E8" s="15" t="s">
        <v>43</v>
      </c>
      <c r="F8" s="15" t="s">
        <v>45</v>
      </c>
      <c r="G8" s="15" t="s">
        <v>47</v>
      </c>
      <c r="H8" s="15" t="s">
        <v>49</v>
      </c>
      <c r="I8" s="15"/>
      <c r="J8" s="15" t="s">
        <v>54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50</v>
      </c>
      <c r="I9" s="15" t="s">
        <v>52</v>
      </c>
      <c r="J9" s="15"/>
    </row>
    <row r="10" spans="1:10" ht="12.75" customHeight="1">
      <c r="A10" s="15" t="s">
        <v>38</v>
      </c>
      <c r="B10" s="15" t="s">
        <v>40</v>
      </c>
      <c r="C10" s="15" t="s">
        <v>34</v>
      </c>
      <c r="D10" s="15" t="s">
        <v>33</v>
      </c>
      <c r="E10" s="15" t="s">
        <v>44</v>
      </c>
      <c r="F10" s="15" t="s">
        <v>46</v>
      </c>
      <c r="G10" s="15" t="s">
        <v>48</v>
      </c>
      <c r="H10" s="15" t="s">
        <v>51</v>
      </c>
      <c r="I10" s="15" t="s">
        <v>53</v>
      </c>
      <c r="J10" s="15" t="s">
        <v>55</v>
      </c>
    </row>
    <row r="11" spans="1:18" ht="12.75" customHeight="1">
      <c r="A11" s="27" t="s">
        <v>60</v>
      </c>
      <c r="B11" s="27"/>
      <c r="C11" s="28" t="s">
        <v>38</v>
      </c>
      <c r="D11" s="27"/>
      <c r="E11" s="29" t="s">
        <v>61</v>
      </c>
      <c r="F11" s="27"/>
      <c r="G11" s="27"/>
      <c r="H11" s="27"/>
      <c r="I11" s="30">
        <f>0+Q11</f>
      </c>
      <c r="J11" s="27"/>
      <c r="O11">
        <f>0+R11</f>
      </c>
      <c r="Q11">
        <f>0+I12</f>
      </c>
      <c r="R11">
        <f>0+O12</f>
      </c>
    </row>
    <row r="12" spans="1:16" ht="12.75">
      <c r="A12" s="26" t="s">
        <v>62</v>
      </c>
      <c r="B12" s="31" t="s">
        <v>259</v>
      </c>
      <c r="C12" s="31" t="s">
        <v>400</v>
      </c>
      <c r="D12" s="26" t="s">
        <v>65</v>
      </c>
      <c r="E12" s="32" t="s">
        <v>401</v>
      </c>
      <c r="F12" s="33" t="s">
        <v>91</v>
      </c>
      <c r="G12" s="34">
        <v>1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34</v>
      </c>
    </row>
    <row r="13" spans="1:5" ht="12.75">
      <c r="A13" s="36" t="s">
        <v>69</v>
      </c>
      <c r="E13" s="37" t="s">
        <v>477</v>
      </c>
    </row>
    <row r="14" spans="1:5" ht="25.5">
      <c r="A14" s="38" t="s">
        <v>71</v>
      </c>
      <c r="E14" s="39" t="s">
        <v>478</v>
      </c>
    </row>
    <row r="15" spans="1:5" ht="12.75">
      <c r="A15" t="s">
        <v>73</v>
      </c>
      <c r="E15" s="37" t="s">
        <v>403</v>
      </c>
    </row>
    <row r="16" spans="1:18" ht="12.75" customHeight="1">
      <c r="A16" s="6" t="s">
        <v>60</v>
      </c>
      <c r="B16" s="6"/>
      <c r="C16" s="41" t="s">
        <v>51</v>
      </c>
      <c r="D16" s="6"/>
      <c r="E16" s="29" t="s">
        <v>271</v>
      </c>
      <c r="F16" s="6"/>
      <c r="G16" s="6"/>
      <c r="H16" s="6"/>
      <c r="I16" s="42">
        <f>0+Q16</f>
      </c>
      <c r="J16" s="6"/>
      <c r="O16">
        <f>0+R16</f>
      </c>
      <c r="Q16">
        <f>0+I17+I21+I25+I29+I33+I37+I41+I45+I49+I53</f>
      </c>
      <c r="R16">
        <f>0+O17+O21+O25+O29+O33+O37+O41+O45+O49+O53</f>
      </c>
    </row>
    <row r="17" spans="1:16" ht="12.75">
      <c r="A17" s="26" t="s">
        <v>62</v>
      </c>
      <c r="B17" s="31" t="s">
        <v>33</v>
      </c>
      <c r="C17" s="31" t="s">
        <v>479</v>
      </c>
      <c r="D17" s="26" t="s">
        <v>65</v>
      </c>
      <c r="E17" s="32" t="s">
        <v>480</v>
      </c>
      <c r="F17" s="33" t="s">
        <v>262</v>
      </c>
      <c r="G17" s="34">
        <v>13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34</v>
      </c>
    </row>
    <row r="18" spans="1:5" ht="12.75">
      <c r="A18" s="36" t="s">
        <v>69</v>
      </c>
      <c r="E18" s="37" t="s">
        <v>65</v>
      </c>
    </row>
    <row r="19" spans="1:5" ht="114.75">
      <c r="A19" s="38" t="s">
        <v>71</v>
      </c>
      <c r="E19" s="39" t="s">
        <v>481</v>
      </c>
    </row>
    <row r="20" spans="1:5" ht="38.25">
      <c r="A20" t="s">
        <v>73</v>
      </c>
      <c r="E20" s="37" t="s">
        <v>482</v>
      </c>
    </row>
    <row r="21" spans="1:16" ht="25.5">
      <c r="A21" s="26" t="s">
        <v>62</v>
      </c>
      <c r="B21" s="31" t="s">
        <v>40</v>
      </c>
      <c r="C21" s="31" t="s">
        <v>278</v>
      </c>
      <c r="D21" s="26" t="s">
        <v>65</v>
      </c>
      <c r="E21" s="32" t="s">
        <v>279</v>
      </c>
      <c r="F21" s="33" t="s">
        <v>262</v>
      </c>
      <c r="G21" s="34">
        <v>162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34</v>
      </c>
    </row>
    <row r="22" spans="1:5" ht="12.75">
      <c r="A22" s="36" t="s">
        <v>69</v>
      </c>
      <c r="E22" s="37" t="s">
        <v>65</v>
      </c>
    </row>
    <row r="23" spans="1:5" ht="293.25">
      <c r="A23" s="38" t="s">
        <v>71</v>
      </c>
      <c r="E23" s="39" t="s">
        <v>483</v>
      </c>
    </row>
    <row r="24" spans="1:5" ht="25.5">
      <c r="A24" t="s">
        <v>73</v>
      </c>
      <c r="E24" s="37" t="s">
        <v>281</v>
      </c>
    </row>
    <row r="25" spans="1:16" ht="12.75">
      <c r="A25" s="26" t="s">
        <v>62</v>
      </c>
      <c r="B25" s="31" t="s">
        <v>34</v>
      </c>
      <c r="C25" s="31" t="s">
        <v>484</v>
      </c>
      <c r="D25" s="26" t="s">
        <v>65</v>
      </c>
      <c r="E25" s="32" t="s">
        <v>485</v>
      </c>
      <c r="F25" s="33" t="s">
        <v>262</v>
      </c>
      <c r="G25" s="34">
        <v>162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34</v>
      </c>
    </row>
    <row r="26" spans="1:5" ht="12.75">
      <c r="A26" s="36" t="s">
        <v>69</v>
      </c>
      <c r="E26" s="37" t="s">
        <v>65</v>
      </c>
    </row>
    <row r="27" spans="1:5" ht="293.25">
      <c r="A27" s="38" t="s">
        <v>71</v>
      </c>
      <c r="E27" s="39" t="s">
        <v>483</v>
      </c>
    </row>
    <row r="28" spans="1:5" ht="25.5">
      <c r="A28" t="s">
        <v>73</v>
      </c>
      <c r="E28" s="37" t="s">
        <v>486</v>
      </c>
    </row>
    <row r="29" spans="1:16" ht="12.75">
      <c r="A29" s="26" t="s">
        <v>62</v>
      </c>
      <c r="B29" s="31" t="s">
        <v>55</v>
      </c>
      <c r="C29" s="31" t="s">
        <v>487</v>
      </c>
      <c r="D29" s="26" t="s">
        <v>65</v>
      </c>
      <c r="E29" s="32" t="s">
        <v>488</v>
      </c>
      <c r="F29" s="33" t="s">
        <v>489</v>
      </c>
      <c r="G29" s="34">
        <v>34020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34</v>
      </c>
    </row>
    <row r="30" spans="1:5" ht="12.75">
      <c r="A30" s="36" t="s">
        <v>69</v>
      </c>
      <c r="E30" s="37" t="s">
        <v>65</v>
      </c>
    </row>
    <row r="31" spans="1:5" ht="51">
      <c r="A31" s="38" t="s">
        <v>71</v>
      </c>
      <c r="E31" s="39" t="s">
        <v>490</v>
      </c>
    </row>
    <row r="32" spans="1:5" ht="25.5">
      <c r="A32" t="s">
        <v>73</v>
      </c>
      <c r="E32" s="37" t="s">
        <v>491</v>
      </c>
    </row>
    <row r="33" spans="1:16" ht="12.75">
      <c r="A33" s="26" t="s">
        <v>62</v>
      </c>
      <c r="B33" s="31" t="s">
        <v>46</v>
      </c>
      <c r="C33" s="31" t="s">
        <v>492</v>
      </c>
      <c r="D33" s="26" t="s">
        <v>65</v>
      </c>
      <c r="E33" s="32" t="s">
        <v>493</v>
      </c>
      <c r="F33" s="33" t="s">
        <v>262</v>
      </c>
      <c r="G33" s="34">
        <v>10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34</v>
      </c>
    </row>
    <row r="34" spans="1:5" ht="12.75">
      <c r="A34" s="36" t="s">
        <v>69</v>
      </c>
      <c r="E34" s="37" t="s">
        <v>65</v>
      </c>
    </row>
    <row r="35" spans="1:5" ht="38.25">
      <c r="A35" s="38" t="s">
        <v>71</v>
      </c>
      <c r="E35" s="39" t="s">
        <v>494</v>
      </c>
    </row>
    <row r="36" spans="1:5" ht="63.75">
      <c r="A36" t="s">
        <v>73</v>
      </c>
      <c r="E36" s="37" t="s">
        <v>495</v>
      </c>
    </row>
    <row r="37" spans="1:16" ht="12.75">
      <c r="A37" s="26" t="s">
        <v>62</v>
      </c>
      <c r="B37" s="31" t="s">
        <v>51</v>
      </c>
      <c r="C37" s="31" t="s">
        <v>496</v>
      </c>
      <c r="D37" s="26" t="s">
        <v>65</v>
      </c>
      <c r="E37" s="32" t="s">
        <v>497</v>
      </c>
      <c r="F37" s="33" t="s">
        <v>262</v>
      </c>
      <c r="G37" s="34">
        <v>10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34</v>
      </c>
    </row>
    <row r="38" spans="1:5" ht="12.75">
      <c r="A38" s="36" t="s">
        <v>69</v>
      </c>
      <c r="E38" s="37" t="s">
        <v>65</v>
      </c>
    </row>
    <row r="39" spans="1:5" ht="38.25">
      <c r="A39" s="38" t="s">
        <v>71</v>
      </c>
      <c r="E39" s="39" t="s">
        <v>494</v>
      </c>
    </row>
    <row r="40" spans="1:5" ht="25.5">
      <c r="A40" t="s">
        <v>73</v>
      </c>
      <c r="E40" s="37" t="s">
        <v>498</v>
      </c>
    </row>
    <row r="41" spans="1:16" ht="12.75">
      <c r="A41" s="26" t="s">
        <v>62</v>
      </c>
      <c r="B41" s="31" t="s">
        <v>53</v>
      </c>
      <c r="C41" s="31" t="s">
        <v>499</v>
      </c>
      <c r="D41" s="26" t="s">
        <v>65</v>
      </c>
      <c r="E41" s="32" t="s">
        <v>500</v>
      </c>
      <c r="F41" s="33" t="s">
        <v>489</v>
      </c>
      <c r="G41" s="34">
        <v>1500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34</v>
      </c>
    </row>
    <row r="42" spans="1:5" ht="12.75">
      <c r="A42" s="36" t="s">
        <v>69</v>
      </c>
      <c r="E42" s="37" t="s">
        <v>65</v>
      </c>
    </row>
    <row r="43" spans="1:5" ht="51">
      <c r="A43" s="38" t="s">
        <v>71</v>
      </c>
      <c r="E43" s="39" t="s">
        <v>501</v>
      </c>
    </row>
    <row r="44" spans="1:5" ht="25.5">
      <c r="A44" t="s">
        <v>73</v>
      </c>
      <c r="E44" s="37" t="s">
        <v>502</v>
      </c>
    </row>
    <row r="45" spans="1:16" ht="12.75">
      <c r="A45" s="26" t="s">
        <v>62</v>
      </c>
      <c r="B45" s="31" t="s">
        <v>147</v>
      </c>
      <c r="C45" s="31" t="s">
        <v>503</v>
      </c>
      <c r="D45" s="26" t="s">
        <v>65</v>
      </c>
      <c r="E45" s="32" t="s">
        <v>504</v>
      </c>
      <c r="F45" s="33" t="s">
        <v>262</v>
      </c>
      <c r="G45" s="34">
        <v>2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34</v>
      </c>
    </row>
    <row r="46" spans="1:5" ht="12.75">
      <c r="A46" s="36" t="s">
        <v>69</v>
      </c>
      <c r="E46" s="37" t="s">
        <v>65</v>
      </c>
    </row>
    <row r="47" spans="1:5" ht="38.25">
      <c r="A47" s="38" t="s">
        <v>71</v>
      </c>
      <c r="E47" s="39" t="s">
        <v>505</v>
      </c>
    </row>
    <row r="48" spans="1:5" ht="25.5">
      <c r="A48" t="s">
        <v>73</v>
      </c>
      <c r="E48" s="37" t="s">
        <v>498</v>
      </c>
    </row>
    <row r="49" spans="1:16" ht="12.75">
      <c r="A49" s="26" t="s">
        <v>62</v>
      </c>
      <c r="B49" s="31" t="s">
        <v>48</v>
      </c>
      <c r="C49" s="31" t="s">
        <v>506</v>
      </c>
      <c r="D49" s="26" t="s">
        <v>65</v>
      </c>
      <c r="E49" s="32" t="s">
        <v>507</v>
      </c>
      <c r="F49" s="33" t="s">
        <v>262</v>
      </c>
      <c r="G49" s="34">
        <v>2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34</v>
      </c>
    </row>
    <row r="50" spans="1:5" ht="12.75">
      <c r="A50" s="36" t="s">
        <v>69</v>
      </c>
      <c r="E50" s="37" t="s">
        <v>65</v>
      </c>
    </row>
    <row r="51" spans="1:5" ht="38.25">
      <c r="A51" s="38" t="s">
        <v>71</v>
      </c>
      <c r="E51" s="39" t="s">
        <v>505</v>
      </c>
    </row>
    <row r="52" spans="1:5" ht="51">
      <c r="A52" t="s">
        <v>73</v>
      </c>
      <c r="E52" s="37" t="s">
        <v>508</v>
      </c>
    </row>
    <row r="53" spans="1:16" ht="12.75">
      <c r="A53" s="26" t="s">
        <v>62</v>
      </c>
      <c r="B53" s="31" t="s">
        <v>157</v>
      </c>
      <c r="C53" s="31" t="s">
        <v>509</v>
      </c>
      <c r="D53" s="26" t="s">
        <v>65</v>
      </c>
      <c r="E53" s="32" t="s">
        <v>510</v>
      </c>
      <c r="F53" s="33" t="s">
        <v>489</v>
      </c>
      <c r="G53" s="34">
        <v>300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34</v>
      </c>
    </row>
    <row r="54" spans="1:5" ht="12.75">
      <c r="A54" s="36" t="s">
        <v>69</v>
      </c>
      <c r="E54" s="37" t="s">
        <v>65</v>
      </c>
    </row>
    <row r="55" spans="1:5" ht="51">
      <c r="A55" s="38" t="s">
        <v>71</v>
      </c>
      <c r="E55" s="39" t="s">
        <v>511</v>
      </c>
    </row>
    <row r="56" spans="1:5" ht="25.5">
      <c r="A56" t="s">
        <v>73</v>
      </c>
      <c r="E56" s="37" t="s">
        <v>502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