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 01.1.1 (1) - Architekto..." sheetId="2" r:id="rId2"/>
    <sheet name="D 01.1.4.1 - Zdravotně te..." sheetId="3" r:id="rId3"/>
    <sheet name="D 01.1.4.2 - Vzduchotechnika" sheetId="4" r:id="rId4"/>
    <sheet name="D 01.1.4.3 - Ústřední vyt..." sheetId="5" r:id="rId5"/>
    <sheet name="D 01.1.4.4 - Elektroinsta..." sheetId="6" r:id="rId6"/>
    <sheet name="D 02.1.1 - Architektonick..." sheetId="7" r:id="rId7"/>
    <sheet name="D 02.1.4.1 - Zdravotně te..." sheetId="8" r:id="rId8"/>
    <sheet name="D 02.1.4.2 - Vzduchotechnika" sheetId="9" r:id="rId9"/>
    <sheet name="D 02.1.4.3 - Elektroinsta..." sheetId="10" r:id="rId10"/>
    <sheet name="SO 03a - Venkovní úpravy ..." sheetId="11" r:id="rId11"/>
    <sheet name="SO 03b - Venkovní úpravy ..." sheetId="12" r:id="rId12"/>
    <sheet name="SO 20a - Souhrnné náklady..." sheetId="13" r:id="rId13"/>
    <sheet name="SO 20b - Souhrnné náklady..." sheetId="14" r:id="rId14"/>
  </sheets>
  <definedNames>
    <definedName name="_xlnm.Print_Area" localSheetId="0">'Rekapitulace stavby'!$D$4:$AO$76,'Rekapitulace stavby'!$C$82:$AQ$110</definedName>
    <definedName name="_xlnm._FilterDatabase" localSheetId="1" hidden="1">'D 01.1.1 (1) - Architekto...'!$C$141:$K$965</definedName>
    <definedName name="_xlnm.Print_Area" localSheetId="1">'D 01.1.1 (1) - Architekto...'!$C$4:$J$75,'D 01.1.1 (1) - Architekto...'!$C$81:$J$121,'D 01.1.1 (1) - Architekto...'!$C$127:$K$965</definedName>
    <definedName name="_xlnm._FilterDatabase" localSheetId="2" hidden="1">'D 01.1.4.1 - Zdravotně te...'!$C$129:$K$285</definedName>
    <definedName name="_xlnm.Print_Area" localSheetId="2">'D 01.1.4.1 - Zdravotně te...'!$C$4:$J$75,'D 01.1.4.1 - Zdravotně te...'!$C$81:$J$109,'D 01.1.4.1 - Zdravotně te...'!$C$115:$K$285</definedName>
    <definedName name="_xlnm._FilterDatabase" localSheetId="3" hidden="1">'D 01.1.4.2 - Vzduchotechnika'!$C$125:$K$235</definedName>
    <definedName name="_xlnm.Print_Area" localSheetId="3">'D 01.1.4.2 - Vzduchotechnika'!$C$4:$J$75,'D 01.1.4.2 - Vzduchotechnika'!$C$81:$J$105,'D 01.1.4.2 - Vzduchotechnika'!$C$111:$K$235</definedName>
    <definedName name="_xlnm._FilterDatabase" localSheetId="4" hidden="1">'D 01.1.4.3 - Ústřední vyt...'!$C$125:$K$175</definedName>
    <definedName name="_xlnm.Print_Area" localSheetId="4">'D 01.1.4.3 - Ústřední vyt...'!$C$4:$J$75,'D 01.1.4.3 - Ústřední vyt...'!$C$81:$J$105,'D 01.1.4.3 - Ústřední vyt...'!$C$111:$K$175</definedName>
    <definedName name="_xlnm._FilterDatabase" localSheetId="5" hidden="1">'D 01.1.4.4 - Elektroinsta...'!$C$128:$K$405</definedName>
    <definedName name="_xlnm.Print_Area" localSheetId="5">'D 01.1.4.4 - Elektroinsta...'!$C$4:$J$75,'D 01.1.4.4 - Elektroinsta...'!$C$81:$J$108,'D 01.1.4.4 - Elektroinsta...'!$C$114:$K$405</definedName>
    <definedName name="_xlnm._FilterDatabase" localSheetId="6" hidden="1">'D 02.1.1 - Architektonick...'!$C$131:$K$253</definedName>
    <definedName name="_xlnm.Print_Area" localSheetId="6">'D 02.1.1 - Architektonick...'!$C$4:$J$75,'D 02.1.1 - Architektonick...'!$C$81:$J$111,'D 02.1.1 - Architektonick...'!$C$117:$K$253</definedName>
    <definedName name="_xlnm._FilterDatabase" localSheetId="7" hidden="1">'D 02.1.4.1 - Zdravotně te...'!$C$129:$K$258</definedName>
    <definedName name="_xlnm.Print_Area" localSheetId="7">'D 02.1.4.1 - Zdravotně te...'!$C$4:$J$75,'D 02.1.4.1 - Zdravotně te...'!$C$81:$J$109,'D 02.1.4.1 - Zdravotně te...'!$C$115:$K$258</definedName>
    <definedName name="_xlnm._FilterDatabase" localSheetId="8" hidden="1">'D 02.1.4.2 - Vzduchotechnika'!$C$121:$K$138</definedName>
    <definedName name="_xlnm.Print_Area" localSheetId="8">'D 02.1.4.2 - Vzduchotechnika'!$C$4:$J$75,'D 02.1.4.2 - Vzduchotechnika'!$C$81:$J$101,'D 02.1.4.2 - Vzduchotechnika'!$C$107:$K$138</definedName>
    <definedName name="_xlnm._FilterDatabase" localSheetId="9" hidden="1">'D 02.1.4.3 - Elektroinsta...'!$C$123:$K$188</definedName>
    <definedName name="_xlnm.Print_Area" localSheetId="9">'D 02.1.4.3 - Elektroinsta...'!$C$4:$J$75,'D 02.1.4.3 - Elektroinsta...'!$C$81:$J$103,'D 02.1.4.3 - Elektroinsta...'!$C$109:$K$188</definedName>
    <definedName name="_xlnm._FilterDatabase" localSheetId="10" hidden="1">'SO 03a - Venkovní úpravy ...'!$C$117:$K$124</definedName>
    <definedName name="_xlnm.Print_Area" localSheetId="10">'SO 03a - Venkovní úpravy ...'!$C$4:$J$75,'SO 03a - Venkovní úpravy ...'!$C$81:$J$99,'SO 03a - Venkovní úpravy ...'!$C$105:$K$124</definedName>
    <definedName name="_xlnm._FilterDatabase" localSheetId="11" hidden="1">'SO 03b - Venkovní úpravy ...'!$C$118:$K$134</definedName>
    <definedName name="_xlnm.Print_Area" localSheetId="11">'SO 03b - Venkovní úpravy ...'!$C$4:$J$75,'SO 03b - Venkovní úpravy ...'!$C$81:$J$100,'SO 03b - Venkovní úpravy ...'!$C$106:$K$134</definedName>
    <definedName name="_xlnm._FilterDatabase" localSheetId="12" hidden="1">'SO 20a - Souhrnné náklady...'!$C$120:$K$135</definedName>
    <definedName name="_xlnm.Print_Area" localSheetId="12">'SO 20a - Souhrnné náklady...'!$C$4:$J$75,'SO 20a - Souhrnné náklady...'!$C$81:$J$102,'SO 20a - Souhrnné náklady...'!$C$108:$K$135</definedName>
    <definedName name="_xlnm._FilterDatabase" localSheetId="13" hidden="1">'SO 20b - Souhrnné náklady...'!$C$117:$K$124</definedName>
    <definedName name="_xlnm.Print_Area" localSheetId="13">'SO 20b - Souhrnné náklady...'!$C$4:$J$75,'SO 20b - Souhrnné náklady...'!$C$81:$J$99,'SO 20b - Souhrnné náklady...'!$C$105:$K$124</definedName>
    <definedName name="_xlnm.Print_Titles" localSheetId="0">'Rekapitulace stavby'!$92:$92</definedName>
    <definedName name="_xlnm.Print_Titles" localSheetId="1">'D 01.1.1 (1) - Architekto...'!$141:$141</definedName>
    <definedName name="_xlnm.Print_Titles" localSheetId="2">'D 01.1.4.1 - Zdravotně te...'!$129:$129</definedName>
    <definedName name="_xlnm.Print_Titles" localSheetId="3">'D 01.1.4.2 - Vzduchotechnika'!$125:$125</definedName>
    <definedName name="_xlnm.Print_Titles" localSheetId="4">'D 01.1.4.3 - Ústřední vyt...'!$125:$125</definedName>
    <definedName name="_xlnm.Print_Titles" localSheetId="5">'D 01.1.4.4 - Elektroinsta...'!$128:$128</definedName>
    <definedName name="_xlnm.Print_Titles" localSheetId="6">'D 02.1.1 - Architektonick...'!$131:$131</definedName>
    <definedName name="_xlnm.Print_Titles" localSheetId="7">'D 02.1.4.1 - Zdravotně te...'!$129:$129</definedName>
    <definedName name="_xlnm.Print_Titles" localSheetId="8">'D 02.1.4.2 - Vzduchotechnika'!$121:$121</definedName>
    <definedName name="_xlnm.Print_Titles" localSheetId="9">'D 02.1.4.3 - Elektroinsta...'!$123:$123</definedName>
    <definedName name="_xlnm.Print_Titles" localSheetId="10">'SO 03a - Venkovní úpravy ...'!$117:$117</definedName>
    <definedName name="_xlnm.Print_Titles" localSheetId="11">'SO 03b - Venkovní úpravy ...'!$118:$118</definedName>
    <definedName name="_xlnm.Print_Titles" localSheetId="12">'SO 20a - Souhrnné náklady...'!$120:$120</definedName>
    <definedName name="_xlnm.Print_Titles" localSheetId="13">'SO 20b - Souhrnné náklady...'!$117:$117</definedName>
  </definedNames>
  <calcPr fullCalcOnLoad="1"/>
</workbook>
</file>

<file path=xl/sharedStrings.xml><?xml version="1.0" encoding="utf-8"?>
<sst xmlns="http://schemas.openxmlformats.org/spreadsheetml/2006/main" count="24454" uniqueCount="3910">
  <si>
    <t>Export Komplet</t>
  </si>
  <si>
    <t/>
  </si>
  <si>
    <t>2.0</t>
  </si>
  <si>
    <t>ZAMOK</t>
  </si>
  <si>
    <t>False</t>
  </si>
  <si>
    <t>{73f0047e-170c-41a8-906a-86ec4a49fe26}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</si>
  <si>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</si>
  <si>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</si>
  <si>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</si>
  <si>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</si>
  <si>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</si>
  <si>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</si>
  <si>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</si>
  <si>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</si>
  <si>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RPD_2018_09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</si>
  <si>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</si>
  <si>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</si>
  <si>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Speciální ZŠ, MŠ a praktická škola Ústí nad Orlicí - půdní vestavba a rekonstrukce WC</t>
  </si>
  <si>
    <t>KSO:</t>
  </si>
  <si>
    <t>801 37 44</t>
  </si>
  <si>
    <t>CC-CZ:</t>
  </si>
  <si>
    <t>12631</t>
  </si>
  <si>
    <t>Místo:</t>
  </si>
  <si>
    <t xml:space="preserve"> </t>
  </si>
  <si>
    <t>Datum:</t>
  </si>
  <si>
    <t>9. 7. 2019</t>
  </si>
  <si>
    <t>CZ-CPV:</t>
  </si>
  <si>
    <t>45214200-2</t>
  </si>
  <si>
    <t>CZ-CPA:</t>
  </si>
  <si>
    <t>41.00.28</t>
  </si>
  <si>
    <t>Zadavatel:</t>
  </si>
  <si>
    <t>IČ:</t>
  </si>
  <si>
    <t>70892822</t>
  </si>
  <si>
    <t>Pardubický kraj</t>
  </si>
  <si>
    <t>DIČ:</t>
  </si>
  <si>
    <t>CZ70892822</t>
  </si>
  <si>
    <t>Uchazeč:</t>
  </si>
  <si>
    <t>Vyplň údaj</t>
  </si>
  <si>
    <t>Projektant:</t>
  </si>
  <si>
    <t>27544524</t>
  </si>
  <si>
    <t>Projekční kancelář Žižkov s. r. o.</t>
  </si>
  <si>
    <t>CZ27544524</t>
  </si>
  <si>
    <t>True</t>
  </si>
  <si>
    <t>Zpracovatel:</t>
  </si>
  <si>
    <t>Ing. Vladimír Ent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</si>
  <si>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</si>
  <si>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</si>
  <si>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</si>
  <si>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</si>
  <si>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</si>
  <si>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</si>
  <si>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</si>
  <si>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</si>
  <si>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</si>
  <si>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</si>
  <si>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</si>
  <si>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</si>
  <si>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</si>
  <si>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</si>
  <si>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</si>
  <si>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</si>
  <si>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</si>
  <si>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</si>
  <si>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</si>
  <si>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</si>
  <si>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</si>
  <si>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</si>
  <si>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</si>
  <si>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</si>
  <si>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</si>
  <si>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</si>
  <si>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</si>
  <si>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</si>
  <si>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</si>
  <si>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</si>
  <si>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</si>
  <si>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</si>
  <si>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</si>
  <si>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</si>
  <si>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</si>
  <si>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</si>
  <si>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</si>
  <si>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</si>
  <si>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</si>
  <si>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</si>
  <si>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</si>
  <si>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</si>
  <si>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</si>
  <si>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</si>
  <si>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</si>
  <si>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</si>
  <si>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Půdní vestavba ve 3. budově školy a přístavba schodiště</t>
  </si>
  <si>
    <t>STA</t>
  </si>
  <si>
    <t>1</t>
  </si>
  <si>
    <t>{d8a9aced-dd00-4746-9b98-d41ec422e909}</t>
  </si>
  <si>
    <t>8013744</t>
  </si>
  <si>
    <t>2</t>
  </si>
  <si>
    <t>/</t>
  </si>
  <si>
    <t>D 01.1.1 (1)</t>
  </si>
  <si>
    <t>Architektonicko – stavební řešení</t>
  </si>
  <si>
    <t>Soupis</t>
  </si>
  <si>
    <t>{cc1b8bee-69ff-4d5b-bc29-20fb9d57af75}</t>
  </si>
  <si>
    <t>D 01.1.4.1</t>
  </si>
  <si>
    <t>Zdravotně technické instalace</t>
  </si>
  <si>
    <t>{26deb940-5e23-458d-8a58-685da69a3f82}</t>
  </si>
  <si>
    <t>D 01.1.4.2</t>
  </si>
  <si>
    <t>Vzduchotechnika</t>
  </si>
  <si>
    <t>{090dd781-d28a-4ed4-9b5d-42cd46733269}</t>
  </si>
  <si>
    <t>D 01.1.4.3</t>
  </si>
  <si>
    <t>Ústřední vytápění</t>
  </si>
  <si>
    <t>{97076b1d-16bd-486c-b8c1-391f314b70d2}</t>
  </si>
  <si>
    <t>D 01.1.4.4</t>
  </si>
  <si>
    <t>Elektroinstalace</t>
  </si>
  <si>
    <t>{cdf9a6e9-331f-47dc-a557-bc494282b86d}</t>
  </si>
  <si>
    <t>SO 02</t>
  </si>
  <si>
    <t>Rekonstrukce WC v 2. budově školy</t>
  </si>
  <si>
    <t>{75e978a9-61a6-4950-93f2-2961abc8980c}</t>
  </si>
  <si>
    <t>D 02.1.1</t>
  </si>
  <si>
    <t>{551ab42b-85cc-41d0-9265-3270154a88fb}</t>
  </si>
  <si>
    <t>D 02.1.4.1</t>
  </si>
  <si>
    <t>{0cbb4b84-1676-426b-9b25-4a8dcd387eb2}</t>
  </si>
  <si>
    <t>D 02.1.4.2</t>
  </si>
  <si>
    <t>{7ce18372-d8e3-4bff-9810-2309834f24d2}</t>
  </si>
  <si>
    <t>D 02.1.4.3</t>
  </si>
  <si>
    <t>{3e99ffbd-6ed7-4de1-85a6-8f981565cb12}</t>
  </si>
  <si>
    <t>SO 03a</t>
  </si>
  <si>
    <t>Venkovní úpravy - způsobilé</t>
  </si>
  <si>
    <t>{909666d7-5ba1-46d2-978f-cdb9f26c493d}</t>
  </si>
  <si>
    <t>SO 03b</t>
  </si>
  <si>
    <t>Venkovní úpravy - nezpůsobilé</t>
  </si>
  <si>
    <t>{d17549c2-b167-4468-8eb3-f3b6dfaf9e5b}</t>
  </si>
  <si>
    <t>SO 20a</t>
  </si>
  <si>
    <t>Souhrnné náklady - způsobilé</t>
  </si>
  <si>
    <t>{39ac0f42-b1f3-4237-8c92-25f5b7dde66d}</t>
  </si>
  <si>
    <t>SO 20b</t>
  </si>
  <si>
    <t>Souhrnné náklady - nezpůsobilé</t>
  </si>
  <si>
    <t>{0a4c1e2e-6b26-4eb7-a0d8-1298d984a4ed}</t>
  </si>
  <si>
    <t>c01</t>
  </si>
  <si>
    <t>skladba podhledu C01</t>
  </si>
  <si>
    <t>141,801</t>
  </si>
  <si>
    <t>3</t>
  </si>
  <si>
    <t>c02</t>
  </si>
  <si>
    <t>skladba podhledu C02</t>
  </si>
  <si>
    <t>127,523</t>
  </si>
  <si>
    <t>KRYCÍ LIST SOUPISU PRACÍ</t>
  </si>
  <si>
    <t>c03</t>
  </si>
  <si>
    <t>skladba podhledu C03</t>
  </si>
  <si>
    <t>28,008</t>
  </si>
  <si>
    <t>c04</t>
  </si>
  <si>
    <t>skladba podhledu C04</t>
  </si>
  <si>
    <t>73,14</t>
  </si>
  <si>
    <t>lešení</t>
  </si>
  <si>
    <t>lešení vnější dle pož plánu BOZP</t>
  </si>
  <si>
    <t>1147,037</t>
  </si>
  <si>
    <t>nátok</t>
  </si>
  <si>
    <t>nátěr ocelových a zámečnických konstrukcí</t>
  </si>
  <si>
    <t>533,851</t>
  </si>
  <si>
    <t>Objekt:</t>
  </si>
  <si>
    <t>obklker</t>
  </si>
  <si>
    <t>obklad stěn keramický</t>
  </si>
  <si>
    <t>130,151</t>
  </si>
  <si>
    <t>SO 01 - Půdní vestavba ve 3. budově školy a přístavba schodiště</t>
  </si>
  <si>
    <t>p01</t>
  </si>
  <si>
    <t>skladba podlahy P01</t>
  </si>
  <si>
    <t>212,62</t>
  </si>
  <si>
    <t>Soupis:</t>
  </si>
  <si>
    <t>p02</t>
  </si>
  <si>
    <t>skladba podlahy P02</t>
  </si>
  <si>
    <t>66,41</t>
  </si>
  <si>
    <t>D 01.1.1 (1) - Architektonicko – stavební řešení</t>
  </si>
  <si>
    <t>p03</t>
  </si>
  <si>
    <t>skladba podlahy P03</t>
  </si>
  <si>
    <t>53,53</t>
  </si>
  <si>
    <t>s1a</t>
  </si>
  <si>
    <t>skladba střechy S1A</t>
  </si>
  <si>
    <t>176,06</t>
  </si>
  <si>
    <t>s1b</t>
  </si>
  <si>
    <t>skladba střechy S1B</t>
  </si>
  <si>
    <t>194,99</t>
  </si>
  <si>
    <t>s2</t>
  </si>
  <si>
    <t>skladba střechy S2</t>
  </si>
  <si>
    <t>30,18</t>
  </si>
  <si>
    <t>s3</t>
  </si>
  <si>
    <t>skladba střechy S3</t>
  </si>
  <si>
    <t>6,95</t>
  </si>
  <si>
    <t>s4</t>
  </si>
  <si>
    <t>skladba střechy S4</t>
  </si>
  <si>
    <t>16,211</t>
  </si>
  <si>
    <t>s5</t>
  </si>
  <si>
    <t>skladba střechy S5</t>
  </si>
  <si>
    <t>3,01</t>
  </si>
  <si>
    <t>s6</t>
  </si>
  <si>
    <t>skladba střechy S6</t>
  </si>
  <si>
    <t>20,526</t>
  </si>
  <si>
    <t>výkopek</t>
  </si>
  <si>
    <t>52,052</t>
  </si>
  <si>
    <t>w01</t>
  </si>
  <si>
    <t>skladba příčky w01 dle PD</t>
  </si>
  <si>
    <t>46,642</t>
  </si>
  <si>
    <t>w02</t>
  </si>
  <si>
    <t>skladba příčky w02 dle PD</t>
  </si>
  <si>
    <t>195,064</t>
  </si>
  <si>
    <t>w03</t>
  </si>
  <si>
    <t>skladba příčky w03 dle PD</t>
  </si>
  <si>
    <t>162,582</t>
  </si>
  <si>
    <t>w04</t>
  </si>
  <si>
    <t>skladba příčky w04 dle PD</t>
  </si>
  <si>
    <t>53,528</t>
  </si>
  <si>
    <t>w05</t>
  </si>
  <si>
    <t>skladba příčky w05 dle PD</t>
  </si>
  <si>
    <t>17,773</t>
  </si>
  <si>
    <t>w06</t>
  </si>
  <si>
    <t>skladba příky w06 dle PD</t>
  </si>
  <si>
    <t>24,26</t>
  </si>
  <si>
    <t>w07</t>
  </si>
  <si>
    <t>skladba příčky w07 dle PD</t>
  </si>
  <si>
    <t>12,584</t>
  </si>
  <si>
    <t>tepizvod</t>
  </si>
  <si>
    <t>tepelná izolace stropů mezi vazníky</t>
  </si>
  <si>
    <t>276,633</t>
  </si>
  <si>
    <t>tepizšik</t>
  </si>
  <si>
    <t>tepelná izolace šikmá do krovů</t>
  </si>
  <si>
    <t>253,45</t>
  </si>
  <si>
    <t>malbys</t>
  </si>
  <si>
    <t>malby stěn místností (bez schodiště)</t>
  </si>
  <si>
    <t>935,396</t>
  </si>
  <si>
    <t>malbystr</t>
  </si>
  <si>
    <t>malby stropů</t>
  </si>
  <si>
    <t>260,458</t>
  </si>
  <si>
    <t>malbysch</t>
  </si>
  <si>
    <t>malby stěn schodiště</t>
  </si>
  <si>
    <t>138,195</t>
  </si>
  <si>
    <t>p06</t>
  </si>
  <si>
    <t>skladba podlahy</t>
  </si>
  <si>
    <t>82,34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</si>
  <si>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</si>
  <si>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</si>
  <si>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</si>
  <si>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</si>
  <si>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</si>
  <si>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</si>
  <si>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</si>
  <si>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</si>
  <si>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</si>
  <si>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</si>
  <si>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</si>
  <si>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</si>
  <si>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</si>
  <si>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</si>
  <si>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</si>
  <si>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</si>
  <si>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</si>
  <si>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</si>
  <si>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</si>
  <si>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</si>
  <si>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</si>
  <si>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</si>
  <si>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</si>
  <si>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</si>
  <si>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</si>
  <si>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</si>
  <si>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</si>
  <si>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</si>
  <si>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</si>
  <si>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</si>
  <si>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</si>
  <si>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</si>
  <si>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</si>
  <si>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</si>
  <si>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</si>
  <si>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</si>
  <si>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</si>
  <si>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</si>
  <si>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</si>
  <si>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</si>
  <si>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</si>
  <si>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</si>
  <si>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</si>
  <si>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</si>
  <si>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</si>
  <si>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</si>
  <si>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</si>
  <si>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do 200 mm</t>
  </si>
  <si>
    <t>m</t>
  </si>
  <si>
    <t>CS ÚRS 2019 01</t>
  </si>
  <si>
    <t>4</t>
  </si>
  <si>
    <t>297983696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</si>
  <si>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</si>
  <si>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</si>
  <si>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</si>
  <si>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1703958769</t>
  </si>
  <si>
    <t>VV</t>
  </si>
  <si>
    <t>11*4,8*0,1</t>
  </si>
  <si>
    <t>131201101</t>
  </si>
  <si>
    <t>Hloubení nezapažených jam a zářezů s urovnáním dna do předepsaného profilu a spádu v hornině tř. 3 do 100 m3</t>
  </si>
  <si>
    <t>1339731518</t>
  </si>
  <si>
    <t>"schodiště" výkopek</t>
  </si>
  <si>
    <t>131201109</t>
  </si>
  <si>
    <t>Hloubení nezapažených jam a zářezů s urovnáním dna do předepsaného profilu a spádu Příplatek k cenám za lepivost horniny tř. 3</t>
  </si>
  <si>
    <t>2069368447</t>
  </si>
  <si>
    <t>5</t>
  </si>
  <si>
    <t>162601102</t>
  </si>
  <si>
    <t>Vodorovné přemístění výkopku nebo sypaniny po suchu  na obvyklém dopravním prostředku, bez naložení výkopku, avšak se složením bez rozhrnutí z horniny tř. 1 až 4 na vzdálenost přes 4 000 do 5 000 m</t>
  </si>
  <si>
    <t>1000391947</t>
  </si>
  <si>
    <t>6</t>
  </si>
  <si>
    <t>174101101</t>
  </si>
  <si>
    <t>Zásyp sypaninou z jakékoliv horniny  s uložením výkopku ve vrstvách se zhutněním jam, šachet, rýh nebo kolem objektů v těchto vykopávkách</t>
  </si>
  <si>
    <t>756080309</t>
  </si>
  <si>
    <t>výkopek-6,4*3,0*0,69</t>
  </si>
  <si>
    <t>7</t>
  </si>
  <si>
    <t>181301101</t>
  </si>
  <si>
    <t>Rozprostření a urovnání ornice v rovině nebo ve svahu sklonu do 1:5 při souvislé ploše do 500 m2, tl. vrstvy do 100 mm</t>
  </si>
  <si>
    <t>m2</t>
  </si>
  <si>
    <t>-1899398032</t>
  </si>
  <si>
    <t>"schodiště"  11,0*4,8-6,22*2,97-2,5*2,6</t>
  </si>
  <si>
    <t>Zakládání</t>
  </si>
  <si>
    <t>8</t>
  </si>
  <si>
    <t>273321511</t>
  </si>
  <si>
    <t>Základy z betonu železového (bez výztuže) desky z betonu bez zvláštních nároků na prostředí tř. C 25/30</t>
  </si>
  <si>
    <t>1319138585</t>
  </si>
  <si>
    <t>3,35*7,2*0,5+(6,4+2,95)*2*0,5*0,59+1,15*0,3*0,59</t>
  </si>
  <si>
    <t>9</t>
  </si>
  <si>
    <t>273351121</t>
  </si>
  <si>
    <t>Bednění základů desek zřízení</t>
  </si>
  <si>
    <t>-1487447717</t>
  </si>
  <si>
    <t>(3,35*2+7,2)*0,5+(6,4+2,95*2)*0,59*2+(1,15*2+0,3)*0,59</t>
  </si>
  <si>
    <t>10</t>
  </si>
  <si>
    <t>273351122</t>
  </si>
  <si>
    <t>Bednění základů desek odstranění</t>
  </si>
  <si>
    <t>-1478732209</t>
  </si>
  <si>
    <t>11</t>
  </si>
  <si>
    <t>273361821</t>
  </si>
  <si>
    <t>Výztuž základů desek z betonářské oceli 10 505 (R) nebo BSt 500</t>
  </si>
  <si>
    <t>t</t>
  </si>
  <si>
    <t>1569712674</t>
  </si>
  <si>
    <t>425,61/1000</t>
  </si>
  <si>
    <t>12</t>
  </si>
  <si>
    <t>273362021</t>
  </si>
  <si>
    <t>Výztuž základů desek ze svařovaných sítí z drátů typu KARI</t>
  </si>
  <si>
    <t>2141044035</t>
  </si>
  <si>
    <t>194,14/1000*1,08</t>
  </si>
  <si>
    <t>Svislé a kompletní konstrukce</t>
  </si>
  <si>
    <t>13</t>
  </si>
  <si>
    <t>311234081</t>
  </si>
  <si>
    <t>Zdivo jednovrstvé z cihel děrovaných nebroušených klasických spojených na pero a drážku na maltu M5, pevnost cihel do P10, tl. zdiva 380 mm</t>
  </si>
  <si>
    <t>-344680213</t>
  </si>
  <si>
    <t xml:space="preserve">"vnitřní schodiště"  </t>
  </si>
  <si>
    <t>2,0*3,05</t>
  </si>
  <si>
    <t>14</t>
  </si>
  <si>
    <t>311234261</t>
  </si>
  <si>
    <t>Zdivo jednovrstvé z cihel děrovaných nebroušených klasických spojených na pero a drážku na maltu M10, pevnost cihel přes P10 do P15, tl. zdiva 300 mm</t>
  </si>
  <si>
    <t>-495054086</t>
  </si>
  <si>
    <t xml:space="preserve">"sokl schodiště"  </t>
  </si>
  <si>
    <t>(6,4+2,95*2-1,8)*0,50</t>
  </si>
  <si>
    <t>311272111</t>
  </si>
  <si>
    <t>Zdivo z pórobetonových tvárnic na tenké maltové lože, tl. zdiva 250 mm pevnost tvárnic do P2, objemová hmotnost do 450 kg/m3 hladkých</t>
  </si>
  <si>
    <t>615254683</t>
  </si>
  <si>
    <t>"2np"  (2,1*2,7-1,25*2,05)</t>
  </si>
  <si>
    <t>"3np"  (2,1*2,7-1,25*2,05)</t>
  </si>
  <si>
    <t>"4np výtah"  ((1,5*2)*3,2)</t>
  </si>
  <si>
    <t>"4np schodiště"  (6,2+1,1+1,3)*2,85-0,9*1,9</t>
  </si>
  <si>
    <t>Součet</t>
  </si>
  <si>
    <t>16</t>
  </si>
  <si>
    <t>311272311</t>
  </si>
  <si>
    <t>Zdivo z pórobetonových tvárnic na tenké maltové lože, tl. zdiva 375 mm pevnost tvárnic do P2, objemová hmotnost do 450 kg/m3 hladkých</t>
  </si>
  <si>
    <t>-1927354059</t>
  </si>
  <si>
    <t>"4np výtah"  ((5,75)*3,2-2,8*1,5-1,76*2,35)</t>
  </si>
  <si>
    <t>17</t>
  </si>
  <si>
    <t>317143442</t>
  </si>
  <si>
    <t>Překlady nosné prefabrikované z pórobetonu osazené do tenkého maltového lože, pro zdi tl. 250 mm, délky překladu přes 1300 do 1500 mm</t>
  </si>
  <si>
    <t>kus</t>
  </si>
  <si>
    <t>-848774309</t>
  </si>
  <si>
    <t>1*1,01 'Přepočtené koeficientem množství</t>
  </si>
  <si>
    <t>18</t>
  </si>
  <si>
    <t>317143462</t>
  </si>
  <si>
    <t>Překlady nosné prefabrikované z pórobetonu osazené do tenkého maltového lože, pro zdi tl. 375 mm, délky překladu přes 1300 do 1500 mm</t>
  </si>
  <si>
    <t>-70791055</t>
  </si>
  <si>
    <t>19</t>
  </si>
  <si>
    <t>317321411</t>
  </si>
  <si>
    <t>Překlady z betonu železového (bez výztuže)  tř. C 25/30</t>
  </si>
  <si>
    <t>1601696689</t>
  </si>
  <si>
    <t>"4np lbl-u"  0,175*0,225*(0,37+2,31+0,5+1,76+0,25)</t>
  </si>
  <si>
    <t>20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</si>
  <si>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</si>
  <si>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</si>
  <si>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157540880</t>
  </si>
  <si>
    <t>"4np lb-u"  (2,4+1,8)*0,375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</si>
  <si>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</si>
  <si>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</si>
  <si>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1921618524</t>
  </si>
  <si>
    <t>22</t>
  </si>
  <si>
    <t>317352411</t>
  </si>
  <si>
    <t>Ztracené bednění překladů z pórobetonových U-profilů osazených do maltového lože, bez podpěrné konstrukce objemová hmotnost do 500 kg/m3 ve zdech tloušťky 375 mm</t>
  </si>
  <si>
    <t>-2018540152</t>
  </si>
  <si>
    <t>"4np výtah"  (2,4+1,8)*1,01</t>
  </si>
  <si>
    <t>23</t>
  </si>
  <si>
    <t>317361821</t>
  </si>
  <si>
    <t>Výztuž překladů, říms, žlabů, žlabových říms, klenbových pásů  z betonářské oceli 10 505 (R) nebo BSt 500</t>
  </si>
  <si>
    <t>-1188986967</t>
  </si>
  <si>
    <t>"4np lb-u"  37,15/1000*1,03</t>
  </si>
  <si>
    <t>24</t>
  </si>
  <si>
    <t>317941121</t>
  </si>
  <si>
    <t>Osazování ocelových válcovaných nosníků na zdivu  I nebo IE nebo U nebo UE nebo L do č. 12 nebo výšky do 120 mm</t>
  </si>
  <si>
    <t>-1047049273</t>
  </si>
  <si>
    <t>"3np"  26,64/1000</t>
  </si>
  <si>
    <t>0,027*1,08 'Přepočtené koeficientem množství</t>
  </si>
  <si>
    <t>25</t>
  </si>
  <si>
    <t>M</t>
  </si>
  <si>
    <t>13010744</t>
  </si>
  <si>
    <t>ocel profilová IPE 120 jakost 11 375</t>
  </si>
  <si>
    <t>1818203513</t>
  </si>
  <si>
    <t>26</t>
  </si>
  <si>
    <t>317998121</t>
  </si>
  <si>
    <t>Izolace tepelná mezi překlady  z pěnového polystyrénu jakékoliv výšky, tloušťky přes 30 do 50 mm</t>
  </si>
  <si>
    <t>1329541581</t>
  </si>
  <si>
    <t>"4np lbl-u"  0,175*(0,37+2,31+0,5+1,76+0,25)</t>
  </si>
  <si>
    <t>27</t>
  </si>
  <si>
    <t>331271126</t>
  </si>
  <si>
    <t>Pilíře volně stojící z cihel nepálených  čtyřhranné až osmihranné (průřezu čtverce, T nebo kříže) pravoúhlé pod omítku z cihel vápenopískových dl. 290 mm, na maltu MC-5 nebo MC-10</t>
  </si>
  <si>
    <t>1252630517</t>
  </si>
  <si>
    <t>"4np"  0,5*0,3*2,9</t>
  </si>
  <si>
    <t>28</t>
  </si>
  <si>
    <t>342272225</t>
  </si>
  <si>
    <t>Příčky z pórobetonových tvárnic hladkých na tenké maltové lože objemová hmotnost do 500 kg/m3, tloušťka příčky 100 mm</t>
  </si>
  <si>
    <t>-79873028</t>
  </si>
  <si>
    <t>"3np"  (6,4+1,6)*3,05*1,05</t>
  </si>
  <si>
    <t>29</t>
  </si>
  <si>
    <t>346244381</t>
  </si>
  <si>
    <t>Plentování ocelových válcovaných nosníků jednostranné cihlami  na maltu, výška stojiny do 200 mm</t>
  </si>
  <si>
    <t>1408492396</t>
  </si>
  <si>
    <t>"3np"  1,2*2*0,12</t>
  </si>
  <si>
    <t>30</t>
  </si>
  <si>
    <t>342151113</t>
  </si>
  <si>
    <t>Montáž opláštění stěn ocelových kcí ze sendvičových panelů šroubovaných budov v do 24 m; vč systémových klempířských výrobků pro řešení detailů a návaznosti na ostatní kce</t>
  </si>
  <si>
    <t>2089392044</t>
  </si>
  <si>
    <t>"únikové schodiště"  (2,97*2+6,22)*(13,2+0,37)</t>
  </si>
  <si>
    <t>"odpočet otvory"  -(1,1*2,0+1,5*2,0*4+1,8*2,0)</t>
  </si>
  <si>
    <t>31</t>
  </si>
  <si>
    <t>55324760</t>
  </si>
  <si>
    <t>panel sendvičový stěnový vnější, izolace minerální vlna, skryté kotvení, U 0,43W/m2K, modulová/celková š 1000/1054mm tl 100mm; skladba W08</t>
  </si>
  <si>
    <t>-1239365571</t>
  </si>
  <si>
    <t>147,211</t>
  </si>
  <si>
    <t>147,211*1,05 'Přepočtené koeficientem množství</t>
  </si>
  <si>
    <t>Vodorovné konstrukce</t>
  </si>
  <si>
    <t>32</t>
  </si>
  <si>
    <t>411121232</t>
  </si>
  <si>
    <t>Montáž prefabrikovaných železobetonových stropů  se zalitím spár, včetně podpěrné konstrukce, na cementovou maltu ze stropních desek, šířky do 600 mm a délky přes 900 do 1800 mm</t>
  </si>
  <si>
    <t>-661705827</t>
  </si>
  <si>
    <t>"vnitřní schodiště"  11+23</t>
  </si>
  <si>
    <t>33</t>
  </si>
  <si>
    <t>59341747</t>
  </si>
  <si>
    <t>deska stropní plná PZD 1040x290x90mm, 5kN/m2</t>
  </si>
  <si>
    <t>767398859</t>
  </si>
  <si>
    <t>23*1,01 'Přepočtené koeficientem množství</t>
  </si>
  <si>
    <t>34</t>
  </si>
  <si>
    <t>59341219</t>
  </si>
  <si>
    <t>deska stropní plná PZD 1500x300x90mm</t>
  </si>
  <si>
    <t>-63343587</t>
  </si>
  <si>
    <t>11*1,01 'Přepočtené koeficientem množství</t>
  </si>
  <si>
    <t>35</t>
  </si>
  <si>
    <t>411121243</t>
  </si>
  <si>
    <t>Montáž prefabrikovaných železobetonových stropů  se zalitím spár, včetně podpěrné konstrukce, na cementovou maltu ze stropních desek, šířky do 600 mm a délky přes 1800 do 2700 mm</t>
  </si>
  <si>
    <t>1403210291</t>
  </si>
  <si>
    <t>36</t>
  </si>
  <si>
    <t>59341724</t>
  </si>
  <si>
    <t>deska stropní vylehčená PZD 2390x290x140mm, 3kN/m2</t>
  </si>
  <si>
    <t>165238479</t>
  </si>
  <si>
    <t>15*1,01 'Přepočtené koeficientem množství</t>
  </si>
  <si>
    <t>37</t>
  </si>
  <si>
    <t>417321515</t>
  </si>
  <si>
    <t>Ztužující pásy a věnce z betonu železového (bez výztuže)  tř. C 25/30</t>
  </si>
  <si>
    <t>-1514800965</t>
  </si>
  <si>
    <t>"schodiště vnitřní"  1,8*0,4*(0,1+0,2)</t>
  </si>
  <si>
    <t xml:space="preserve">"V1 u výtahu"  (0,225*0,28)*(1,44*2+5,85) </t>
  </si>
  <si>
    <t>"V2 přístavba sch"  (0,25*0,16)*(6,215+1,08*2)</t>
  </si>
  <si>
    <t>38</t>
  </si>
  <si>
    <t>417351115</t>
  </si>
  <si>
    <t>Bednění bočnic ztužujících pásů a věnců včetně vzpěr  zřízení</t>
  </si>
  <si>
    <t>-208425660</t>
  </si>
  <si>
    <t>"schodiště vnitřní"  1,8*(0,1+0,2)*2</t>
  </si>
  <si>
    <t>"V1 u výtahu"  (0,28)*(1,44*2+5,85) *2</t>
  </si>
  <si>
    <t>"V2 přístavba sch"  (0,16)*(6,215+1,08*2)*2</t>
  </si>
  <si>
    <t>39</t>
  </si>
  <si>
    <t>417351116</t>
  </si>
  <si>
    <t>Bednění bočnic ztužujících pásů a věnců včetně vzpěr  odstranění</t>
  </si>
  <si>
    <t>-920348993</t>
  </si>
  <si>
    <t>40</t>
  </si>
  <si>
    <t>417361821</t>
  </si>
  <si>
    <t>Výztuž ztužujících pásů a věnců  z betonářské oceli 10 505 (R) nebo BSt 500</t>
  </si>
  <si>
    <t>-1573873614</t>
  </si>
  <si>
    <t>(61,39+43,5)/1000*1,08</t>
  </si>
  <si>
    <t>41</t>
  </si>
  <si>
    <t>434311115</t>
  </si>
  <si>
    <t>Stupně dusané z betonu prostého nebo prokládaného kamenem  na terén nebo na desku bez potěru, se zahlazením povrchu tř. C 20/25</t>
  </si>
  <si>
    <t>-1302605207</t>
  </si>
  <si>
    <t>"vnitřní schodiště"  1,45*22</t>
  </si>
  <si>
    <t>42</t>
  </si>
  <si>
    <t>434351141</t>
  </si>
  <si>
    <t>Bednění stupňů  betonovaných na podstupňové desce nebo na terénu půdorysně přímočarých zřízení</t>
  </si>
  <si>
    <t>1248610149</t>
  </si>
  <si>
    <t>(0,1523+0,3)*22</t>
  </si>
  <si>
    <t>43</t>
  </si>
  <si>
    <t>434351142</t>
  </si>
  <si>
    <t>Bednění stupňů  betonovaných na podstupňové desce nebo na terénu půdorysně přímočarých odstranění</t>
  </si>
  <si>
    <t>57544580</t>
  </si>
  <si>
    <t>44</t>
  </si>
  <si>
    <t>444151113</t>
  </si>
  <si>
    <t>Montáž krytiny střech ocelových konstrukcí  ze sendvičových panelů šroubovaných, výšky budovy přes 12 do 24 m; vč systémových klempířských výrobků pro řešení detailů a návaznosti na ostatní kce</t>
  </si>
  <si>
    <t>1176338127</t>
  </si>
  <si>
    <t>"únikové schodiště"  2,97*6,22</t>
  </si>
  <si>
    <t>45</t>
  </si>
  <si>
    <t>55324734</t>
  </si>
  <si>
    <t>panel sendvičový střešní, izolace minerální vlna, viditelné kotvení, U 0,18W/m2K, modulová/celková š 1000/1083mm tl 160/120mm; skladba S6</t>
  </si>
  <si>
    <t>-530329725</t>
  </si>
  <si>
    <t>18,473*1,05 'Přepočtené koeficientem množství</t>
  </si>
  <si>
    <t>Úpravy povrchů, podlahy a osazování výplní</t>
  </si>
  <si>
    <t>46</t>
  </si>
  <si>
    <t>612321121</t>
  </si>
  <si>
    <t>Omítka vápenocementová vnitřních ploch  nanášená ručně jednovrstvá, tloušťky do 10 mm hladká svislých konstrukcí stěn</t>
  </si>
  <si>
    <t>-1961102122</t>
  </si>
  <si>
    <t>47</t>
  </si>
  <si>
    <t>612321141</t>
  </si>
  <si>
    <t>Omítka vápenocementová vnitřních ploch  nanášená ručně dvouvrstvá, tloušťky jádrové omítky do 10 mm a tloušťky štuku do 3 mm štuková svislých konstrukcí stěn</t>
  </si>
  <si>
    <t>1171056241</t>
  </si>
  <si>
    <t>"sokl schodiště"  (6,4+2,95*2-1,8)*0,50</t>
  </si>
  <si>
    <t>"2np"  (2,1*2,7-1,25*2,05)*2*1,1</t>
  </si>
  <si>
    <t>"3np"  (2,1*2,7-1,25*2,05)*2*1,1</t>
  </si>
  <si>
    <t>(6,4+1,6)*3,05*1,05*2</t>
  </si>
  <si>
    <t>(1,8+0,4)*2*3,05*1,1</t>
  </si>
  <si>
    <t>"4np"  ((1,5*2+5,75)*3,2-2,8*1,5-1,76*2,35)*1,1</t>
  </si>
  <si>
    <t>"4np"  ((1,1*2+2,2)*3,2-0,9*1,97)*1,1</t>
  </si>
  <si>
    <t>"schodiště stávající fas"  6,22*(13,12+0,37)-0,9*2,0*3</t>
  </si>
  <si>
    <t>48</t>
  </si>
  <si>
    <t>611131105</t>
  </si>
  <si>
    <t>Podkladní a spojovací vrstva vnitřních omítaných ploch  cementový postřik nanášený ručně celoplošně schodišťových konstrukcí</t>
  </si>
  <si>
    <t>-1725724640</t>
  </si>
  <si>
    <t>25,719</t>
  </si>
  <si>
    <t>49</t>
  </si>
  <si>
    <t>611311145</t>
  </si>
  <si>
    <t>Omítka vápenná vnitřních ploch  nanášená ručně dvouvrstvá štuková, tloušťky jádrové omítky do 10 mm a tloušťky štuku do 3 mm schodišťových konstrukcí stropů, stěn, ramen nebo nosníků</t>
  </si>
  <si>
    <t>-1472290072</t>
  </si>
  <si>
    <t>"3np schodiště"</t>
  </si>
  <si>
    <t>(3,926+3,597)*1,15+3,25*1,6+5,05*2,35</t>
  </si>
  <si>
    <t>50</t>
  </si>
  <si>
    <t>612142001</t>
  </si>
  <si>
    <t>Potažení vnitřních ploch pletivem  v ploše nebo pruzích, na plném podkladu sklovláknitým vtlačením do tmelu stěn</t>
  </si>
  <si>
    <t>1537085528</t>
  </si>
  <si>
    <t>51</t>
  </si>
  <si>
    <t>612315423</t>
  </si>
  <si>
    <t>Oprava vápenné omítky vnitřních ploch štukové dvouvrstvé, tloušťky do 20 mm a tloušťky štuku do 3 mm stěn, v rozsahu opravované plochy přes 30 do 50%</t>
  </si>
  <si>
    <t>-537875692</t>
  </si>
  <si>
    <t>"3np"  (5,1+4,8+3,4)*2,85*2</t>
  </si>
  <si>
    <t>52</t>
  </si>
  <si>
    <t>619991001</t>
  </si>
  <si>
    <t>Zakrytí vnitřních ploch před znečištěním  včetně pozdějšího odkrytí podlah fólií přilepenou lepící páskou</t>
  </si>
  <si>
    <t>1222444060</t>
  </si>
  <si>
    <t>"vnitřní schodiště"  5,1*6,3*2</t>
  </si>
  <si>
    <t>53</t>
  </si>
  <si>
    <t>619991011</t>
  </si>
  <si>
    <t>Zakrytí vnitřních ploch před znečištěním  včetně pozdějšího odkrytí konstrukcí a prvků obalením fólií a přelepením páskou</t>
  </si>
  <si>
    <t>-2043264945</t>
  </si>
  <si>
    <t>"stáv zábradlí schodiště, dveře výtahu"  50</t>
  </si>
  <si>
    <t>54</t>
  </si>
  <si>
    <t>619991021</t>
  </si>
  <si>
    <t>Zakrytí vnitřních ploch před znečištěním  včetně pozdějšího odkrytí rámů oken a dveří, keramických soklů oblepením malířskou páskou</t>
  </si>
  <si>
    <t>1962125688</t>
  </si>
  <si>
    <t>"okna, dveře u omítek 4np"  200</t>
  </si>
  <si>
    <t>55</t>
  </si>
  <si>
    <t>619995001</t>
  </si>
  <si>
    <t>Začištění omítek (s dodáním hmot)  kolem oken, dveří, podlah, obkladů apod.</t>
  </si>
  <si>
    <t>-421466325</t>
  </si>
  <si>
    <t>"ostění výtahu 3 a 4np"   (2,1*2+1,76)*2*1,1</t>
  </si>
  <si>
    <t>56</t>
  </si>
  <si>
    <t>622143002</t>
  </si>
  <si>
    <t>Montáž omítkových profilů  plastových nebo pozinkovaných, upevněných vtlačením do podkladní vrstvy nebo přibitím dilatačních s tkaninou</t>
  </si>
  <si>
    <t>2035129049</t>
  </si>
  <si>
    <t>"spára výtahu 3 a 4np"   (2,1*2+1,76)*2*1,1</t>
  </si>
  <si>
    <t>57</t>
  </si>
  <si>
    <t>55343014</t>
  </si>
  <si>
    <t>profil omítkový dilatační pro omítky 12mm</t>
  </si>
  <si>
    <t>161683206</t>
  </si>
  <si>
    <t>13,112*1,05 'Přepočtené koeficientem množství</t>
  </si>
  <si>
    <t>58</t>
  </si>
  <si>
    <t>622221021</t>
  </si>
  <si>
    <t>Montáž kontaktního zateplení  z desek z minerální vlny s podélnou orientací vláken na vnější stěny, tloušťky desek přes 80 do 120 mm</t>
  </si>
  <si>
    <t>1685981540</t>
  </si>
  <si>
    <t>59</t>
  </si>
  <si>
    <t>63151529</t>
  </si>
  <si>
    <t>deska tepelně izolační minerální kontaktních fasád podélné vlákno λ=0,036-0,037 tl 120mm</t>
  </si>
  <si>
    <t>-1402161068</t>
  </si>
  <si>
    <t>32,4*1,02 'Přepočtené koeficientem množství</t>
  </si>
  <si>
    <t>60</t>
  </si>
  <si>
    <t>622321121</t>
  </si>
  <si>
    <t>Omítka vápenocementová vnějších ploch  nanášená ručně jednovrstvá, tloušťky do 15 mm hladká stěn</t>
  </si>
  <si>
    <t>-746926607</t>
  </si>
  <si>
    <t>"4np"  ((1,5*2+5,75)*3,2-2,8*1,5-2,66*3,2)*1,1</t>
  </si>
  <si>
    <t>61</t>
  </si>
  <si>
    <t>622211011</t>
  </si>
  <si>
    <t>Montáž kontaktního zateplení  z polystyrenových desek nebo z kombinovaných desek na vnější stěny, tloušťky desek přes 40 do 80 mm</t>
  </si>
  <si>
    <t>1834100700</t>
  </si>
  <si>
    <t>"sokl schodiště"  5,250*1,05</t>
  </si>
  <si>
    <t>62</t>
  </si>
  <si>
    <t>28376371</t>
  </si>
  <si>
    <t>deska z polystyrénu XPS, hrana rovná, polo či pero drážka a hladký povrch tl 80mm</t>
  </si>
  <si>
    <t>-308208157</t>
  </si>
  <si>
    <t>5,513*1,02 'Přepočtené koeficientem množství</t>
  </si>
  <si>
    <t>63</t>
  </si>
  <si>
    <t>622531021</t>
  </si>
  <si>
    <t>Omítka tenkovrstvá silikonová vnějších ploch  probarvená, včetně penetrace podkladu zrnitá, tloušťky 2,0 mm stěn</t>
  </si>
  <si>
    <t>2098445928</t>
  </si>
  <si>
    <t>64</t>
  </si>
  <si>
    <t>622142001</t>
  </si>
  <si>
    <t>Potažení vnějších ploch pletivem  v ploše nebo pruzích, na plném podkladu sklovláknitým vtlačením do tmelu stěn</t>
  </si>
  <si>
    <t>-518235730</t>
  </si>
  <si>
    <t>65</t>
  </si>
  <si>
    <t>622143003</t>
  </si>
  <si>
    <t>Montáž omítkových profilů  plastových nebo pozinkovaných, upevněných vtlačením do podkladní vrstvy nebo přibitím rohových s tkaninou</t>
  </si>
  <si>
    <t>1838241980</t>
  </si>
  <si>
    <t>2,5*2+1,5*2+1,8*2+2,4</t>
  </si>
  <si>
    <t>66</t>
  </si>
  <si>
    <t>59051486</t>
  </si>
  <si>
    <t>lišta rohová PVC 10/15cm s tkaninou</t>
  </si>
  <si>
    <t>580159148</t>
  </si>
  <si>
    <t>14*1,05 'Přepočtené koeficientem množství</t>
  </si>
  <si>
    <t>67</t>
  </si>
  <si>
    <t>622143004</t>
  </si>
  <si>
    <t>Montáž omítkových profilů  plastových nebo pozinkovaných, upevněných vtlačením do podkladní vrstvy nebo přibitím začišťovacích samolepících pro vytvoření dilatujícího spoje s okenním rámem</t>
  </si>
  <si>
    <t>-409186742</t>
  </si>
  <si>
    <t>1,8*2+2,4</t>
  </si>
  <si>
    <t>68</t>
  </si>
  <si>
    <t>59051476</t>
  </si>
  <si>
    <t>profil okenní začišťovací se sklovláknitou armovací tkaninou 9 mm/2,4 m</t>
  </si>
  <si>
    <t>-487249588</t>
  </si>
  <si>
    <t>6*1,05 'Přepočtené koeficientem množství</t>
  </si>
  <si>
    <t>69</t>
  </si>
  <si>
    <t>622222001</t>
  </si>
  <si>
    <t>Montáž kontaktního zateplení vnějšího ostění, nadpraží nebo parapetu z desek z minerální vlny s podélnou nebo kolmou orientací vláken hloubky špalet do 200 mm, tloušťky desek do 40 mm</t>
  </si>
  <si>
    <t>-1387904648</t>
  </si>
  <si>
    <t>"4np"  (1,8+2,4)*2</t>
  </si>
  <si>
    <t>70</t>
  </si>
  <si>
    <t>63141410</t>
  </si>
  <si>
    <t>deska tepelně izolační minerální kontaktních fasád podélné vlákno λ=0,035-0,037 tl 40mm</t>
  </si>
  <si>
    <t>906525823</t>
  </si>
  <si>
    <t>8,4*0,2</t>
  </si>
  <si>
    <t>71</t>
  </si>
  <si>
    <t>622251105</t>
  </si>
  <si>
    <t>Montáž kontaktního zateplení  Příplatek k cenám za zápustnou montáž kotev s použitím tepelněizolačních zátek na vnější stěny z minerální vlny</t>
  </si>
  <si>
    <t>1269921099</t>
  </si>
  <si>
    <t>19,892</t>
  </si>
  <si>
    <t>72</t>
  </si>
  <si>
    <t>622251201</t>
  </si>
  <si>
    <t>Montáž kontaktního zateplení  Příplatek k cenám za použití disperzní (organické) armovací hmoty při stěrkování izolačních desek</t>
  </si>
  <si>
    <t>-1139823616</t>
  </si>
  <si>
    <t>73</t>
  </si>
  <si>
    <t>629999042</t>
  </si>
  <si>
    <t>Příplatky k cenám úprav vnějších povrchů  za ztížené pracovní podmínky práce v nadstřešní části objektu</t>
  </si>
  <si>
    <t>1649978811</t>
  </si>
  <si>
    <t>34,914</t>
  </si>
  <si>
    <t>74</t>
  </si>
  <si>
    <t>632451105</t>
  </si>
  <si>
    <t>Potěr cementový samonivelační ze suchých směsí tloušťky přes 10 do 15 mm</t>
  </si>
  <si>
    <t>1796492174</t>
  </si>
  <si>
    <t>"3np 3A11, 3A12"  40,9+15,7</t>
  </si>
  <si>
    <t>(p01+p02+15,56)</t>
  </si>
  <si>
    <t>75</t>
  </si>
  <si>
    <t>632451455</t>
  </si>
  <si>
    <t>Potěr pískocementový běžný  tl. přes 40 do 50 mm tř. C 20</t>
  </si>
  <si>
    <t>-1249777835</t>
  </si>
  <si>
    <t>"p07"  17,28</t>
  </si>
  <si>
    <t>76</t>
  </si>
  <si>
    <t>632481213</t>
  </si>
  <si>
    <t>Separační vrstva k oddělení podlahových vrstev  z polyetylénové fólie</t>
  </si>
  <si>
    <t>993953714</t>
  </si>
  <si>
    <t>"4np"  348,12*1,05</t>
  </si>
  <si>
    <t>"schodiště"  17,28*1,05</t>
  </si>
  <si>
    <t>77</t>
  </si>
  <si>
    <t>634112126</t>
  </si>
  <si>
    <t>Obvodová dilatace mezi stěnou a mazaninou nebo potěrem podlahovým páskem z pěnového PE s fólií tl. do 10 mm, výšky 100 mm</t>
  </si>
  <si>
    <t>-1133786725</t>
  </si>
  <si>
    <t>"anhydritový potěr"  (62,89+24,04+18,34+18,34+24,04+23,51+23,19+23,58+14,42+17,97+19,94+5,93+11,05+23,9+17,78)*1,03</t>
  </si>
  <si>
    <t>78</t>
  </si>
  <si>
    <t>634662111</t>
  </si>
  <si>
    <t>Výplň dilatačních spar mazanin akrylátovým tmelem, šířka spáry do 10 mm</t>
  </si>
  <si>
    <t>-1895176251</t>
  </si>
  <si>
    <t>79</t>
  </si>
  <si>
    <t>634911113</t>
  </si>
  <si>
    <t>Řezání dilatačních nebo smršťovacích spár  v čerstvé betonové mazanině nebo potěru šířky do 5 mm, hloubky přes 20 do 50 mm</t>
  </si>
  <si>
    <t>-29734854</t>
  </si>
  <si>
    <t>"v anhydridu"  (2,2*2+1,9+3,03)*1,05</t>
  </si>
  <si>
    <t>80</t>
  </si>
  <si>
    <t>635111232</t>
  </si>
  <si>
    <t>Násyp ze štěrkopísku, písku nebo kameniva pod podlahy  se zhutněním z kameniva drobného 0-4</t>
  </si>
  <si>
    <t>350658027</t>
  </si>
  <si>
    <t>"schodiště"  5,4*1,95*0,49*1,05</t>
  </si>
  <si>
    <t>81</t>
  </si>
  <si>
    <t>631311116</t>
  </si>
  <si>
    <t>Mazanina z betonu  prostého bez zvýšených nároků na prostředí tl. přes 50 do 80 mm tř. C 25/30</t>
  </si>
  <si>
    <t>-902680720</t>
  </si>
  <si>
    <t>"401"  17,75*0,08</t>
  </si>
  <si>
    <t>"podlaha schodiště"  5,4*1,95*0,08</t>
  </si>
  <si>
    <t>82</t>
  </si>
  <si>
    <t>631311124</t>
  </si>
  <si>
    <t>Mazanina z betonu  prostého bez zvýšených nároků na prostředí tl. přes 80 do 120 mm tř. C 16/20</t>
  </si>
  <si>
    <t>595257242</t>
  </si>
  <si>
    <t>"podlaha schodiště"  5,4*1,95*0,1</t>
  </si>
  <si>
    <t>"podkladní bet"  7,4*3,55*0,1</t>
  </si>
  <si>
    <t>83</t>
  </si>
  <si>
    <t>632441219</t>
  </si>
  <si>
    <t>Potěr anhydritový samonivelační litý tř. C 25, tl. přes 40 do 45 mm</t>
  </si>
  <si>
    <t>538793182</t>
  </si>
  <si>
    <t>84</t>
  </si>
  <si>
    <t>631311136</t>
  </si>
  <si>
    <t>Mazanina z betonu  prostého bez zvýšených nároků na prostředí tl. přes 120 do 240 mm tř. C 25/30</t>
  </si>
  <si>
    <t>897704808</t>
  </si>
  <si>
    <t>"vnitřní schodiště podesty"</t>
  </si>
  <si>
    <t>3,25*1,6*0,16+5,05*2,35*0,15</t>
  </si>
  <si>
    <t>85</t>
  </si>
  <si>
    <t>631319175</t>
  </si>
  <si>
    <t>Příplatek k cenám mazanin  za stržení povrchu spodní vrstvy mazaniny latí před vložením výztuže nebo pletiva pro tl. obou vrstev mazaniny přes 120 do 240 mm</t>
  </si>
  <si>
    <t>611130679</t>
  </si>
  <si>
    <t>"vnitřní schodiště"</t>
  </si>
  <si>
    <t>(3,926+3,597)*1,15*0,22</t>
  </si>
  <si>
    <t>86</t>
  </si>
  <si>
    <t>631319185</t>
  </si>
  <si>
    <t>Příplatek k cenám mazanin  za sklon přes 15° do 35° od vodorovné roviny mazanina tl. přes 120 do 240 mm</t>
  </si>
  <si>
    <t>279967318</t>
  </si>
  <si>
    <t>87</t>
  </si>
  <si>
    <t>631362021</t>
  </si>
  <si>
    <t>Výztuž mazanin  ze svařovaných sítí z drátů typu KARI</t>
  </si>
  <si>
    <t>-98984027</t>
  </si>
  <si>
    <t>"vnitřní schodiště"  142,2/1000</t>
  </si>
  <si>
    <t>0,142*1,08 'Přepočtené koeficientem množství</t>
  </si>
  <si>
    <t>88</t>
  </si>
  <si>
    <t>637211122</t>
  </si>
  <si>
    <t>Okapový chodník z dlaždic  betonových se zalitím spár cementovou maltou do písku, tl. dlaždic 60 mm</t>
  </si>
  <si>
    <t>-1816587936</t>
  </si>
  <si>
    <t>(7,5+3,5)*0,5</t>
  </si>
  <si>
    <t>89</t>
  </si>
  <si>
    <t>637311131</t>
  </si>
  <si>
    <t>Okapový chodník z obrubníků betonových zahradních, se zalitím spár cementovou maltou do lože z betonu prostého</t>
  </si>
  <si>
    <t>-785159507</t>
  </si>
  <si>
    <t>(7,5+3,5)</t>
  </si>
  <si>
    <t>90</t>
  </si>
  <si>
    <t>953943111</t>
  </si>
  <si>
    <t>Osazování drobných kovových předmětů  výrobků ostatních jinde neuvedených do vynechaných či vysekaných kapes zdiva, se zajištěním polohy se zalitím maltou cementovou, hmotnosti do 1 kg/kus</t>
  </si>
  <si>
    <t>582920123</t>
  </si>
  <si>
    <t>91</t>
  </si>
  <si>
    <t>953943112</t>
  </si>
  <si>
    <t>Osazování drobných kovových předmětů  výrobků ostatních jinde neuvedených do vynechaných či vysekaných kapes zdiva, se zajištěním polohy se zalitím maltou cementovou, hmotnosti přes 1 do 5 kg/kus</t>
  </si>
  <si>
    <t>1489337504</t>
  </si>
  <si>
    <t>92</t>
  </si>
  <si>
    <t>953943113</t>
  </si>
  <si>
    <t>Osazování drobných kovových předmětů  výrobků ostatních jinde neuvedených do vynechaných či vysekaných kapes zdiva, se zajištěním polohy se zalitím maltou cementovou, hmotnosti přes 5 do 15 kg/kus</t>
  </si>
  <si>
    <t>1958067207</t>
  </si>
  <si>
    <t>93</t>
  </si>
  <si>
    <t>642942111</t>
  </si>
  <si>
    <t>Osazování zárubní nebo rámů kovových dveřních  lisovaných nebo z úhelníků bez dveřních křídel na cementovou maltu, plochy otvoru do 2,5 m2</t>
  </si>
  <si>
    <t>-217157489</t>
  </si>
  <si>
    <t>94</t>
  </si>
  <si>
    <t>55331158</t>
  </si>
  <si>
    <t>zárubeň ocelová pro běžné zdění hranatý profil 160 900 levá,pravá</t>
  </si>
  <si>
    <t>-49368969</t>
  </si>
  <si>
    <t>95</t>
  </si>
  <si>
    <t>642942221</t>
  </si>
  <si>
    <t>Osazování zárubní nebo rámů kovových dveřních  lisovaných nebo z úhelníků bez dveřních křídel na cementovou maltu, plochy otvoru přes 2,5 do 4,5 m2</t>
  </si>
  <si>
    <t>1645717813</t>
  </si>
  <si>
    <t>96</t>
  </si>
  <si>
    <t>55331392</t>
  </si>
  <si>
    <t xml:space="preserve">zárubeň ocelová pro pórobeton 150 1600 dvoukřídlá, protipožární
</t>
  </si>
  <si>
    <t>1900149729</t>
  </si>
  <si>
    <t>Ostatní konstrukce a práce, bourání</t>
  </si>
  <si>
    <t>97</t>
  </si>
  <si>
    <t>941111112</t>
  </si>
  <si>
    <t>Montáž lešení řadového trubkového lehkého pracovního s podlahami  s provozním zatížením tř. 3 do 200 kg/m2 šířky tř. W06 od 0,6 do 0,9 m, výšky přes 10 do 25 m</t>
  </si>
  <si>
    <t>-1415418231</t>
  </si>
  <si>
    <t>98</t>
  </si>
  <si>
    <t>941111212</t>
  </si>
  <si>
    <t>Montáž lešení řadového trubkového lehkého pracovního s podlahami  s provozním zatížením tř. 3 do 200 kg/m2 Příplatek za první a každý další den použití lešení k ceně -1112 - 30 dnů</t>
  </si>
  <si>
    <t>-1916007828</t>
  </si>
  <si>
    <t>1147,037*30 'Přepočtené koeficientem množství</t>
  </si>
  <si>
    <t>99</t>
  </si>
  <si>
    <t>941111812</t>
  </si>
  <si>
    <t>Demontáž lešení řadového trubkového lehkého pracovního s podlahami  s provozním zatížením tř. 3 do 200 kg/m2 šířky tř. W06 od 0,6 do 0,9 m, výšky přes 10 do 25 m</t>
  </si>
  <si>
    <t>1954117009</t>
  </si>
  <si>
    <t>100</t>
  </si>
  <si>
    <t>944511111</t>
  </si>
  <si>
    <t>Montáž ochranné sítě  zavěšené na konstrukci lešení z textilie z umělých vláken</t>
  </si>
  <si>
    <t>-915926002</t>
  </si>
  <si>
    <t>lešení*1,2</t>
  </si>
  <si>
    <t>101</t>
  </si>
  <si>
    <t>944511211</t>
  </si>
  <si>
    <t>Montáž ochranné sítě  Příplatek za první a každý další den použití sítě k ceně -1111</t>
  </si>
  <si>
    <t>-668581815</t>
  </si>
  <si>
    <t>102</t>
  </si>
  <si>
    <t>944511811</t>
  </si>
  <si>
    <t>Demontáž ochranné sítě  zavěšené na konstrukci lešení z textilie z umělých vláken</t>
  </si>
  <si>
    <t>-158294982</t>
  </si>
  <si>
    <t>103</t>
  </si>
  <si>
    <t>944711114</t>
  </si>
  <si>
    <t>Montáž záchytné stříšky  zřizované současně s lehkým nebo těžkým lešením, šířky přes 2,5 m</t>
  </si>
  <si>
    <t>-1359768868</t>
  </si>
  <si>
    <t>6,5</t>
  </si>
  <si>
    <t>104</t>
  </si>
  <si>
    <t>944711214</t>
  </si>
  <si>
    <t>Montáž záchytné stříšky  Příplatek za první a každý další den použití záchytné stříšky k ceně -1114</t>
  </si>
  <si>
    <t>232235469</t>
  </si>
  <si>
    <t>6,5*30 'Přepočtené koeficientem množství</t>
  </si>
  <si>
    <t>105</t>
  </si>
  <si>
    <t>944711814</t>
  </si>
  <si>
    <t>Demontáž záchytné stříšky  zřizované současně s lehkým nebo těžkým lešením, šířky přes 2,5 m</t>
  </si>
  <si>
    <t>-455503595</t>
  </si>
  <si>
    <t>106</t>
  </si>
  <si>
    <t>952901111</t>
  </si>
  <si>
    <t>Vyčištění budov nebo objektů před předáním do užívání  budov bytové nebo občanské výstavby, světlé výšky podlaží do 4 m</t>
  </si>
  <si>
    <t>-1301145077</t>
  </si>
  <si>
    <t>"4np"  348,12</t>
  </si>
  <si>
    <t>"schodiště"  17,28*4</t>
  </si>
  <si>
    <t>"3np"  (25,0+15,56+40,9+15,7)*1,2</t>
  </si>
  <si>
    <t>107</t>
  </si>
  <si>
    <t>953961215</t>
  </si>
  <si>
    <t>Kotvy chemické s vyvrtáním otvoru  do betonu, železobetonu nebo tvrdého kamene chemická patrona, velikost M 20, hloubka 170 mm</t>
  </si>
  <si>
    <t>-508463876</t>
  </si>
  <si>
    <t>108</t>
  </si>
  <si>
    <t>953965141</t>
  </si>
  <si>
    <t>Kotvy chemické s vyvrtáním otvoru  kotevní šrouby pro chemické kotvy, velikost M 20, délka 240 mm</t>
  </si>
  <si>
    <t>1946845203</t>
  </si>
  <si>
    <t>109</t>
  </si>
  <si>
    <t>962052210</t>
  </si>
  <si>
    <t>Bourání zdiva železobetonového  nadzákladového, objemu do 1 m3</t>
  </si>
  <si>
    <t>-890517353</t>
  </si>
  <si>
    <t>"parapet 2np"  2,1*0,85*0,3</t>
  </si>
  <si>
    <t>"parapet 3np"  2,1*0,85*0,3</t>
  </si>
  <si>
    <t>"atika 4np"  (2,8+0,6+2,95)*0,9*0,25</t>
  </si>
  <si>
    <t>110</t>
  </si>
  <si>
    <t>962031132</t>
  </si>
  <si>
    <t>Bourání příček z cihel, tvárnic nebo příčkovek  z cihel pálených, plných nebo dutých na maltu vápennou nebo vápenocementovou, tl. do 100 mm</t>
  </si>
  <si>
    <t>-1378803705</t>
  </si>
  <si>
    <t>"3np" 6,4*2,9+2,0*2,9</t>
  </si>
  <si>
    <t>111</t>
  </si>
  <si>
    <t>962031133</t>
  </si>
  <si>
    <t>Bourání příček z cihel, tvárnic nebo příčkovek  z cihel pálených, plných nebo dutých na maltu vápennou nebo vápenocementovou, tl. do 150 mm</t>
  </si>
  <si>
    <t>-1612052868</t>
  </si>
  <si>
    <t>"4np u výtahu"  (3,4*2+2,6)*(14,5-10,55)</t>
  </si>
  <si>
    <t>112</t>
  </si>
  <si>
    <t>962032314</t>
  </si>
  <si>
    <t>Bourání zdiva nadzákladového z cihel nebo tvárnic  pilířů cihelných průřezu do 0,36 m2</t>
  </si>
  <si>
    <t>1820407919</t>
  </si>
  <si>
    <t>"sloupky 4np"  0,3*0,3*0,9*5</t>
  </si>
  <si>
    <t>113</t>
  </si>
  <si>
    <t>963012520</t>
  </si>
  <si>
    <t>Bourání stropů z desek nebo panelů železobetonových prefabrikovaných s dutinami  z panelů, š. přes 300 mm tl. přes 140 mm</t>
  </si>
  <si>
    <t>1247207690</t>
  </si>
  <si>
    <t>"4np nad schodištěm"  28,05*0,25</t>
  </si>
  <si>
    <t>114</t>
  </si>
  <si>
    <t>965046111</t>
  </si>
  <si>
    <t>Broušení stávajících betonových podlah úběr do 3 mm</t>
  </si>
  <si>
    <t>-716992381</t>
  </si>
  <si>
    <t>"3np"  15,38+3,49+24,6</t>
  </si>
  <si>
    <t>115</t>
  </si>
  <si>
    <t>965046119</t>
  </si>
  <si>
    <t>Broušení stávajících betonových podlah Příplatek k ceně za každý další 1 mm úběru - 7mm</t>
  </si>
  <si>
    <t>-1286016389</t>
  </si>
  <si>
    <t>43,47*7</t>
  </si>
  <si>
    <t>116</t>
  </si>
  <si>
    <t>968062376</t>
  </si>
  <si>
    <t>Vybourání dřevěných rámů oken s křídly, dveřních zárubní, vrat, stěn, ostění nebo obkladů  rámů oken s křídly zdvojených, plochy do 4 m2</t>
  </si>
  <si>
    <t>-991948204</t>
  </si>
  <si>
    <t>1,8*2,1*(1+0+1+0)</t>
  </si>
  <si>
    <t>117</t>
  </si>
  <si>
    <t>968072455</t>
  </si>
  <si>
    <t>Vybourání kovových rámů oken s křídly, dveřních zárubní, vrat, stěn, ostění nebo obkladů  dveřních zárubní, plochy do 2 m2</t>
  </si>
  <si>
    <t>-202637454</t>
  </si>
  <si>
    <t>"3np"  0,8*1,97</t>
  </si>
  <si>
    <t>"4np"  0,9*1,97</t>
  </si>
  <si>
    <t>118</t>
  </si>
  <si>
    <t>971038631</t>
  </si>
  <si>
    <t>Vybourání otvorů ve zdivu základovém nebo nadzákladovém z cihel, tvárnic, příčkovek  dutých tvárnic nebo příčkovek, velikosti plochy do 4 m2, tl. do 150 mm</t>
  </si>
  <si>
    <t>-1472056297</t>
  </si>
  <si>
    <t>"3np"  1,05*2,1</t>
  </si>
  <si>
    <t>119</t>
  </si>
  <si>
    <t>971052441</t>
  </si>
  <si>
    <t>Vybourání a prorážení otvorů v železobetonových příčkách a zdech  základových nebo nadzákladových, plochy do 0,25 m2, tl. do 300 mm</t>
  </si>
  <si>
    <t>-433461775</t>
  </si>
  <si>
    <t>"1np"  1</t>
  </si>
  <si>
    <t>120</t>
  </si>
  <si>
    <t>973031813</t>
  </si>
  <si>
    <t>Vysekání výklenků nebo kapes ve zdivu z cihel  na maltu vápennou nebo vápenocementovou kapes pro zavázání nových příček, tl. do 150 mm</t>
  </si>
  <si>
    <t>-1824731120</t>
  </si>
  <si>
    <t>3,3*4</t>
  </si>
  <si>
    <t>121</t>
  </si>
  <si>
    <t>976071111</t>
  </si>
  <si>
    <t>Vybourání kovových madel, zábradlí, dvířek, zděří, kotevních želez  madel a zábradlí</t>
  </si>
  <si>
    <t>-1058964837</t>
  </si>
  <si>
    <t>"4np"  1,5</t>
  </si>
  <si>
    <t>122</t>
  </si>
  <si>
    <t>976075211</t>
  </si>
  <si>
    <t>Vybourání kovových madel, zábradlí, dvířek, zděří, kotevních želez  ocelových kotevních želez, hmotnosti do 20 kg</t>
  </si>
  <si>
    <t>-1822067967</t>
  </si>
  <si>
    <t>123</t>
  </si>
  <si>
    <t>977131115</t>
  </si>
  <si>
    <t>Vrty příklepovými vrtáky  do cihelného zdiva nebo prostého betonu průměru 16 mm</t>
  </si>
  <si>
    <t>-1670263354</t>
  </si>
  <si>
    <t>124</t>
  </si>
  <si>
    <t>977311112</t>
  </si>
  <si>
    <t>Řezání stávajících betonových mazanin bez vyztužení hloubky přes 50 do 100 mm</t>
  </si>
  <si>
    <t>-1677245170</t>
  </si>
  <si>
    <t>"3np"  6,2*2</t>
  </si>
  <si>
    <t>125</t>
  </si>
  <si>
    <t>978013191</t>
  </si>
  <si>
    <t>Otlučení vápenných nebo vápenocementových omítek vnitřních ploch stěn s vyškrabáním spar, s očištěním zdiva, v rozsahu přes 50 do 100 %</t>
  </si>
  <si>
    <t>1117614262</t>
  </si>
  <si>
    <t>"ostění výtahu 3 a 4np"   (2,1*2+1,76)*2*1,1*0,25</t>
  </si>
  <si>
    <t>"vše"  20,0</t>
  </si>
  <si>
    <t>126</t>
  </si>
  <si>
    <t>978015391</t>
  </si>
  <si>
    <t>Otlučení vápenných nebo vápenocementových omítek vnějších ploch s vyškrabáním spar a s očištěním zdiva stupně členitosti 1 a 2, v rozsahu přes 80 do 100 %</t>
  </si>
  <si>
    <t>-892703753</t>
  </si>
  <si>
    <t>997</t>
  </si>
  <si>
    <t>Přesun sutě</t>
  </si>
  <si>
    <t>127</t>
  </si>
  <si>
    <t>997013114</t>
  </si>
  <si>
    <t>Vnitrostaveništní doprava suti a vybouraných hmot  vodorovně do 50 m svisle s použitím mechanizace pro budovy a haly výšky přes 12 do 15 m</t>
  </si>
  <si>
    <t>1814421735</t>
  </si>
  <si>
    <t>128</t>
  </si>
  <si>
    <t>997013501</t>
  </si>
  <si>
    <t>Odvoz suti a vybouraných hmot na skládku nebo meziskládku  se složením, na vzdálenost do 1 km</t>
  </si>
  <si>
    <t>-2060969403</t>
  </si>
  <si>
    <t>129</t>
  </si>
  <si>
    <t>997013509</t>
  </si>
  <si>
    <t>Odvoz suti a vybouraných hmot na skládku nebo meziskládku  se složením, na vzdálenost Příplatek k ceně za každý další i započatý 1 km přes 1 km</t>
  </si>
  <si>
    <t>495642259</t>
  </si>
  <si>
    <t>72,656*9 'Přepočtené koeficientem množství</t>
  </si>
  <si>
    <t>130</t>
  </si>
  <si>
    <t>997013801</t>
  </si>
  <si>
    <t>Poplatek za uložení stavebního odpadu na skládce (skládkovné) z prostého betonu zatříděného do Katalogu odpadů pod kódem 170 101</t>
  </si>
  <si>
    <t>-934648632</t>
  </si>
  <si>
    <t>72,484</t>
  </si>
  <si>
    <t>72,484*0,1 'Přepočtené koeficientem množství</t>
  </si>
  <si>
    <t>131</t>
  </si>
  <si>
    <t>997013803</t>
  </si>
  <si>
    <t>Poplatek za uložení stavebního odpadu na skládce (skládkovné) cihelného zatříděného do Katalogu odpadů pod kódem 170 102</t>
  </si>
  <si>
    <t>2098580823</t>
  </si>
  <si>
    <t>132</t>
  </si>
  <si>
    <t>997013831</t>
  </si>
  <si>
    <t>Poplatek za uložení stavebního odpadu na skládce (skládkovné) směsného stavebního a demoličního zatříděného do Katalogu odpadů pod kódem 170 904</t>
  </si>
  <si>
    <t>-190414829</t>
  </si>
  <si>
    <t>72,484*0,8 'Přepočtené koeficientem množství</t>
  </si>
  <si>
    <t>998</t>
  </si>
  <si>
    <t>Přesun hmot</t>
  </si>
  <si>
    <t>133</t>
  </si>
  <si>
    <t>998012103</t>
  </si>
  <si>
    <t>Přesun hmot pro budovy občanské výstavby, bydlení, výrobu a služby  s nosnou svislou konstrukcí monolitickou betonovou tyčovou s vyzdívaným obvodovým pláštěm vodorovná dopravní vzdálenost do 100 m pro budovy výšky přes 12 do 24 m</t>
  </si>
  <si>
    <t>-1510190145</t>
  </si>
  <si>
    <t>PSV</t>
  </si>
  <si>
    <t>Práce a dodávky PSV</t>
  </si>
  <si>
    <t>711</t>
  </si>
  <si>
    <t>Izolace proti vodě, vlhkosti a plynům</t>
  </si>
  <si>
    <t>134</t>
  </si>
  <si>
    <t>711111001</t>
  </si>
  <si>
    <t>Provedení izolace proti zemní vlhkosti natěradly a tmely za studena  na ploše vodorovné V nátěrem penetračním</t>
  </si>
  <si>
    <t>-415471387</t>
  </si>
  <si>
    <t>"schodiště"  6,22*2,97</t>
  </si>
  <si>
    <t>135</t>
  </si>
  <si>
    <t>11163150</t>
  </si>
  <si>
    <t>lak penetrační asfaltový</t>
  </si>
  <si>
    <t>261779759</t>
  </si>
  <si>
    <t>18,473*0,0003 'Přepočtené koeficientem množství</t>
  </si>
  <si>
    <t>136</t>
  </si>
  <si>
    <t>711141559</t>
  </si>
  <si>
    <t>Provedení izolace proti zemní vlhkosti pásy přitavením  NAIP na ploše vodorovné V</t>
  </si>
  <si>
    <t>-978077575</t>
  </si>
  <si>
    <t>137</t>
  </si>
  <si>
    <t>711142559</t>
  </si>
  <si>
    <t>Provedení izolace proti zemní vlhkosti pásy přitavením  NAIP na ploše svislé S</t>
  </si>
  <si>
    <t>-1098439225</t>
  </si>
  <si>
    <t>(6,4+2,95*2-1,8)*0,3</t>
  </si>
  <si>
    <t>138</t>
  </si>
  <si>
    <t>62832001</t>
  </si>
  <si>
    <t>pás asfaltový natavitelný oxidovaný tl. 3,5mm typu V60 S35 s vložkou ze skleněné rohože, s jemnozrnným minerálním posypem</t>
  </si>
  <si>
    <t>1346769699</t>
  </si>
  <si>
    <t>18,473*1,15 'Přepočtené koeficientem množství</t>
  </si>
  <si>
    <t>139</t>
  </si>
  <si>
    <t>711161383</t>
  </si>
  <si>
    <t>Izolace proti zemní vlhkosti a beztlakové vodě nopovými fóliemi ostatní ukončení izolace lištou</t>
  </si>
  <si>
    <t>1722291421</t>
  </si>
  <si>
    <t>(6,4+2,95*2-1,8)</t>
  </si>
  <si>
    <t>140</t>
  </si>
  <si>
    <t>998711103</t>
  </si>
  <si>
    <t>Přesun hmot pro izolace proti vodě, vlhkosti a plynům  stanovený z hmotnosti přesunovaného materiálu vodorovná dopravní vzdálenost do 50 m v objektech výšky přes 12 do 60 m</t>
  </si>
  <si>
    <t>-1647899070</t>
  </si>
  <si>
    <t>712</t>
  </si>
  <si>
    <t>Povlakové krytiny</t>
  </si>
  <si>
    <t>141</t>
  </si>
  <si>
    <t>712300832</t>
  </si>
  <si>
    <t>Odstranění ze střech plochých do 10°  krytiny povlakové dvouvrstvé</t>
  </si>
  <si>
    <t>1050737166</t>
  </si>
  <si>
    <t>"výtah"  6,2*2,2</t>
  </si>
  <si>
    <t>142</t>
  </si>
  <si>
    <t>712363001</t>
  </si>
  <si>
    <t>Provedení povlakové krytiny střech plochých do 10° fólií  termoplastickou mPVC (měkčené PVC) rozvinutí a natažení fólie v ploše</t>
  </si>
  <si>
    <t>-1744246378</t>
  </si>
  <si>
    <t>(s2+s3+s4+s5+s6)*1,1</t>
  </si>
  <si>
    <t>143</t>
  </si>
  <si>
    <t>28322013</t>
  </si>
  <si>
    <t>fólie hydroizolační střešní mPVC mechanicky kotvená tl 1,5mm barevná</t>
  </si>
  <si>
    <t>-920488220</t>
  </si>
  <si>
    <t>84,565*1,15 'Přepočtené koeficientem množství</t>
  </si>
  <si>
    <t>144</t>
  </si>
  <si>
    <t>712363003</t>
  </si>
  <si>
    <t>Provedení povlakové krytiny střech plochých do 10° fólií  termoplastickou mPVC (měkčené PVC) vytvoření spoje dvou pásů fólií horkovzdušným navařením</t>
  </si>
  <si>
    <t>2143700704</t>
  </si>
  <si>
    <t>80,721/1,5</t>
  </si>
  <si>
    <t>145</t>
  </si>
  <si>
    <t>712363005</t>
  </si>
  <si>
    <t>Provedení povlakové krytiny střech plochých do 10° fólií  termoplastickou mPVC (měkčené PVC) aplikace fólie na oplechování (na tzv. fóliový plech) horkovzdušným navařením v plné ploše</t>
  </si>
  <si>
    <t>940382711</t>
  </si>
  <si>
    <t>"s6"  (3,3*2+6,22)*0,2</t>
  </si>
  <si>
    <t>"s4"  (5,0*2+3,02)*0,2</t>
  </si>
  <si>
    <t>"s2"  (4,8*2+6,0)*0,2</t>
  </si>
  <si>
    <t>"s3"  (2,6*2+2,56)*0,2</t>
  </si>
  <si>
    <t>146</t>
  </si>
  <si>
    <t>712363008</t>
  </si>
  <si>
    <t>Provedení povlakové krytiny střech plochých do 10° fólií  termoplastickou mPVC (měkčené PVC) pojistné opatření spoje fólií pruhem fólie horkovzdušným navařením</t>
  </si>
  <si>
    <t>1140631117</t>
  </si>
  <si>
    <t>147</t>
  </si>
  <si>
    <t>712363104</t>
  </si>
  <si>
    <t>Provedení povlakové krytiny střech plochých do 10° fólií  ostatní činnosti při pokládání hydroizolačních fólií (materiál ve specifikaci) mechanické ukotvení talířovou hmoždinkou do dřevěné konstrukce</t>
  </si>
  <si>
    <t>1397894235</t>
  </si>
  <si>
    <t>80,721/1,5*2</t>
  </si>
  <si>
    <t>148</t>
  </si>
  <si>
    <t>59051324</t>
  </si>
  <si>
    <t>hmoždinka talířová s ocelovým předmontovaným trnem pro tepelnou izolaci 8x60 x 75</t>
  </si>
  <si>
    <t>1188065477</t>
  </si>
  <si>
    <t>107,628*1,05 'Přepočtené koeficientem množství</t>
  </si>
  <si>
    <t>149</t>
  </si>
  <si>
    <t>712391171</t>
  </si>
  <si>
    <t>Provedení povlakové krytiny střech plochých do 10° -ostatní práce  provedení vrstvy textilní podkladní</t>
  </si>
  <si>
    <t>1738719966</t>
  </si>
  <si>
    <t>84,565-s6</t>
  </si>
  <si>
    <t>150</t>
  </si>
  <si>
    <t>69311068</t>
  </si>
  <si>
    <t>geotextilie netkaná separační, ochranná, filtrační, drenážní PP 300g/m2</t>
  </si>
  <si>
    <t>-938609303</t>
  </si>
  <si>
    <t>64,039*1,15 'Přepočtené koeficientem množství</t>
  </si>
  <si>
    <t>151</t>
  </si>
  <si>
    <t>998712103</t>
  </si>
  <si>
    <t>Přesun hmot pro povlakové krytiny stanovený z hmotnosti přesunovaného materiálu vodorovná dopravní vzdálenost do 50 m v objektech výšky přes 12 do 24 m</t>
  </si>
  <si>
    <t>369782120</t>
  </si>
  <si>
    <t>713</t>
  </si>
  <si>
    <t>Izolace tepelné</t>
  </si>
  <si>
    <t>152</t>
  </si>
  <si>
    <t>713110811</t>
  </si>
  <si>
    <t>Odstranění tepelné izolace běžných stavebních konstrukcí  z rohoží, pásů, dílců, desek, bloků stropů nebo podhledů volně kladených z vláknitých materiálů, tloušťka izolace do 100 mm</t>
  </si>
  <si>
    <t>2068283028</t>
  </si>
  <si>
    <t>"4np"  467,12</t>
  </si>
  <si>
    <t>153</t>
  </si>
  <si>
    <t>713111111</t>
  </si>
  <si>
    <t>Montáž tepelné izolace stropů rohožemi, pásy, dílci, deskami, bloky (izolační materiál ve specifikaci) vrchem bez překrytí lepenkou kladenými volně</t>
  </si>
  <si>
    <t>-1644421207</t>
  </si>
  <si>
    <t>"2 vrstvy"   p06*2</t>
  </si>
  <si>
    <t>154</t>
  </si>
  <si>
    <t>63151470</t>
  </si>
  <si>
    <t>deska tepelně izolační minerální plochých střech nepochozích spodní vrstva λ=0,038-0,039 tl 100mm</t>
  </si>
  <si>
    <t>-1401521094</t>
  </si>
  <si>
    <t>p06*2</t>
  </si>
  <si>
    <t>155</t>
  </si>
  <si>
    <t>713111121</t>
  </si>
  <si>
    <t>Montáž tepelné izolace stropů rohožemi, pásy, dílci, deskami, bloky (izolační materiál ve specifikaci) rovných spodem s uchycením (drátem, páskou apod.)</t>
  </si>
  <si>
    <t>1529247634</t>
  </si>
  <si>
    <t>"dvě vrstvy izolace" tepizvod*2</t>
  </si>
  <si>
    <t>156</t>
  </si>
  <si>
    <t>63166765</t>
  </si>
  <si>
    <t>pás tepelně izolační mezi krokve λ=0,036-0,037 tl 120mm</t>
  </si>
  <si>
    <t>-121398507</t>
  </si>
  <si>
    <t>tepizvod+tepizšik</t>
  </si>
  <si>
    <t>530,083*1,02 'Přepočtené koeficientem množství</t>
  </si>
  <si>
    <t>157</t>
  </si>
  <si>
    <t>63152188</t>
  </si>
  <si>
    <t>pás tepelně izolační suchá výstavba λ=0,038 tl 140mm</t>
  </si>
  <si>
    <t>-816435374</t>
  </si>
  <si>
    <t>158</t>
  </si>
  <si>
    <t>713131121</t>
  </si>
  <si>
    <t>Montáž tepelné izolace stěn rohožemi, pásy, deskami, dílci, bloky (izolační materiál ve specifikaci) přichycením úchytnými dráty a závlačkami</t>
  </si>
  <si>
    <t>-2119510421</t>
  </si>
  <si>
    <t>159</t>
  </si>
  <si>
    <t>63148141</t>
  </si>
  <si>
    <t>deska tepelně izolační minerální univerzální λ=0,033-0,035 tl 200mm</t>
  </si>
  <si>
    <t>564126020</t>
  </si>
  <si>
    <t>162,582*1,05 'Přepočtené koeficientem množství</t>
  </si>
  <si>
    <t>160</t>
  </si>
  <si>
    <t>713121111</t>
  </si>
  <si>
    <t>Montáž tepelné izolace podlah rohožemi, pásy, deskami, dílci, bloky (izolační materiál ve specifikaci) kladenými volně jednovrstvá</t>
  </si>
  <si>
    <t>1988408471</t>
  </si>
  <si>
    <t>"1np únik schodiště"   6,02*2,87</t>
  </si>
  <si>
    <t>"podlaha 4np - kročejová iz"  (348,12-15,56)*1,05</t>
  </si>
  <si>
    <t>161</t>
  </si>
  <si>
    <t>63151482</t>
  </si>
  <si>
    <t>deska tepelně izolační minerální plovoucích podlah λ=0,038-0,039 tl 40mm</t>
  </si>
  <si>
    <t>-122667541</t>
  </si>
  <si>
    <t>349,188*1,02 'Přepočtené koeficientem množství</t>
  </si>
  <si>
    <t>162</t>
  </si>
  <si>
    <t>28372302</t>
  </si>
  <si>
    <t>deska EPS 100 pro trvalé zatížení v tlaku (max. 2000 kg/m2) tl 30mm</t>
  </si>
  <si>
    <t>-922672847</t>
  </si>
  <si>
    <t>163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</si>
  <si>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</si>
  <si>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</si>
  <si>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-537609795</t>
  </si>
  <si>
    <t>164</t>
  </si>
  <si>
    <t>28329282</t>
  </si>
  <si>
    <t>fólie PE vyztužená Al vrstvou pro parotěsnou vrstvu 170g/m2</t>
  </si>
  <si>
    <t>303046676</t>
  </si>
  <si>
    <t>530,083*1,05 'Přepočtené koeficientem množství</t>
  </si>
  <si>
    <t>165</t>
  </si>
  <si>
    <t>713151211</t>
  </si>
  <si>
    <t>Montáž tepelné izolace střech šikmých rohožemi, pásy, deskami (izolační materiál ve specifikaci) připevněné sponkami folie reflexní nad krokve s difúzní spojovací páskou, tloušťka izolace do 5 mm</t>
  </si>
  <si>
    <t>-1880903043</t>
  </si>
  <si>
    <t>"střecha"   s2+s4</t>
  </si>
  <si>
    <t>"půdička"   w03+p06*1,03</t>
  </si>
  <si>
    <t>166</t>
  </si>
  <si>
    <t>28329044</t>
  </si>
  <si>
    <t>fólie kontaktní difuzně propustná pro doplňkovou hydroizolační vrstvu, třívrstvá mikroporézní PP 150g/m2</t>
  </si>
  <si>
    <t>-1917268739</t>
  </si>
  <si>
    <t>293,783*1,05 'Přepočtené koeficientem množství</t>
  </si>
  <si>
    <t>167</t>
  </si>
  <si>
    <t>28329309</t>
  </si>
  <si>
    <t>páska oboustranně samolepící difúzních membrán</t>
  </si>
  <si>
    <t>1159552988</t>
  </si>
  <si>
    <t>168</t>
  </si>
  <si>
    <t>713190817</t>
  </si>
  <si>
    <t>Odstranění tepelné izolace běžných stavebních konstrukcí – vrstvy, doplňky a konstrukční součásti izolační vrstvy lože perlitové průměrné tloušťky přes 100 do 150 mm</t>
  </si>
  <si>
    <t>304008301</t>
  </si>
  <si>
    <t>"4np" 467,12</t>
  </si>
  <si>
    <t>169</t>
  </si>
  <si>
    <t>713191411</t>
  </si>
  <si>
    <t>Montáž tepelné izolace stavebních konstrukcí - doplňky a konstrukční součásti střech šikmých provedení podkladového roštu pod krokve</t>
  </si>
  <si>
    <t>-370935854</t>
  </si>
  <si>
    <t>(tepizvod+tepizšik)/1,1</t>
  </si>
  <si>
    <t>170</t>
  </si>
  <si>
    <t>60726280</t>
  </si>
  <si>
    <t>deska dřevoštěpková OSB 3 P+D nebroušená tl 25mm</t>
  </si>
  <si>
    <t>-794780577</t>
  </si>
  <si>
    <t>"krovový nástavec 300/210 po 1 m"  481,894*0,21*0,3</t>
  </si>
  <si>
    <t>30,359*1,08 'Přepočtené koeficientem množství</t>
  </si>
  <si>
    <t>171</t>
  </si>
  <si>
    <t>60514106</t>
  </si>
  <si>
    <t>řezivo jehličnaté lať pevnostní třída S10-13 průžez 40x60mm</t>
  </si>
  <si>
    <t>-781255583</t>
  </si>
  <si>
    <t>"krovový nástavec "  481,894*0,04*0,06</t>
  </si>
  <si>
    <t>1,157*1,08 'Přepočtené koeficientem množství</t>
  </si>
  <si>
    <t>172</t>
  </si>
  <si>
    <t>713521112</t>
  </si>
  <si>
    <t>Montáž tepelné izolace protipožárním obkladem  deskami (desky ve specifikaci) sloupů včetně plechových pozinkovaných nárožníků dvouvrstvá</t>
  </si>
  <si>
    <t>976771779</t>
  </si>
  <si>
    <t>"4np kce střechy"  0,12*4*3,0*8</t>
  </si>
  <si>
    <t>173</t>
  </si>
  <si>
    <t>59030029</t>
  </si>
  <si>
    <t>deska SDK protipožární DF tl 15mm</t>
  </si>
  <si>
    <t>240598520</t>
  </si>
  <si>
    <t>"4np kce střechy"  (0,18*4*3,0*8)*2*1,05</t>
  </si>
  <si>
    <t>174</t>
  </si>
  <si>
    <t>998713103</t>
  </si>
  <si>
    <t>Přesun hmot pro izolace tepelné stanovený z hmotnosti přesunovaného materiálu vodorovná dopravní vzdálenost do 50 m v objektech výšky přes 12 m do 24 m</t>
  </si>
  <si>
    <t>-90258733</t>
  </si>
  <si>
    <t>762</t>
  </si>
  <si>
    <t>Konstrukce tesařské</t>
  </si>
  <si>
    <t>175</t>
  </si>
  <si>
    <t>762085103</t>
  </si>
  <si>
    <t>Práce společné pro tesařské konstrukce  montáž ocelových spojovacích prostředků (materiál ve specifikaci) kotevních želez příložek, patek, táhel</t>
  </si>
  <si>
    <t>361901507</t>
  </si>
  <si>
    <t>"w03"   ((54,32+23,1)/1,0)*1,05</t>
  </si>
  <si>
    <t>176</t>
  </si>
  <si>
    <t>54825117</t>
  </si>
  <si>
    <t>kování tesařské úhelník 90° typ1 120x120x80x3,0mm</t>
  </si>
  <si>
    <t>1003176290</t>
  </si>
  <si>
    <t>81,291*1,05 'Přepočtené koeficientem množství</t>
  </si>
  <si>
    <t>177</t>
  </si>
  <si>
    <t>762112210</t>
  </si>
  <si>
    <t>Montáž konstrukce stěn a příček na hladko (bez zářezů)  z hraněného a polohraněného řeziva, s použitím ocelových spojek (spojky ve specifikaci), průřezové plochy do 120 cm2</t>
  </si>
  <si>
    <t>2105334623</t>
  </si>
  <si>
    <t>"w03"   ((54,32+23,1)/1,0*2,1)*1,05</t>
  </si>
  <si>
    <t>178</t>
  </si>
  <si>
    <t>762195000</t>
  </si>
  <si>
    <t>Spojovací prostředky stěn a příček  hřebíky, svory, fixační prkna</t>
  </si>
  <si>
    <t>-1675618365</t>
  </si>
  <si>
    <t>2,254+0,627</t>
  </si>
  <si>
    <t>179</t>
  </si>
  <si>
    <t>762331922</t>
  </si>
  <si>
    <t>Vázané konstrukce krovů  vyřezání části střešní vazby průřezové plochy řeziva přes 120 do 224 cm2, délky vyřezané části krovového prvku přes 3 do 5 m</t>
  </si>
  <si>
    <t>1640603433</t>
  </si>
  <si>
    <t>"schodiště"  5,5*2+1,0*5+3,05</t>
  </si>
  <si>
    <t>"výtah"  5,5*9+3,7</t>
  </si>
  <si>
    <t>180</t>
  </si>
  <si>
    <t>762332132</t>
  </si>
  <si>
    <t>Montáž vázaných konstrukcí krovů  střech pultových, sedlových, valbových, stanových čtvercového nebo obdélníkového půdorysu, z řeziva hraněného průřezové plochy přes 120 do 224 cm2</t>
  </si>
  <si>
    <t>-1498250404</t>
  </si>
  <si>
    <t>"s4"  4,3*4+3,05</t>
  </si>
  <si>
    <t>"s2"  4,5*8+5,7</t>
  </si>
  <si>
    <t>181</t>
  </si>
  <si>
    <t>762341210</t>
  </si>
  <si>
    <t>Bednění a laťování montáž bednění střech rovných a šikmých sklonu do 60° s vyřezáním otvorů z prken hrubých na sraz tl. do 32 mm</t>
  </si>
  <si>
    <t>1164343616</t>
  </si>
  <si>
    <t>s4+s5*1,5+s2</t>
  </si>
  <si>
    <t>182</t>
  </si>
  <si>
    <t>762341811</t>
  </si>
  <si>
    <t>Demontáž bednění a laťování  bednění střech rovných, obloukových, sklonu do 60° se všemi nadstřešními konstrukcemi z prken hrubých, hoblovaných tl. do 32 mm</t>
  </si>
  <si>
    <t>664149717</t>
  </si>
  <si>
    <t>"schodiště"  (6,22*1,0+3,0*5,0)*1,1</t>
  </si>
  <si>
    <t>"výtah"  ((3,05+0,65)*6,0+2,66*1,0)*1,1</t>
  </si>
  <si>
    <t>"plochá střecha"  6,8*1,1</t>
  </si>
  <si>
    <t>183</t>
  </si>
  <si>
    <t>762342441</t>
  </si>
  <si>
    <t>Bednění a laťování montáž lišt trojúhelníkových nebo kontralatí</t>
  </si>
  <si>
    <t>-2082750394</t>
  </si>
  <si>
    <t>"s4"  4,3*4</t>
  </si>
  <si>
    <t>"s2"  4,5*8</t>
  </si>
  <si>
    <t>184</t>
  </si>
  <si>
    <t>762361114</t>
  </si>
  <si>
    <t>Montáž spádových klínů  pro rovné střechy s připojením na nosnou konstrukci z řeziva průřezové plochy do 120 cm2</t>
  </si>
  <si>
    <t>2140591718</t>
  </si>
  <si>
    <t>s5/0,6*1,2</t>
  </si>
  <si>
    <t>185</t>
  </si>
  <si>
    <t>60512126</t>
  </si>
  <si>
    <t>hranol stavební řezivo průřezu do 120cm2 dl 6-8m</t>
  </si>
  <si>
    <t>1906874492</t>
  </si>
  <si>
    <t>"w03"   170,711*0,06*0,2</t>
  </si>
  <si>
    <t>"spádový klín s5"   s5/0,6*1,2*0,06*0,2</t>
  </si>
  <si>
    <t>2,121*1,1 'Přepočtené koeficientem množství</t>
  </si>
  <si>
    <t>186</t>
  </si>
  <si>
    <t>60511093</t>
  </si>
  <si>
    <t>řezivo jehličnaté boční omítané š 80-160mm tl 23mm dl 4-6m</t>
  </si>
  <si>
    <t>1346550523</t>
  </si>
  <si>
    <t>"bednění"  50,906*0,23</t>
  </si>
  <si>
    <t>"w03"  (54,32+23,1)*2*0,023*0,16</t>
  </si>
  <si>
    <t>12,278*1,1 'Přepočtené koeficientem množství</t>
  </si>
  <si>
    <t>187</t>
  </si>
  <si>
    <t>60512130</t>
  </si>
  <si>
    <t>hranol stavební řezivo průřezu do 224cm2 do dl 6m</t>
  </si>
  <si>
    <t>-292264525</t>
  </si>
  <si>
    <t>"krovy"   61,950*0,12*0,16</t>
  </si>
  <si>
    <t>1,189*1,1 'Přepočtené koeficientem množství</t>
  </si>
  <si>
    <t>188</t>
  </si>
  <si>
    <t>60514101</t>
  </si>
  <si>
    <t>řezivo jehličnaté lať 10-25cm2</t>
  </si>
  <si>
    <t>-2088274945</t>
  </si>
  <si>
    <t>"kontralatě"  53,200*0,04*0,06</t>
  </si>
  <si>
    <t>189</t>
  </si>
  <si>
    <t>762395000</t>
  </si>
  <si>
    <t>Spojovací prostředky krovů, bednění a laťování, nadstřešních konstrukcí  svory, prkna, hřebíky, pásová ocel, vruty</t>
  </si>
  <si>
    <t>-1581456964</t>
  </si>
  <si>
    <t>190</t>
  </si>
  <si>
    <t>762421022</t>
  </si>
  <si>
    <t>Obložení stropů nebo střešních podhledů z dřevoštěpkových desek OSB šroubovaných na pero a drážku nebroušených, tloušťky desky 12 mm</t>
  </si>
  <si>
    <t>-428422406</t>
  </si>
  <si>
    <t>"střechy"   s1a+s1b+s2+s4</t>
  </si>
  <si>
    <t>417,441*1,1 'Přepočtené koeficientem množství</t>
  </si>
  <si>
    <t>191</t>
  </si>
  <si>
    <t>762421027</t>
  </si>
  <si>
    <t>Obložení stropů nebo střešních podhledů z dřevoštěpkových desek OSB šroubovaných na pero a drážku nebroušených, tloušťky desky 25 mm</t>
  </si>
  <si>
    <t>-1327017536</t>
  </si>
  <si>
    <t>"římsy"  (3,02+5,85-2,6)*(0,4+0,2)</t>
  </si>
  <si>
    <t>192</t>
  </si>
  <si>
    <t>762431022</t>
  </si>
  <si>
    <t>Obložení stěn z dřevoštěpkových desek OSB přibíjených na pero a drážku nebroušených, tloušťky desky 12 mm</t>
  </si>
  <si>
    <t>-1505490318</t>
  </si>
  <si>
    <t>162,582*1,1 'Přepočtené koeficientem množství</t>
  </si>
  <si>
    <t>193</t>
  </si>
  <si>
    <t>998762103</t>
  </si>
  <si>
    <t>Přesun hmot pro konstrukce tesařské  stanovený z hmotnosti přesunovaného materiálu vodorovná dopravní vzdálenost do 50 m v objektech výšky přes 12 do 24 m</t>
  </si>
  <si>
    <t>1744633602</t>
  </si>
  <si>
    <t>763</t>
  </si>
  <si>
    <t>Konstrukce suché výstavby</t>
  </si>
  <si>
    <t>194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</si>
  <si>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</si>
  <si>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</si>
  <si>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-294623115</t>
  </si>
  <si>
    <t>w05*1,05</t>
  </si>
  <si>
    <t>195</t>
  </si>
  <si>
    <t>763111335</t>
  </si>
  <si>
    <t>Příčka ze sádrokartonových desek  s nosnou konstrukcí z jednoduchých ocelových profilů UW, CW jednoduše opláštěná deskou impregnovanou H2 tl. 12,5 mm, příčka tl. 125 mm, profil 75 bez TI, EI 15, Rw 41 dB</t>
  </si>
  <si>
    <t>-1050892630</t>
  </si>
  <si>
    <t>w04*1,05</t>
  </si>
  <si>
    <t>196</t>
  </si>
  <si>
    <t>763111414</t>
  </si>
  <si>
    <t>Příčka ze sádrokartonových desek  s nosnou konstrukcí z jednoduchých ocelových profilů UW, CW dvojitě opláštěná deskami standardními A tl. 2 x 12,5 mm, EI 60, příčka tl. 125 mm, profil 75 TI tl. 75 mm, Rw 53 dB</t>
  </si>
  <si>
    <t>1707640417</t>
  </si>
  <si>
    <t>w01*1,05</t>
  </si>
  <si>
    <t>197</t>
  </si>
  <si>
    <t>763111621</t>
  </si>
  <si>
    <t>Příčka ze sádrokartonových desek  montáž desek tl. 12,5 mm</t>
  </si>
  <si>
    <t>-1520045674</t>
  </si>
  <si>
    <t>198</t>
  </si>
  <si>
    <t>59030021</t>
  </si>
  <si>
    <t>deska SDK A tl 12,5mm</t>
  </si>
  <si>
    <t>-1371306982</t>
  </si>
  <si>
    <t>56,204*1,1 'Přepočtené koeficientem množství</t>
  </si>
  <si>
    <t>199</t>
  </si>
  <si>
    <t>763111713</t>
  </si>
  <si>
    <t>Příčka ze sádrokartonových desek  ostatní konstrukce a práce na příčkách ze sádrokartonových desek ukončení příčky ve volném prostoru</t>
  </si>
  <si>
    <t>-1304792023</t>
  </si>
  <si>
    <t>200</t>
  </si>
  <si>
    <t>763111717</t>
  </si>
  <si>
    <t>Příčka ze sádrokartonových desek  ostatní konstrukce a práce na příčkách ze sádrokartonových desek základní penetrační nátěr</t>
  </si>
  <si>
    <t>-1412192952</t>
  </si>
  <si>
    <t>((w01+w02+w04+w05+w06+w07)*2+w03)*1,05</t>
  </si>
  <si>
    <t>201</t>
  </si>
  <si>
    <t>763111726</t>
  </si>
  <si>
    <t>Příčka ze sádrokartonových desek  ostatní konstrukce a práce na příčkách ze sádrokartonových desek ochrana rohů lišta na ochranu volných hran vysoce pevná a nárazu odolná</t>
  </si>
  <si>
    <t>-1652491832</t>
  </si>
  <si>
    <t>2,7*7</t>
  </si>
  <si>
    <t>202</t>
  </si>
  <si>
    <t>763111751</t>
  </si>
  <si>
    <t>Příčka ze sádrokartonových desek  Příplatek k cenám za plochu do 6 m2 jednotlivě</t>
  </si>
  <si>
    <t>1471319708</t>
  </si>
  <si>
    <t>w05*0,5</t>
  </si>
  <si>
    <t>203</t>
  </si>
  <si>
    <t>763112311</t>
  </si>
  <si>
    <t>Příčka mezibytová ze sádrokartonových desek  s nosnou konstrukcí ze zdvojených ocelových profilů UW, CW dvojitě opláštěná deskami standardními A tl. 2 x 12,5 mm, EI 60, příčka tl. 155 mm, profil 50 TI tl. 40 mm, Rw 59 dB</t>
  </si>
  <si>
    <t>-2005892388</t>
  </si>
  <si>
    <t>(w02+w07)*1,05</t>
  </si>
  <si>
    <t>204</t>
  </si>
  <si>
    <t>763113335</t>
  </si>
  <si>
    <t>Příčka instalační ze sádrokartonových desek  s nosnou konstrukcí ze zdvojených ocelových profilů UW, CW s mezerou, CW profily navzájem spojeny páskem sádry dvojitě opláštěná deskami protipožárními impregnovanými H2DF tl. 2 x 12,5 mm, příčka tl. 220 mm, profil 50 TI tl. 40 mm, EI 90, Rw 52 dB</t>
  </si>
  <si>
    <t>1807322214</t>
  </si>
  <si>
    <t>w06*1,05</t>
  </si>
  <si>
    <t>205</t>
  </si>
  <si>
    <t>763131532</t>
  </si>
  <si>
    <t>Podhled ze sádrokartonových desek  jednovrstvá zavěšená spodní konstrukce z ocelových profilů CD, UD jednoduše opláštěná deskou protipožární DF, tl. 15 mm, bez TI</t>
  </si>
  <si>
    <t>1647929594</t>
  </si>
  <si>
    <t>"40% podhledů"   (c01+c02+c03+c04)*1,05*0,4</t>
  </si>
  <si>
    <t>206</t>
  </si>
  <si>
    <t>763131714</t>
  </si>
  <si>
    <t>Podhled ze sádrokartonových desek  ostatní práce a konstrukce na podhledech ze sádrokartonových desek základní penetrační nátěr</t>
  </si>
  <si>
    <t>303964857</t>
  </si>
  <si>
    <t>(c01+c02+c03+c04)*1,05</t>
  </si>
  <si>
    <t>207</t>
  </si>
  <si>
    <t>763131821</t>
  </si>
  <si>
    <t>Demontáž podhledu nebo samostatného požárního předělu ze sádrokartonových desek  s nosnou konstrukcí dvouvrstvou z ocelových profilů, opláštění jednoduché</t>
  </si>
  <si>
    <t>-587627059</t>
  </si>
  <si>
    <t>"před výtahem"  6,8</t>
  </si>
  <si>
    <t>208</t>
  </si>
  <si>
    <t>763161722</t>
  </si>
  <si>
    <t>Podkroví ze sádrokartonových desek  dvouvrstvá spodní konstrukce z ocelových profilů CD, UD jednoduše opláštěná deskou protipožární DF, tl. 15 mm, TI tl. 200 mm, REI 30</t>
  </si>
  <si>
    <t>-1847374249</t>
  </si>
  <si>
    <t>"60% podhledů"   (c01+c02+c03+c04)*1,05*0,6</t>
  </si>
  <si>
    <t>209</t>
  </si>
  <si>
    <t>763172315</t>
  </si>
  <si>
    <t>Instalační technika pro konstrukce ze sádrokartonových desek  montáž revizních dvířek velikost 600 x 600 mm</t>
  </si>
  <si>
    <t>-1387613307</t>
  </si>
  <si>
    <t>"26/D"  4</t>
  </si>
  <si>
    <t>210</t>
  </si>
  <si>
    <t>59030166</t>
  </si>
  <si>
    <t>klapka revizní protipožární pro stěny tl 12,5mm 600x600mm</t>
  </si>
  <si>
    <t>-2101008396</t>
  </si>
  <si>
    <t>211</t>
  </si>
  <si>
    <t>763173111</t>
  </si>
  <si>
    <t>Instalační technika pro konstrukce ze sádrokartonových desek  montáž nosičů zařizovacích předmětů  úchytu pro umyvadlo</t>
  </si>
  <si>
    <t>1067987722</t>
  </si>
  <si>
    <t>212</t>
  </si>
  <si>
    <t>59030729</t>
  </si>
  <si>
    <t>konstrukce pro uchycení umyvadla s nástěnnými bateriemi osová rozteč CW profilů 450-625mm</t>
  </si>
  <si>
    <t>-1559369123</t>
  </si>
  <si>
    <t>213</t>
  </si>
  <si>
    <t>55281739</t>
  </si>
  <si>
    <t>montážní prvek pro umyvadlo pro tělesně postižené v 820-980mm</t>
  </si>
  <si>
    <t>-562716397</t>
  </si>
  <si>
    <t>214</t>
  </si>
  <si>
    <t>763173112</t>
  </si>
  <si>
    <t>Instalační technika pro konstrukce ze sádrokartonových desek  montáž nosičů zařizovacích předmětů  úchytu pro pisoár</t>
  </si>
  <si>
    <t>646348879</t>
  </si>
  <si>
    <t>215</t>
  </si>
  <si>
    <t>59030728</t>
  </si>
  <si>
    <t>konstrukce pro uchycení pisoáru osová rozteč CW profilů 450-625mm</t>
  </si>
  <si>
    <t>-44750390</t>
  </si>
  <si>
    <t>216</t>
  </si>
  <si>
    <t>763173113</t>
  </si>
  <si>
    <t>Instalační technika pro konstrukce ze sádrokartonových desek  montáž nosičů zařizovacích předmětů  úchytu pro WC</t>
  </si>
  <si>
    <t>992931756</t>
  </si>
  <si>
    <t>217</t>
  </si>
  <si>
    <t>55281723</t>
  </si>
  <si>
    <t>montážní prvek pro závěsné WC do lehkých stěn s kovovou konstrukcí ovládání shora stavební v 980mm</t>
  </si>
  <si>
    <t>-1576774898</t>
  </si>
  <si>
    <t>218</t>
  </si>
  <si>
    <t>763173121</t>
  </si>
  <si>
    <t>Instalační technika pro konstrukce ze sádrokartonových desek  montáž nosičů zařizovacích předmětů  nosníku pro pisoáry, umývátka a boilery jednostranného</t>
  </si>
  <si>
    <t>-1289584727</t>
  </si>
  <si>
    <t>"wc invalidi"  4</t>
  </si>
  <si>
    <t>"ostatní nespecifikované"  5</t>
  </si>
  <si>
    <t>219</t>
  </si>
  <si>
    <t>55281769</t>
  </si>
  <si>
    <t>montážní prvek pro podpěrné prvky a madla stavební v 1120mm</t>
  </si>
  <si>
    <t>-1082386004</t>
  </si>
  <si>
    <t>220</t>
  </si>
  <si>
    <t>763221151</t>
  </si>
  <si>
    <t>Stěna předsazená ze sádrovláknitých desek  s nosnou konstrukcí z ocelových profilů CW, UW jednoduše opláštěná deskou protipožární tl. 20 mm, bez TI, stěna tl. 90 mm, profil 50</t>
  </si>
  <si>
    <t>-818469804</t>
  </si>
  <si>
    <t>w03*1,05</t>
  </si>
  <si>
    <t>221</t>
  </si>
  <si>
    <t>763181321</t>
  </si>
  <si>
    <t>Výplně otvorů konstrukcí ze sádrokartonových desek  montáž zárubně kovové s příslušenstvím pro příčky výšky přes 2,75 do 4,75 m nebo zátěže dveřního křídla přes 25 kg, s profilem UW jednokřídlové</t>
  </si>
  <si>
    <t>-1482620600</t>
  </si>
  <si>
    <t>222</t>
  </si>
  <si>
    <t>55331511</t>
  </si>
  <si>
    <t>zárubeň ocelová pro sádrokarton 75 700 levá,pravá</t>
  </si>
  <si>
    <t>996982876</t>
  </si>
  <si>
    <t>223</t>
  </si>
  <si>
    <t>55331531</t>
  </si>
  <si>
    <t>zárubeň ocelová pro sádrokarton 125 700 levá,pravá</t>
  </si>
  <si>
    <t>731906052</t>
  </si>
  <si>
    <t>224</t>
  </si>
  <si>
    <t>55331533</t>
  </si>
  <si>
    <t>zárubeň ocelová pro sádrokarton 125 900 levá,pravá</t>
  </si>
  <si>
    <t>767578098</t>
  </si>
  <si>
    <t>225</t>
  </si>
  <si>
    <t>55331543</t>
  </si>
  <si>
    <t>zárubeň ocelová pro sádrokarton 150 900 levá,pravá</t>
  </si>
  <si>
    <t>1686843019</t>
  </si>
  <si>
    <t>226</t>
  </si>
  <si>
    <t>763412114</t>
  </si>
  <si>
    <t>Sanitární příčky vhodné do suchého prostředí dělící z dřevotřískových desek laminovaných tl. 32 mm</t>
  </si>
  <si>
    <t>1936041296</t>
  </si>
  <si>
    <t>"mč 413"   1,765*2,1-0,7*2,0</t>
  </si>
  <si>
    <t>227</t>
  </si>
  <si>
    <t>763412124</t>
  </si>
  <si>
    <t>Sanitární příčky vhodné do suchého prostředí dveře vnitřní do sanitárních příček šířky do 800 mm, výšky do 2 000 mm z dřevotřískových desek laminovaných včetně nerezového kování tl. 32 mm</t>
  </si>
  <si>
    <t>-1409186331</t>
  </si>
  <si>
    <t>228</t>
  </si>
  <si>
    <t>763431001</t>
  </si>
  <si>
    <t>Montáž podhledu minerálního  včetně zavěšeného roštu viditelného s panely vyjímatelnými, velikosti panelů do 0,36 m2</t>
  </si>
  <si>
    <t>242618945</t>
  </si>
  <si>
    <t>c04*1,05</t>
  </si>
  <si>
    <t>229</t>
  </si>
  <si>
    <t>59036010</t>
  </si>
  <si>
    <t>panel akustický nebarvená hrana viditelný rošt bílá rastr š.24, tl 20mm</t>
  </si>
  <si>
    <t>-677417226</t>
  </si>
  <si>
    <t>76,797*1,05 'Přepočtené koeficientem množství</t>
  </si>
  <si>
    <t>230</t>
  </si>
  <si>
    <t>763431061</t>
  </si>
  <si>
    <t>Montáž podhledu minerálního  na stropní konstrukci připevňovaného lepením, velikosti panelů do 0,36 m2</t>
  </si>
  <si>
    <t>711410727</t>
  </si>
  <si>
    <t>c01*1,05</t>
  </si>
  <si>
    <t>231</t>
  </si>
  <si>
    <t>59036161</t>
  </si>
  <si>
    <t>panel akustický stropní s vyztuženým povrchem tl 40mm</t>
  </si>
  <si>
    <t>-448697462</t>
  </si>
  <si>
    <t>148,891*1,05 'Přepočtené koeficientem množství</t>
  </si>
  <si>
    <t>232</t>
  </si>
  <si>
    <t>763711112</t>
  </si>
  <si>
    <t>Montáž svislé konstrukce  do 10 m výšky římsy stěny a příčky z panelů tl. do 55 mm, plochy přes 1,5 do 3,6 m2</t>
  </si>
  <si>
    <t>-1767054884</t>
  </si>
  <si>
    <t>"mč 413"  1,765*2,3</t>
  </si>
  <si>
    <t>233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</si>
  <si>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</si>
  <si>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</si>
  <si>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2155961</t>
  </si>
  <si>
    <t>764</t>
  </si>
  <si>
    <t>Konstrukce klempířské</t>
  </si>
  <si>
    <t>234</t>
  </si>
  <si>
    <t>764001841</t>
  </si>
  <si>
    <t>Demontáž klempířských konstrukcí krytiny ze šablon do suti</t>
  </si>
  <si>
    <t>1218187496</t>
  </si>
  <si>
    <t>"schodiště"  6,22*1,0+3,0*5,0</t>
  </si>
  <si>
    <t>"výtah"  (3,05+0,65)*6,0+2,66*1,0</t>
  </si>
  <si>
    <t>"střešní okna"   (1,6*0,78*23+1,4*0,78*2+0,98*0,55*3+0,6*0,6*5)*1,2</t>
  </si>
  <si>
    <t>235</t>
  </si>
  <si>
    <t>764001843</t>
  </si>
  <si>
    <t>Demontáž klempířských konstrukcí krytiny ze šablon k dalšímu použití</t>
  </si>
  <si>
    <t>133032191</t>
  </si>
  <si>
    <t>"podsouvaná folie"   (6,0+3,02+3,8)*1,0*1,05</t>
  </si>
  <si>
    <t>236</t>
  </si>
  <si>
    <t>764001901</t>
  </si>
  <si>
    <t>Napojení na stávající klempířské konstrukce délky spoje do 0,5 m</t>
  </si>
  <si>
    <t>487168471</t>
  </si>
  <si>
    <t>"02/K"    4</t>
  </si>
  <si>
    <t>237</t>
  </si>
  <si>
    <t>764002841</t>
  </si>
  <si>
    <t>Demontáž klempířských konstrukcí oplechování horních ploch zdí a nadezdívek do suti</t>
  </si>
  <si>
    <t>796109650</t>
  </si>
  <si>
    <t>"u výtahu"  3,6*2</t>
  </si>
  <si>
    <t>238</t>
  </si>
  <si>
    <t>764004801</t>
  </si>
  <si>
    <t>Demontáž klempířských konstrukcí žlabu podokapního do suti</t>
  </si>
  <si>
    <t>-1433761816</t>
  </si>
  <si>
    <t>(3,6+6,22)*1,2</t>
  </si>
  <si>
    <t>239</t>
  </si>
  <si>
    <t>764121442</t>
  </si>
  <si>
    <t>Krytina z hliníkového plechu s úpravou u okapů, prostupů a výčnělků ze šablon, počet kusů do 4 ks/m2 do 30°</t>
  </si>
  <si>
    <t>474344265</t>
  </si>
  <si>
    <t>240</t>
  </si>
  <si>
    <t>764203156</t>
  </si>
  <si>
    <t>Montáž oplechování střešních prvků sněhového zachytávače průbežného dvoutrubkového</t>
  </si>
  <si>
    <t>-807991478</t>
  </si>
  <si>
    <t>2*9+3*3</t>
  </si>
  <si>
    <t>241</t>
  </si>
  <si>
    <t>55344670</t>
  </si>
  <si>
    <t>zábrana sněhová žebříček dl 3m</t>
  </si>
  <si>
    <t>1785734735</t>
  </si>
  <si>
    <t>"05/K"   9+3</t>
  </si>
  <si>
    <t>242</t>
  </si>
  <si>
    <t>764315631</t>
  </si>
  <si>
    <t>Lemování trub, konzol, držáků a ostatních kusových prvků z pozinkovaného plechu s povrchovou úpravou střech s krytinou prostupovou manžetou do 75 mm</t>
  </si>
  <si>
    <t>1026068184</t>
  </si>
  <si>
    <t>"oplechování 05/K"  9*2+3*3</t>
  </si>
  <si>
    <t>243</t>
  </si>
  <si>
    <t>764214605</t>
  </si>
  <si>
    <t>Oplechování horních ploch zdí a nadezdívek (atik) z pozinkovaného plechu s povrchovou úpravou mechanicky kotvené rš 400 mm</t>
  </si>
  <si>
    <t>652119080</t>
  </si>
  <si>
    <t>"výtah stávající"    2,5*3</t>
  </si>
  <si>
    <t>244</t>
  </si>
  <si>
    <t>764215645</t>
  </si>
  <si>
    <t>Oplechování horních ploch zdí a nadezdívek (atik) z pozinkovaného plechu s povrchovou úpravou Příplatek k cenám za zvýšenou pracnost při provedení rohu nebo koutu do rš 400 mm</t>
  </si>
  <si>
    <t>207637016</t>
  </si>
  <si>
    <t>245</t>
  </si>
  <si>
    <t>764311605</t>
  </si>
  <si>
    <t>Lemování zdí z pozinkovaného plechu s povrchovou úpravou boční nebo horní rovné, střech s krytinou prejzovou nebo vlnitou rš 400 mm</t>
  </si>
  <si>
    <t>-670266028</t>
  </si>
  <si>
    <t>"04/K"   19,4</t>
  </si>
  <si>
    <t>246</t>
  </si>
  <si>
    <t>764325421</t>
  </si>
  <si>
    <t>Lemování trub, konzol, držáků a ostatních kusových prvků z hliníkového plechu střech s krytinou skládanou mimo prejzovou nebo z plechu, průměr do 75 mm</t>
  </si>
  <si>
    <t>1992689196</t>
  </si>
  <si>
    <t>"06/K"  2</t>
  </si>
  <si>
    <t>247</t>
  </si>
  <si>
    <t>764325423</t>
  </si>
  <si>
    <t>Lemování trub, konzol, držáků a ostatních kusových prvků z hliníkového plechu střech s krytinou skládanou mimo prejzovou nebo z plechu, průměr přes 100 do 150 mm</t>
  </si>
  <si>
    <t>589465604</t>
  </si>
  <si>
    <t>"06K"   2</t>
  </si>
  <si>
    <t>248</t>
  </si>
  <si>
    <t>764511642</t>
  </si>
  <si>
    <t>Žlab podokapní z pozinkovaného plechu s povrchovou úpravou včetně háků a čel kotlík oválný (trychtýřový), rš žlabu/průměr svodu 330/100 mm</t>
  </si>
  <si>
    <t>744419315</t>
  </si>
  <si>
    <t>249</t>
  </si>
  <si>
    <t>764518622</t>
  </si>
  <si>
    <t>Svod z pozinkovaného plechu s upraveným povrchem včetně objímek, kolen a odskoků kruhový, průměru 100 mm</t>
  </si>
  <si>
    <t>189048151</t>
  </si>
  <si>
    <t>"03K"   2,0*2+13,4</t>
  </si>
  <si>
    <t>250</t>
  </si>
  <si>
    <t>764511602</t>
  </si>
  <si>
    <t>Žlab podokapní z pozinkovaného plechu s povrchovou úpravou včetně háků a čel půlkruhový rš 330 mm</t>
  </si>
  <si>
    <t>125335507</t>
  </si>
  <si>
    <t>"01/K"  3,1+0,8+6,1</t>
  </si>
  <si>
    <t>251</t>
  </si>
  <si>
    <t>998764103</t>
  </si>
  <si>
    <t>Přesun hmot pro konstrukce klempířské stanovený z hmotnosti přesunovaného materiálu vodorovná dopravní vzdálenost do 50 m v objektech výšky přes 12 do 24 m</t>
  </si>
  <si>
    <t>-168097355</t>
  </si>
  <si>
    <t>766</t>
  </si>
  <si>
    <t>Konstrukce truhlářské</t>
  </si>
  <si>
    <t>252</t>
  </si>
  <si>
    <t>766231113</t>
  </si>
  <si>
    <t>Montáž sklápěcich schodů  na půdu s vyřezáním otvoru a kompletizací</t>
  </si>
  <si>
    <t>704009051</t>
  </si>
  <si>
    <t>253</t>
  </si>
  <si>
    <t>55347581</t>
  </si>
  <si>
    <t>schody skládací protipožární,mech. z Al profilů, El 30 TI, pro výšku max. 280 cm, 11 schodnic 110 X 70 cm</t>
  </si>
  <si>
    <t>-269100765</t>
  </si>
  <si>
    <t>254</t>
  </si>
  <si>
    <t>766311111</t>
  </si>
  <si>
    <t>Montáž výplně zábradlí  dřevěného vnitřního</t>
  </si>
  <si>
    <t>-336302840</t>
  </si>
  <si>
    <t>"zábradlí hl schodiště - výplň"  (3,926*2+0,25+1,65)*1,03</t>
  </si>
  <si>
    <t>255</t>
  </si>
  <si>
    <t>766416241</t>
  </si>
  <si>
    <t>Montáž obložení stěn  plochy přes 5 m2 panely obkladovými z aglomerovaných desek, plochy do 0,60 m2</t>
  </si>
  <si>
    <t>2857576</t>
  </si>
  <si>
    <t>"stěny schodiště"  (3,926*2+1,6*2+3,25)*1,4+4,8*1,1</t>
  </si>
  <si>
    <t>"ochranná deska chodby"   (62,89-1,6-0,9*9-0,8-0,7+6,4)*0,4*1,05</t>
  </si>
  <si>
    <t>256</t>
  </si>
  <si>
    <t>60722284</t>
  </si>
  <si>
    <t>deska dřevotřísková laminovaná 2070x2800mm tl 19mm</t>
  </si>
  <si>
    <t>1115675617</t>
  </si>
  <si>
    <t>59,746*1,04 'Přepočtené koeficientem množství</t>
  </si>
  <si>
    <t>257</t>
  </si>
  <si>
    <t>766417211</t>
  </si>
  <si>
    <t>Montáž obložení stěn  rošt podkladový</t>
  </si>
  <si>
    <t>1452350796</t>
  </si>
  <si>
    <t>"stěny schodiště"  ((3,926*2+1,6*2+3,25)*1,4+4,8*1,1)*1,5</t>
  </si>
  <si>
    <t>258</t>
  </si>
  <si>
    <t>60514112</t>
  </si>
  <si>
    <t>řezivo jehličnaté lať surová dl 4m</t>
  </si>
  <si>
    <t>-1597126818</t>
  </si>
  <si>
    <t>37,954*0,04*0,02</t>
  </si>
  <si>
    <t>0,03*1,08 'Přepočtené koeficientem množství</t>
  </si>
  <si>
    <t>259</t>
  </si>
  <si>
    <t>766622132</t>
  </si>
  <si>
    <t>Montáž oken plastových včetně montáže rámu plochy přes 1 m2 otevíravých do zdiva, výšky přes 1,5 do 2,5 m</t>
  </si>
  <si>
    <t>-1162718765</t>
  </si>
  <si>
    <t>"4PL"   2,4*1,8</t>
  </si>
  <si>
    <t>260</t>
  </si>
  <si>
    <t>61140053</t>
  </si>
  <si>
    <t>okno plastové otevíravé/sklopné dvojsklo přes plochu 1m2 v1,5-2,5m</t>
  </si>
  <si>
    <t>-669459111</t>
  </si>
  <si>
    <t>261</t>
  </si>
  <si>
    <t>766622135</t>
  </si>
  <si>
    <t>Montáž oken plastových včetně montáže rámu plochy přes 1 m2 otevíravých do celostěnových panelů nebo ocelových rámů, výšky do 1,5 m</t>
  </si>
  <si>
    <t>-1665038623</t>
  </si>
  <si>
    <t>"02PL, 03PL"   2,0*1,5*4+2,0*1,1</t>
  </si>
  <si>
    <t>262</t>
  </si>
  <si>
    <t>61140051</t>
  </si>
  <si>
    <t>okno plastové otevíravé/sklopné dvojsklo přes plochu 1m2 do v1,5m</t>
  </si>
  <si>
    <t>-316048759</t>
  </si>
  <si>
    <t>263</t>
  </si>
  <si>
    <t>766643451</t>
  </si>
  <si>
    <t>Montáž balkónových dveří dřevěných nebo plastových  včetně rámu zdvojených do panelových konstrukcí dvoukřídlových bez nadsvětlíku</t>
  </si>
  <si>
    <t>-145837716</t>
  </si>
  <si>
    <t>264</t>
  </si>
  <si>
    <t>61140065</t>
  </si>
  <si>
    <t>dveře plastové balkonové dvoukřídlové dvojsklo</t>
  </si>
  <si>
    <t>-2077387822</t>
  </si>
  <si>
    <t>"01PL"   2,0*2,1</t>
  </si>
  <si>
    <t>265</t>
  </si>
  <si>
    <t>766660001</t>
  </si>
  <si>
    <t>Montáž dveřních křídel dřevěných nebo plastových otevíravých do ocelové zárubně povrchově upravených jednokřídlových, šířky do 800 mm</t>
  </si>
  <si>
    <t>93855380</t>
  </si>
  <si>
    <t>1+1+2+2</t>
  </si>
  <si>
    <t>266</t>
  </si>
  <si>
    <t>61162771</t>
  </si>
  <si>
    <t>dveře vnitřní hladké foliované plné 1křídlé 700x1970mm</t>
  </si>
  <si>
    <t>728872594</t>
  </si>
  <si>
    <t>"poz 41, 42, 44, 45/D"   6</t>
  </si>
  <si>
    <t>267</t>
  </si>
  <si>
    <t>766660002</t>
  </si>
  <si>
    <t>Montáž dveřních křídel dřevěných nebo plastových otevíravých do ocelové zárubně povrchově upravených jednokřídlových, šířky přes 800 mm</t>
  </si>
  <si>
    <t>-1622885282</t>
  </si>
  <si>
    <t>1+1+1+1+1+1+1+1+1+1</t>
  </si>
  <si>
    <t>268</t>
  </si>
  <si>
    <t>61162860</t>
  </si>
  <si>
    <t>dveře vnitřní foliované plné 1křídlé 900x1970mm</t>
  </si>
  <si>
    <t>-136494335</t>
  </si>
  <si>
    <t>"poz 31 až 40, 43/D"    10</t>
  </si>
  <si>
    <t>269</t>
  </si>
  <si>
    <t>766660031</t>
  </si>
  <si>
    <t>Montáž dveřních křídel dřevěných nebo plastových otevíravých do ocelové zárubně protipožárních dvoukřídlových jakékoliv šířky</t>
  </si>
  <si>
    <t>242356751</t>
  </si>
  <si>
    <t>270</t>
  </si>
  <si>
    <t>61165614</t>
  </si>
  <si>
    <t>dveře vnitřní požárně odolné CPL fólie EI (EW) 30 D3 2křídlové 1600x1970mm</t>
  </si>
  <si>
    <t>-22866754</t>
  </si>
  <si>
    <t>"24D"  1</t>
  </si>
  <si>
    <t>271</t>
  </si>
  <si>
    <t>766660717</t>
  </si>
  <si>
    <t>Montáž dveřních doplňků samozavírače na zárubeň ocelovou</t>
  </si>
  <si>
    <t>-1571492843</t>
  </si>
  <si>
    <t>272</t>
  </si>
  <si>
    <t>54917255</t>
  </si>
  <si>
    <t>samozavírač dveří hydraulický K214 č.12 zlatá bronz</t>
  </si>
  <si>
    <t>-695525388</t>
  </si>
  <si>
    <t>273</t>
  </si>
  <si>
    <t>766660728</t>
  </si>
  <si>
    <t>Montáž dveřních doplňků dveřního kování interiérového zámku</t>
  </si>
  <si>
    <t>233187570</t>
  </si>
  <si>
    <t>274</t>
  </si>
  <si>
    <t>54926045</t>
  </si>
  <si>
    <t>zámek stavební zadlabací vložkový 24026 s převodem pravý/levý</t>
  </si>
  <si>
    <t>395477231</t>
  </si>
  <si>
    <t>275</t>
  </si>
  <si>
    <t>54964150</t>
  </si>
  <si>
    <t>vložka zámková cylindrická oboustranná v systému genenerálního klíče SGK</t>
  </si>
  <si>
    <t>719120714</t>
  </si>
  <si>
    <t>276</t>
  </si>
  <si>
    <t>54926043</t>
  </si>
  <si>
    <t>zámek stavební zadlabací WC</t>
  </si>
  <si>
    <t>1093376843</t>
  </si>
  <si>
    <t>277</t>
  </si>
  <si>
    <t>766660729</t>
  </si>
  <si>
    <t>Montáž dveřních doplňků dveřního kování interiérového štítku s klikou</t>
  </si>
  <si>
    <t>-1372921869</t>
  </si>
  <si>
    <t>278</t>
  </si>
  <si>
    <t>54914622</t>
  </si>
  <si>
    <t>kování dveřní vrchní klika včetně štítu a montážního materiálu BB 72 matný nikl</t>
  </si>
  <si>
    <t>-1985872047</t>
  </si>
  <si>
    <t>279</t>
  </si>
  <si>
    <t>766671001</t>
  </si>
  <si>
    <t>Montáž střešních oken dřevěných nebo plastových  kyvných, výklopných/kyvných s okenním rámem a lemováním, s plisovaným límcem, s napojením na krytinu do krytiny ploché, rozměru 55 x 78 cm</t>
  </si>
  <si>
    <t>1193981968</t>
  </si>
  <si>
    <t>"poz 13OK"   3</t>
  </si>
  <si>
    <t>280</t>
  </si>
  <si>
    <t>61124562</t>
  </si>
  <si>
    <t>okno střešní dřevěné bílé PU povrch kyvné, izolační trojsklo 55x78cm, Uw=1,1W/m2K Al oplechování</t>
  </si>
  <si>
    <t>-284063322</t>
  </si>
  <si>
    <t>281</t>
  </si>
  <si>
    <t>61124320</t>
  </si>
  <si>
    <t>lemování střešních oken Al na ploché krytiny do v 14mm 550x780mm</t>
  </si>
  <si>
    <t>402530379</t>
  </si>
  <si>
    <t>282</t>
  </si>
  <si>
    <t>61124046</t>
  </si>
  <si>
    <t>zateplovací sada střešních oken rám 550x780mm</t>
  </si>
  <si>
    <t>sada</t>
  </si>
  <si>
    <t>-2062232215</t>
  </si>
  <si>
    <t>283</t>
  </si>
  <si>
    <t>61124103</t>
  </si>
  <si>
    <t>zateplovací sada střešních oken manžeta z parotěsné fólie 550x780mm</t>
  </si>
  <si>
    <t>-124978184</t>
  </si>
  <si>
    <t>284</t>
  </si>
  <si>
    <t>61124085</t>
  </si>
  <si>
    <t>zateplovací sada střešních oken manžeta z hydroizolační fólie 550x780mm</t>
  </si>
  <si>
    <t>2088723677</t>
  </si>
  <si>
    <t>285</t>
  </si>
  <si>
    <t>766671006</t>
  </si>
  <si>
    <t>Montáž střešních oken dřevěných nebo plastových  kyvných, výklopných/kyvných s okenním rámem a lemováním, s plisovaným límcem, s napojením na krytinu do krytiny ploché, rozměru 78 x 160 cm</t>
  </si>
  <si>
    <t>-1841896005</t>
  </si>
  <si>
    <t>"poz 11OK"   23</t>
  </si>
  <si>
    <t>286</t>
  </si>
  <si>
    <t>61124577</t>
  </si>
  <si>
    <t>okno střešní dřevěné bílé PU povrch kyvné, izolační trojsklo 78x160cm, Uw=1,1W/m2K Al oplechování</t>
  </si>
  <si>
    <t>-75783435</t>
  </si>
  <si>
    <t>287</t>
  </si>
  <si>
    <t>61124328</t>
  </si>
  <si>
    <t>lemování střešních oken Al na ploché krytiny do v 14mm 780x1600mm</t>
  </si>
  <si>
    <t>-32210692</t>
  </si>
  <si>
    <t>288</t>
  </si>
  <si>
    <t>61124062</t>
  </si>
  <si>
    <t>zateplovací sada střešních oken rám 780x1600mm</t>
  </si>
  <si>
    <t>1698440147</t>
  </si>
  <si>
    <t>289</t>
  </si>
  <si>
    <t>61124109</t>
  </si>
  <si>
    <t>zateplovací sada střešních oken manžeta z parotěsné fólie 780x1600mm</t>
  </si>
  <si>
    <t>928016534</t>
  </si>
  <si>
    <t>290</t>
  </si>
  <si>
    <t>61124099</t>
  </si>
  <si>
    <t>zateplovací sada střešních oken manžeta z hydroizolační fólie 780x1600mm</t>
  </si>
  <si>
    <t>39391739</t>
  </si>
  <si>
    <t>291</t>
  </si>
  <si>
    <t>61124368</t>
  </si>
  <si>
    <t>roleta celostínící vnitřní 780x1600mm</t>
  </si>
  <si>
    <t>-1435136656</t>
  </si>
  <si>
    <t>292</t>
  </si>
  <si>
    <t>766671005</t>
  </si>
  <si>
    <t>Montáž střešních oken dřevěných nebo plastových  kyvných, výklopných/kyvných s okenním rámem a lemováním, s plisovaným límcem, s napojením na krytinu do krytiny ploché, rozměru 78 x 140 cm</t>
  </si>
  <si>
    <t>-1481678800</t>
  </si>
  <si>
    <t>"poz 12OK"   2</t>
  </si>
  <si>
    <t>293</t>
  </si>
  <si>
    <t>61124570</t>
  </si>
  <si>
    <t>okno střešní dřevěné bílé PU povrch kyvné, izolační trojsklo 78x140cm, Uw=1,1W/m2K Al oplechování</t>
  </si>
  <si>
    <t>1480418424</t>
  </si>
  <si>
    <t>294</t>
  </si>
  <si>
    <t>61124326</t>
  </si>
  <si>
    <t>lemování střešních oken Al na ploché krytiny do v 14mm 780x1400mm</t>
  </si>
  <si>
    <t>-1770736569</t>
  </si>
  <si>
    <t>295</t>
  </si>
  <si>
    <t>61124061</t>
  </si>
  <si>
    <t>zateplovací sada střešních oken rám 780x1400mm</t>
  </si>
  <si>
    <t>-1391040115</t>
  </si>
  <si>
    <t>296</t>
  </si>
  <si>
    <t>61124108</t>
  </si>
  <si>
    <t>zateplovací sada střešních oken manžeta z parotěsné fólie 780x1400mm</t>
  </si>
  <si>
    <t>1303870602</t>
  </si>
  <si>
    <t>297</t>
  </si>
  <si>
    <t>61124098</t>
  </si>
  <si>
    <t>zateplovací sada střešních oken manžeta z hydroizolační fólie 780x1400mm</t>
  </si>
  <si>
    <t>-1872250387</t>
  </si>
  <si>
    <t>298</t>
  </si>
  <si>
    <t>766699761</t>
  </si>
  <si>
    <t>Montáž ostatních truhlářských konstrukcí překrytí spár stěn lištou plochou</t>
  </si>
  <si>
    <t>1499623194</t>
  </si>
  <si>
    <t>"lištování obkl stěn schodiště"  ((3,926*2+1,6*2+3,25)+4,8)*1,2</t>
  </si>
  <si>
    <t>299</t>
  </si>
  <si>
    <t>61418110</t>
  </si>
  <si>
    <t>lišta podlahová dřevěná smrk 9x35mm</t>
  </si>
  <si>
    <t>-1730757715</t>
  </si>
  <si>
    <t>22,922*1,1 'Přepočtené koeficientem množství</t>
  </si>
  <si>
    <t>300</t>
  </si>
  <si>
    <t>998766103</t>
  </si>
  <si>
    <t>Přesun hmot pro konstrukce truhlářské stanovený z hmotnosti přesunovaného materiálu vodorovná dopravní vzdálenost do 50 m v objektech výšky přes 12 do 24 m</t>
  </si>
  <si>
    <t>1901854619</t>
  </si>
  <si>
    <t>767</t>
  </si>
  <si>
    <t>Konstrukce zámečnické</t>
  </si>
  <si>
    <t>301</t>
  </si>
  <si>
    <t>767113110</t>
  </si>
  <si>
    <t>Montáž stěn a příček pro zasklení  z hliníkových profilů, plochy jednotlivých stěn do 6 m2</t>
  </si>
  <si>
    <t>-1350745747</t>
  </si>
  <si>
    <t>"poz 23 až 23/D"   1,1*2,1*3</t>
  </si>
  <si>
    <t>302</t>
  </si>
  <si>
    <t>55341246</t>
  </si>
  <si>
    <t>dveře Al jednokřídlové š 900mm; pož odolnost EI-C2 30 DP3</t>
  </si>
  <si>
    <t>2136426896</t>
  </si>
  <si>
    <t>"poz 21 až 23/D"    1,1*2,1*3</t>
  </si>
  <si>
    <t>303</t>
  </si>
  <si>
    <t>767330111</t>
  </si>
  <si>
    <t>Montáž tubusových světlovodů kopule s lemováním šikmá střecha</t>
  </si>
  <si>
    <t>-2036045315</t>
  </si>
  <si>
    <t>"poz 14/OK"    5</t>
  </si>
  <si>
    <t>304</t>
  </si>
  <si>
    <t>767330123</t>
  </si>
  <si>
    <t>Montáž tubusových světlovodů tubus, průměru přes 350 do 550 mm</t>
  </si>
  <si>
    <t>894261160</t>
  </si>
  <si>
    <t>1,5*5</t>
  </si>
  <si>
    <t>305</t>
  </si>
  <si>
    <t>767330133</t>
  </si>
  <si>
    <t>Montáž tubusových světlovodů rozptylovač světla přes 350 do 550 mm</t>
  </si>
  <si>
    <t>1128279570</t>
  </si>
  <si>
    <t>306</t>
  </si>
  <si>
    <t>55381337</t>
  </si>
  <si>
    <t>světlovod pro hladkou krytinu s křišťálovou kopulí, stropním difuzérem, TI prvek U 0,6W/m2K, tubus dl 1250mm D 600mm</t>
  </si>
  <si>
    <t>1109239248</t>
  </si>
  <si>
    <t>307</t>
  </si>
  <si>
    <t>55381112</t>
  </si>
  <si>
    <t>světlovodný tubus D 480mm</t>
  </si>
  <si>
    <t>432997732</t>
  </si>
  <si>
    <t>308</t>
  </si>
  <si>
    <t>767881121</t>
  </si>
  <si>
    <t>Dodávka a montáž záchytného systému proti pádu bodů samostatných nebo v systému s poddajným kotvícím vedením do sendvičových panelů samořeznými vruty, nýtováním</t>
  </si>
  <si>
    <t>-64072823</t>
  </si>
  <si>
    <t>309</t>
  </si>
  <si>
    <t>767881128</t>
  </si>
  <si>
    <t>Dodávka a montáž záchytného systému proti pádu bodů samostatných nebo v systému s poddajným kotvícím vedením do dřevěných trámových konstrukcí sevřením, kotvení svrchní, objímkou</t>
  </si>
  <si>
    <t>-720720948</t>
  </si>
  <si>
    <t>310</t>
  </si>
  <si>
    <t>767881132</t>
  </si>
  <si>
    <t>Dodávka a montáž záchytného systému proti pádu bodů samostatných nebo v systému s poddajným kotvícím vedením na šikmé střechy (přes 15 °) se střešní krytinou drážkovanou</t>
  </si>
  <si>
    <t>-1037291982</t>
  </si>
  <si>
    <t>311</t>
  </si>
  <si>
    <t>767995112</t>
  </si>
  <si>
    <t>Dodávka a montáž ostatních atypických zámečnických konstrukcí  hmotnosti přes 5 do 10 kg</t>
  </si>
  <si>
    <t>kg</t>
  </si>
  <si>
    <t>-1604100376</t>
  </si>
  <si>
    <t>"04/Z"   47,18*1,03</t>
  </si>
  <si>
    <t>312</t>
  </si>
  <si>
    <t>767995113</t>
  </si>
  <si>
    <t>Dodávka a montáž ostatních atypických zámečnických konstrukcí  hmotnosti přes 10 do 20 kg</t>
  </si>
  <si>
    <t>1341921551</t>
  </si>
  <si>
    <t>"02/Z zábradlí únikového schodiště"   1677,39*1,1</t>
  </si>
  <si>
    <t>"03Z zábradlí vnitřního schodiště"   143,31*1,1</t>
  </si>
  <si>
    <t>"včetně dodávky, prořez 10%"</t>
  </si>
  <si>
    <t>313</t>
  </si>
  <si>
    <t>767995114</t>
  </si>
  <si>
    <t>Dodávka a montáž ostatních atypických zámečnických konstrukcí  hmotnosti přes 20 do 50 kg</t>
  </si>
  <si>
    <t>1395492300</t>
  </si>
  <si>
    <t>"OK vnitřního schodiště vč dodávky"   1749,34</t>
  </si>
  <si>
    <t>314</t>
  </si>
  <si>
    <t>767995116</t>
  </si>
  <si>
    <t>Dodávka a montáž ostatních atypických zámečnických konstrukcí  hmotnosti přes 100 do 250 kg</t>
  </si>
  <si>
    <t>-1293623205</t>
  </si>
  <si>
    <t>"ocleová konstrukce únikového schodiště"   8404</t>
  </si>
  <si>
    <t>"odpočet hmotnosti zábradlí"   -885</t>
  </si>
  <si>
    <t>315</t>
  </si>
  <si>
    <t>998767103</t>
  </si>
  <si>
    <t>Přesun hmot pro zámečnické konstrukce  stanovený z hmotnosti přesunovaného materiálu vodorovná dopravní vzdálenost do 50 m v objektech výšky přes 12 do 24 m</t>
  </si>
  <si>
    <t>-301265594</t>
  </si>
  <si>
    <t>771</t>
  </si>
  <si>
    <t>Podlahy z dlaždic</t>
  </si>
  <si>
    <t>316</t>
  </si>
  <si>
    <t>771111011</t>
  </si>
  <si>
    <t>Příprava podkladu před provedením dlažby vysátí podlah</t>
  </si>
  <si>
    <t>-124006904</t>
  </si>
  <si>
    <t>"121"   6,02*2,87</t>
  </si>
  <si>
    <t>"401"   17,75</t>
  </si>
  <si>
    <t>317</t>
  </si>
  <si>
    <t>771111012</t>
  </si>
  <si>
    <t>Příprava podkladu před provedením dlažby vysátí schodišť</t>
  </si>
  <si>
    <t>884876259</t>
  </si>
  <si>
    <t>1,4*22</t>
  </si>
  <si>
    <t>318</t>
  </si>
  <si>
    <t>771121011</t>
  </si>
  <si>
    <t>Příprava podkladu před provedením dlažby nátěr penetrační na podlahu</t>
  </si>
  <si>
    <t>467138982</t>
  </si>
  <si>
    <t>88,557</t>
  </si>
  <si>
    <t>319</t>
  </si>
  <si>
    <t>771161021</t>
  </si>
  <si>
    <t>Příprava podkladu před provedením dlažby montáž profilu ukončujícího profilu pro plynulý přechod (dlažba-koberec apod.)</t>
  </si>
  <si>
    <t>2092928080</t>
  </si>
  <si>
    <t>"ve dveřích"   0,9*2+0,8+0,7</t>
  </si>
  <si>
    <t>320</t>
  </si>
  <si>
    <t>55343110</t>
  </si>
  <si>
    <t>profil přechodový Al narážecí 30mm stříbro</t>
  </si>
  <si>
    <t>-915540501</t>
  </si>
  <si>
    <t>3,3*1,1 'Přepočtené koeficientem množství</t>
  </si>
  <si>
    <t>321</t>
  </si>
  <si>
    <t>772421133</t>
  </si>
  <si>
    <t>Montáž obkladu soklů deskami z kamene  kladených do lepidla svislých nebo šikmých stěn s lícem rovným, tl. do 30 mm</t>
  </si>
  <si>
    <t>1972580381</t>
  </si>
  <si>
    <t xml:space="preserve">"teracová dl. vnitřní schodiště"   </t>
  </si>
  <si>
    <t>23,9-1,6-1,76+0,4*2-3,05</t>
  </si>
  <si>
    <t>322</t>
  </si>
  <si>
    <t>772422133</t>
  </si>
  <si>
    <t>Montáž obkladu soklů deskami z kamene  kladených do lepidla kaskádových na schodišti svislých nebo šikmých stěn s lícem rovným, tl. do 30 mm</t>
  </si>
  <si>
    <t>1308441960</t>
  </si>
  <si>
    <t>"vnitřní schodiště"   (16,3-3,05)*1,2</t>
  </si>
  <si>
    <t>323</t>
  </si>
  <si>
    <t>59247478</t>
  </si>
  <si>
    <t>soklík teracový broušený 300x70x10mm</t>
  </si>
  <si>
    <t>1471164609</t>
  </si>
  <si>
    <t>34,19*1,1 'Přepočtené koeficientem množství</t>
  </si>
  <si>
    <t>324</t>
  </si>
  <si>
    <t>772211312</t>
  </si>
  <si>
    <t>Montáž obkladu schodišťových stupňů deskami z měkkých kamenů  kladených do lepidla s přímou nebo zakřivenou výstupní čárou deskami stupnicovými pravoúhlými nebo kosoúhlými, tl. 30 mm</t>
  </si>
  <si>
    <t>2131841044</t>
  </si>
  <si>
    <t>"teraco vnitřní schodiště"   1,4*22</t>
  </si>
  <si>
    <t>325</t>
  </si>
  <si>
    <t>772211423</t>
  </si>
  <si>
    <t>Montáž obkladu schodišťových stupňů deskami z měkkých kamenů  kladených do lepidla s přímou nebo zakřivenou výstupní čárou deskami podstupnicovými v. do 200 mm, tl. do 30 mm</t>
  </si>
  <si>
    <t>-372432319</t>
  </si>
  <si>
    <t>326</t>
  </si>
  <si>
    <t>771553113</t>
  </si>
  <si>
    <t>Montáž podlah z dlaždic teracových lepených standardním lepidlem přes 9 do 12 ks/ m2</t>
  </si>
  <si>
    <t>970561568</t>
  </si>
  <si>
    <t>327</t>
  </si>
  <si>
    <t>59247474</t>
  </si>
  <si>
    <t>dlaždice teracová broušená 300x300x27mm</t>
  </si>
  <si>
    <t>742430000</t>
  </si>
  <si>
    <t>"403 podesta stupnice a podstupnice"   15,56*1,05+30,8*0,152*1,05</t>
  </si>
  <si>
    <t>39,004*1,1 'Přepočtené koeficientem množství</t>
  </si>
  <si>
    <t>328</t>
  </si>
  <si>
    <t>771573116</t>
  </si>
  <si>
    <t>Montáž podlah z dlaždic keramických lepených standardním lepidlem hladkých přes 22 do 25 ks/m2</t>
  </si>
  <si>
    <t>-64306684</t>
  </si>
  <si>
    <t>329</t>
  </si>
  <si>
    <t>59761432</t>
  </si>
  <si>
    <t>dlažba keramická slinutá hladká do interiéru i exteriéru pro vysoké mechanické namáhání přes 22 do 25ks/m2</t>
  </si>
  <si>
    <t>1898774060</t>
  </si>
  <si>
    <t>70,807*1,1 'Přepočtené koeficientem množství</t>
  </si>
  <si>
    <t>330</t>
  </si>
  <si>
    <t>771577131</t>
  </si>
  <si>
    <t>Montáž podlah z dlaždic keramických lepených standardním lepidlem Příplatek k cenám za plochu do 5 m2 jednotlivě</t>
  </si>
  <si>
    <t>-16124667</t>
  </si>
  <si>
    <t>331</t>
  </si>
  <si>
    <t>998771103</t>
  </si>
  <si>
    <t>Přesun hmot pro podlahy z dlaždic stanovený z hmotnosti přesunovaného materiálu vodorovná dopravní vzdálenost do 50 m v objektech výšky přes 12 do 24 m</t>
  </si>
  <si>
    <t>-93039845</t>
  </si>
  <si>
    <t>776</t>
  </si>
  <si>
    <t>Podlahy povlakové</t>
  </si>
  <si>
    <t>332</t>
  </si>
  <si>
    <t>776111116</t>
  </si>
  <si>
    <t>Příprava podkladu broušení podlah stávajícího podkladu pro odstranění lepidla (po starých krytinách)</t>
  </si>
  <si>
    <t>-1774504609</t>
  </si>
  <si>
    <t>"3np"  40,9+15,7</t>
  </si>
  <si>
    <t>333</t>
  </si>
  <si>
    <t>776111311</t>
  </si>
  <si>
    <t>Příprava podkladu vysátí podlah</t>
  </si>
  <si>
    <t>-1467377658</t>
  </si>
  <si>
    <t>"4np"  (p01+p02)*1,05</t>
  </si>
  <si>
    <t>334</t>
  </si>
  <si>
    <t>776121111</t>
  </si>
  <si>
    <t>Příprava podkladu penetrace vodou ředitelná na savý podklad (válečkováním) ředěná v poměru 1:3 podlah</t>
  </si>
  <si>
    <t>633332625</t>
  </si>
  <si>
    <t>"dvě vrstvy"  349,58*2</t>
  </si>
  <si>
    <t>335</t>
  </si>
  <si>
    <t>776201812</t>
  </si>
  <si>
    <t>Demontáž povlakových podlahovin lepených ručně s podložkou</t>
  </si>
  <si>
    <t>1519463123</t>
  </si>
  <si>
    <t>336</t>
  </si>
  <si>
    <t>776211111</t>
  </si>
  <si>
    <t>Montáž textilních podlahovin lepením pásů standardních</t>
  </si>
  <si>
    <t>-1620501774</t>
  </si>
  <si>
    <t>p02*1,05</t>
  </si>
  <si>
    <t>337</t>
  </si>
  <si>
    <t>69751050</t>
  </si>
  <si>
    <t>koberec v rolích š 4m, všívaná smyčka, vlákno PA, hm 550g/m2, PA, zátěž 33, hořlavost Bfl S1</t>
  </si>
  <si>
    <t>938082764</t>
  </si>
  <si>
    <t>"p02"   69,731</t>
  </si>
  <si>
    <t>"lišta p02"   47,702*0,055*1,03</t>
  </si>
  <si>
    <t>72,433*1,1 'Přepočtené koeficientem množství</t>
  </si>
  <si>
    <t>338</t>
  </si>
  <si>
    <t>776221111</t>
  </si>
  <si>
    <t>Montáž podlahovin z PVC lepením standardním lepidlem z pásů standardních</t>
  </si>
  <si>
    <t>371876003</t>
  </si>
  <si>
    <t>p01*1,05</t>
  </si>
  <si>
    <t>"únikové schodiště podesty"   (1,5*3,5+1,35*2,4)*3*1,05</t>
  </si>
  <si>
    <t>339</t>
  </si>
  <si>
    <t>776223111</t>
  </si>
  <si>
    <t>Montáž podlahovin z PVC spoj podlah svařováním za tepla (včetně frézování)</t>
  </si>
  <si>
    <t>-1005487330</t>
  </si>
  <si>
    <t>p01*1,05/2*1,05</t>
  </si>
  <si>
    <t>340</t>
  </si>
  <si>
    <t>776321111</t>
  </si>
  <si>
    <t>Montáž podlahovin z PVC na schodišťové stupně stupnic, šířky do 300 mm</t>
  </si>
  <si>
    <t>1103875504</t>
  </si>
  <si>
    <t>"únikové schodiště"   (12+11+10)*2*1,10</t>
  </si>
  <si>
    <t>341</t>
  </si>
  <si>
    <t>28411016</t>
  </si>
  <si>
    <t>PVC heterogenní protiskluzná (třída B), nášlapná vrstva 0,70mm, otlak do 0,05 mm, souč smyk tření min 0,6, hořlavost Bfl S1</t>
  </si>
  <si>
    <t>-1332523914</t>
  </si>
  <si>
    <t>"4np"   p01*1,05</t>
  </si>
  <si>
    <t>"únikové schodiště stupně"   (12+11+10)*2*1,10*0,3*1,05</t>
  </si>
  <si>
    <t>"lišty"   249,49*0,06*1,03</t>
  </si>
  <si>
    <t>288,282*1,1 'Přepočtené koeficientem množství</t>
  </si>
  <si>
    <t>342</t>
  </si>
  <si>
    <t>776421111</t>
  </si>
  <si>
    <t>Montáž lišt obvodových lepených</t>
  </si>
  <si>
    <t>-2141633473</t>
  </si>
  <si>
    <t>"pvc 3np"   (17,7+25,8+6,5*2+3,17*2-0,9*2-0,8*5)*1,05</t>
  </si>
  <si>
    <t>"pvc 4np"  (62,89+18,34+18,34+24,04+23,51+23,58-0,9*16-1,6-0,8-0,7)*1,05</t>
  </si>
  <si>
    <t>"pvc únik schodiště"   (2,4+3,35+1,42+0,4)*3*1,05</t>
  </si>
  <si>
    <t>"koberec 4np"   (24,04+23,19-0,9*2)*1,05</t>
  </si>
  <si>
    <t>343</t>
  </si>
  <si>
    <t>28411008</t>
  </si>
  <si>
    <t>lišta soklová PVC 16x60mm</t>
  </si>
  <si>
    <t>-1980106531</t>
  </si>
  <si>
    <t>244,598*1,02 'Přepočtené koeficientem množství</t>
  </si>
  <si>
    <t>344</t>
  </si>
  <si>
    <t>69751204</t>
  </si>
  <si>
    <t>lišta kobercová 55x9mm</t>
  </si>
  <si>
    <t>-1993516944</t>
  </si>
  <si>
    <t>345</t>
  </si>
  <si>
    <t>776421711</t>
  </si>
  <si>
    <t>Montáž lišt vložení pásků z podlahoviny do lišt včetně nařezání</t>
  </si>
  <si>
    <t>164646227</t>
  </si>
  <si>
    <t>292,3</t>
  </si>
  <si>
    <t>346</t>
  </si>
  <si>
    <t>776991121</t>
  </si>
  <si>
    <t>Ostatní práce údržba nových podlahovin po pokládce čištění základní</t>
  </si>
  <si>
    <t>-1969216290</t>
  </si>
  <si>
    <t>317,11/1,10</t>
  </si>
  <si>
    <t>347</t>
  </si>
  <si>
    <t>998776103</t>
  </si>
  <si>
    <t>Přesun hmot pro podlahy povlakové  stanovený z hmotnosti přesunovaného materiálu vodorovná dopravní vzdálenost do 50 m v objektech výšky přes 12 do 24 m</t>
  </si>
  <si>
    <t>1764848541</t>
  </si>
  <si>
    <t>781</t>
  </si>
  <si>
    <t>Dokončovací práce - obklady</t>
  </si>
  <si>
    <t>348</t>
  </si>
  <si>
    <t>781473114</t>
  </si>
  <si>
    <t>Montáž obkladů vnitřních stěn z dlaždic keramických lepených standardním lepidlem hladkých přes 19 do 22 ks/m2</t>
  </si>
  <si>
    <t>-1127798922</t>
  </si>
  <si>
    <t>obklker*1,05</t>
  </si>
  <si>
    <t>349</t>
  </si>
  <si>
    <t>59761040</t>
  </si>
  <si>
    <t>obklad keramický hladký přes 19 do 22ks/m2</t>
  </si>
  <si>
    <t>-1116077368</t>
  </si>
  <si>
    <t>136,659*1,08 'Přepočtené koeficientem množství</t>
  </si>
  <si>
    <t>350</t>
  </si>
  <si>
    <t>781477111</t>
  </si>
  <si>
    <t>Montáž obkladů vnitřních stěn z dlaždic keramických Příplatek k cenám za plochu do 10 m2 jednotlivě</t>
  </si>
  <si>
    <t>1215702886</t>
  </si>
  <si>
    <t>obklker*0,2</t>
  </si>
  <si>
    <t>351</t>
  </si>
  <si>
    <t>781493511</t>
  </si>
  <si>
    <t>Obklad - dokončující práce profily ukončovací lepené standardním lepidlem ukončovací</t>
  </si>
  <si>
    <t>-1423344783</t>
  </si>
  <si>
    <t>obklker/((1,6+2,1)/2)</t>
  </si>
  <si>
    <t>352</t>
  </si>
  <si>
    <t>781495141</t>
  </si>
  <si>
    <t>Obklad - dokončující práce průnik obkladem kruhový, bez izolace do DN 30</t>
  </si>
  <si>
    <t>-495933999</t>
  </si>
  <si>
    <t>353</t>
  </si>
  <si>
    <t>781495142</t>
  </si>
  <si>
    <t>Obklad - dokončující práce průnik obkladem kruhový, bez izolace přes DN 30 do DN 90</t>
  </si>
  <si>
    <t>848749293</t>
  </si>
  <si>
    <t>354</t>
  </si>
  <si>
    <t>781495143</t>
  </si>
  <si>
    <t>Obklad - dokončující práce průnik obkladem kruhový, bez izolace přes DN 90</t>
  </si>
  <si>
    <t>-2051208105</t>
  </si>
  <si>
    <t>355</t>
  </si>
  <si>
    <t>781495185</t>
  </si>
  <si>
    <t>Obklad - dokončující práce pracnější řezání obkladaček rovné</t>
  </si>
  <si>
    <t>-490664979</t>
  </si>
  <si>
    <t>"10%"   280</t>
  </si>
  <si>
    <t>356</t>
  </si>
  <si>
    <t>998781103</t>
  </si>
  <si>
    <t>Přesun hmot pro obklady keramické  stanovený z hmotnosti přesunovaného materiálu vodorovná dopravní vzdálenost do 50 m v objektech výšky přes 12 do 24 m</t>
  </si>
  <si>
    <t>238765650</t>
  </si>
  <si>
    <t>783</t>
  </si>
  <si>
    <t>Dokončovací práce - nátěry</t>
  </si>
  <si>
    <t>357</t>
  </si>
  <si>
    <t>783223021</t>
  </si>
  <si>
    <t>Napouštěcí nátěr tesařských prvků proti dřevokazným houbám, hmyzu a plísním nezabudovaných do konstrukce dvojnásobný akrylátový</t>
  </si>
  <si>
    <t>17819637</t>
  </si>
  <si>
    <t>"nové konstrukce"</t>
  </si>
  <si>
    <t>"w03"   170,711*(0,06+0,2)*2</t>
  </si>
  <si>
    <t>"spádový klín s5"   s5/0,6*1,2*(0,06+0,2)*2</t>
  </si>
  <si>
    <t>"bednění"  50,906*2,35</t>
  </si>
  <si>
    <t>"w03"  (54,32+23,1)*2*0,16*2,35</t>
  </si>
  <si>
    <t>"krovy"   61,950*(0,12+0,16)*2</t>
  </si>
  <si>
    <t>"kontralatě"  53,200*(0,04+0,06)*2</t>
  </si>
  <si>
    <t>"krovový nástavec "  481,894*(0,04+0,06)*2</t>
  </si>
  <si>
    <t>358</t>
  </si>
  <si>
    <t>783301303</t>
  </si>
  <si>
    <t>Příprava podkladu zámečnických konstrukcí před provedením nátěru odrezivění odrezovačem bezoplachovým</t>
  </si>
  <si>
    <t>-703030965</t>
  </si>
  <si>
    <t>359</t>
  </si>
  <si>
    <t>783317101</t>
  </si>
  <si>
    <t>Krycí nátěr (email) zámečnických konstrukcí jednonásobný syntetický standardní</t>
  </si>
  <si>
    <t>-883203879</t>
  </si>
  <si>
    <t>360</t>
  </si>
  <si>
    <t>783314201</t>
  </si>
  <si>
    <t>Základní antikorozní nátěr zámečnických konstrukcí jednonásobný syntetický standardní</t>
  </si>
  <si>
    <t>-2055615091</t>
  </si>
  <si>
    <t>361</t>
  </si>
  <si>
    <t>783315101</t>
  </si>
  <si>
    <t>Mezinátěr zámečnických konstrukcí jednonásobný syntetický standardní</t>
  </si>
  <si>
    <t>-928786441</t>
  </si>
  <si>
    <t>784</t>
  </si>
  <si>
    <t>Dokončovací práce - malby a tapety</t>
  </si>
  <si>
    <t>362</t>
  </si>
  <si>
    <t>784111001</t>
  </si>
  <si>
    <t>Oprášení (ometení) podkladu v místnostech výšky do 3,80 m</t>
  </si>
  <si>
    <t>-275685105</t>
  </si>
  <si>
    <t>malbys+malbystr</t>
  </si>
  <si>
    <t>363</t>
  </si>
  <si>
    <t>784111007</t>
  </si>
  <si>
    <t>Oprášení (ometení) podkladu na schodišti o výšce podlaží přes 3,80 do 5,00 m</t>
  </si>
  <si>
    <t>1309283681</t>
  </si>
  <si>
    <t>364</t>
  </si>
  <si>
    <t>784171001</t>
  </si>
  <si>
    <t>Olepování vnitřních ploch (materiál ve specifikaci) včetně pozdějšího odlepení páskou nebo fólií v místnostech výšky do 3,80 m</t>
  </si>
  <si>
    <t>-67207142</t>
  </si>
  <si>
    <t>(malbys+malbysch)*0,1</t>
  </si>
  <si>
    <t>365</t>
  </si>
  <si>
    <t>58124833</t>
  </si>
  <si>
    <t>páska pro malířské potřeby maskovací krepová 19mmx50m</t>
  </si>
  <si>
    <t>-1981732036</t>
  </si>
  <si>
    <t>107,359*1,05 'Přepočtené koeficientem množství</t>
  </si>
  <si>
    <t>366</t>
  </si>
  <si>
    <t>784211001</t>
  </si>
  <si>
    <t>Malby z malířských směsí otěruvzdorných za mokra jednonásobné, bílé za mokra otěruvzdorné výborně v místnostech výšky do 3,80 m</t>
  </si>
  <si>
    <t>1012778318</t>
  </si>
  <si>
    <t>"chodba 402"    62,89*2,65*0,95</t>
  </si>
  <si>
    <t>367</t>
  </si>
  <si>
    <t>784211021</t>
  </si>
  <si>
    <t>Malby z malířských směsí otěruvzdorných za mokra jednonásobné, bílé za mokra otěruvzdorné středně v místnostech výšky do 3,80 m</t>
  </si>
  <si>
    <t>-2105429457</t>
  </si>
  <si>
    <t>"odpočet chodba 402"    -62,89*2,65*0,95</t>
  </si>
  <si>
    <t>368</t>
  </si>
  <si>
    <t>784211027</t>
  </si>
  <si>
    <t>Malby z malířských směsí otěruvzdorných za mokra jednonásobné, bílé za mokra otěruvzdorné středně na schodišti o výšce podlaží do 3,80 m</t>
  </si>
  <si>
    <t>1018937943</t>
  </si>
  <si>
    <t>D 01.1.4.1 - Zdravotně technické instalace</t>
  </si>
  <si>
    <t>Lázeňská 206, Ústí n.O</t>
  </si>
  <si>
    <t>Projekční kancelář Žižkov s.r.o, Ústí n.O.</t>
  </si>
  <si>
    <t>K. Burešová</t>
  </si>
  <si>
    <t>HSV - HSV</t>
  </si>
  <si>
    <t xml:space="preserve">    9 - Ostatní konstrukce a práce-bourání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</si>
  <si>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</si>
  <si>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</si>
  <si>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</si>
  <si>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</si>
  <si>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</si>
  <si>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734 - Ústřední vytápění - armatury</t>
  </si>
  <si>
    <t>Ostatní konstrukce a práce-bourání</t>
  </si>
  <si>
    <t>9709020R</t>
  </si>
  <si>
    <t>Prostupy pro vodovodní potrubí v kcích stáv.zděných stěn (trasa TV, SV  vedené v úrovni pod stropem) - zřízení prostupu a zatěsnění kolem potrubí, zazdění</t>
  </si>
  <si>
    <t>vlastní dle zkušenosti zpracovatele</t>
  </si>
  <si>
    <t>1176179868</t>
  </si>
  <si>
    <t>977151119</t>
  </si>
  <si>
    <t>Jádrové vrty diamantovými korunkami do stavebních materiálů (železobetonu, betonu, cihel, obkladů, dlažeb, kamene) průměru přes 100 do 110 mm</t>
  </si>
  <si>
    <t>482105795</t>
  </si>
  <si>
    <t>2*0,3"pro potrubí d75</t>
  </si>
  <si>
    <t>977151123</t>
  </si>
  <si>
    <t>Jádrové vrty diamantovými korunkami do stavebních materiálů (železobetonu, betonu, cihel, obkladů, dlažeb, kamene) průměru přes 130 do 150 mm</t>
  </si>
  <si>
    <t>-1993033574</t>
  </si>
  <si>
    <t>8*0,3"pro potrubí d110</t>
  </si>
  <si>
    <t>R-9709001</t>
  </si>
  <si>
    <t>Stavební přípomoce a pomocné práce - sekání drážek, prorážení prostupů, hrubé vyspravení stav.kcí po provedení prací a montáží, nespecifikované práce apod.</t>
  </si>
  <si>
    <t>kpl</t>
  </si>
  <si>
    <t>1745059860</t>
  </si>
  <si>
    <t>997013213</t>
  </si>
  <si>
    <t>Vnitrostaveništní doprava suti a vybouraných hmot  vodorovně do 50 m svisle ručně (nošením po schodech) pro budovy a haly výšky přes 9 do 12 m</t>
  </si>
  <si>
    <t>-1619578057</t>
  </si>
  <si>
    <t>-882596911</t>
  </si>
  <si>
    <t>-973850945</t>
  </si>
  <si>
    <t>8*1,301</t>
  </si>
  <si>
    <t>99701380R</t>
  </si>
  <si>
    <t>Poplatek za uložení stavebního odpadu na skládce (skládkovné)</t>
  </si>
  <si>
    <t>630768674</t>
  </si>
  <si>
    <t>713463131</t>
  </si>
  <si>
    <t>Montáž izolace tepelné potrubí a ohybů tvarovkami nebo deskami  potrubními pouzdry bez povrchové úpravy (izolační materiál ve specifikaci) přilepenými v příčných a podélných spojích izolace potrubí jednovrstvá, tloušťky izolace do 25 mm</t>
  </si>
  <si>
    <t>-1302495203</t>
  </si>
  <si>
    <t>29+19+3" rozvody SV, TV a C ve stěně</t>
  </si>
  <si>
    <t>28377103</t>
  </si>
  <si>
    <t>izolace tepelná potrubí z pěnového polyetylenu 22 x 9 mm</t>
  </si>
  <si>
    <t>-915137504</t>
  </si>
  <si>
    <t>1,03*29 "rozvody SV, TV a C ve stěně - 1/2"</t>
  </si>
  <si>
    <t>28377111</t>
  </si>
  <si>
    <t>izolace tepelná potrubí z pěnového polyetylenu 28 x 9 mm</t>
  </si>
  <si>
    <t>1147834734</t>
  </si>
  <si>
    <t>1,03*19 "rozvody SV, TV a C ve stěně - 3/4"</t>
  </si>
  <si>
    <t>28377051</t>
  </si>
  <si>
    <t>izolace tepelná potrubí z pěnového polyetylenu 32 x 9 mm</t>
  </si>
  <si>
    <t>1578725024</t>
  </si>
  <si>
    <t>1,03*3 "rozvody SV, TV a C ve stěně - 1"</t>
  </si>
  <si>
    <t>713463211</t>
  </si>
  <si>
    <t>Montáž izolace tepelné potrubí a ohybů tvarovkami nebo deskami  potrubními pouzdry s povrchovou úpravou hliníkovou fólií (izolační materiál ve specifikaci) přelepenými samolepící hliníkovou páskou potrubí jednovrstvá D do 50 mm</t>
  </si>
  <si>
    <t>-241415473</t>
  </si>
  <si>
    <t>11+13+5 "rozvody SV svisle po stěně nebo pod stropem</t>
  </si>
  <si>
    <t>283771032R</t>
  </si>
  <si>
    <t>izolace potrubí pouzdro z lehčeného PE 22 x 9 mm s Al pláštěm</t>
  </si>
  <si>
    <t>1669748474</t>
  </si>
  <si>
    <t>1,03*11 "rozvody SV svisle po stěně nebo pod stropem - 1/2"</t>
  </si>
  <si>
    <t>283771112R</t>
  </si>
  <si>
    <t>izolace potrubí pouzdro z lehčeného PE 28 x 9 mm s Al pláštěm</t>
  </si>
  <si>
    <t>-1750991436</t>
  </si>
  <si>
    <t>1,03*13 "rozvody SV svisle po stěně nebo pod stropem - 3/4"</t>
  </si>
  <si>
    <t>283770512R</t>
  </si>
  <si>
    <t>izolace potrubí pouzdro z lehčeného PE 32 x 9 mm s AL pláštěm</t>
  </si>
  <si>
    <t>1431205552</t>
  </si>
  <si>
    <t>1,03*5"rozvody SV svisle po stěně nebo pod stropem - 1"</t>
  </si>
  <si>
    <t>28377001</t>
  </si>
  <si>
    <t>páska samolepící na izolace tepelné z pěnového polyetylenu po 20 m</t>
  </si>
  <si>
    <t>1938159749</t>
  </si>
  <si>
    <t>51*1,03 'Přepočtené koeficientem množství</t>
  </si>
  <si>
    <t>63154001</t>
  </si>
  <si>
    <t>páska samolepící hliníková šířka 50 mm, délka 50 m</t>
  </si>
  <si>
    <t>1060596577</t>
  </si>
  <si>
    <t>29*1,03 'Přepočtené koeficientem množství</t>
  </si>
  <si>
    <t>721</t>
  </si>
  <si>
    <t>Zdravotechnika - vnitřní kanalizace</t>
  </si>
  <si>
    <t>721171904</t>
  </si>
  <si>
    <t>Opravy odpadního potrubí plastového  vsazení odbočky do potrubí DN 75</t>
  </si>
  <si>
    <t>1425866101</t>
  </si>
  <si>
    <t>721171905</t>
  </si>
  <si>
    <t>Opravy odpadního potrubí plastového  vsazení odbočky do potrubí DN 110</t>
  </si>
  <si>
    <t>1549440215</t>
  </si>
  <si>
    <t>55161857</t>
  </si>
  <si>
    <t>přechod z plastových trub na litinové (bez hrdel) DN 110</t>
  </si>
  <si>
    <t>247268969</t>
  </si>
  <si>
    <t>721174041R</t>
  </si>
  <si>
    <t>Potrubí z plastových trub polypropylenové připojovací HT DN 32 - napojení odvodu kondenzátu</t>
  </si>
  <si>
    <t>-1815680634</t>
  </si>
  <si>
    <t>12"připojovací potrubí- odvodu kondenzátu</t>
  </si>
  <si>
    <t>3"potrubí pod stropem- odvodu kondenzátu</t>
  </si>
  <si>
    <t>721174042</t>
  </si>
  <si>
    <t>Potrubí z plastových trub polypropylenové připojovací DN 40</t>
  </si>
  <si>
    <t>-1499969572</t>
  </si>
  <si>
    <t xml:space="preserve">9"připojovací potrubí </t>
  </si>
  <si>
    <t>721174043</t>
  </si>
  <si>
    <t>Potrubí z plastových trub polypropylenové připojovací DN 50</t>
  </si>
  <si>
    <t>750666285</t>
  </si>
  <si>
    <t xml:space="preserve">4"připojovací potrubí </t>
  </si>
  <si>
    <t>3"svislé potrubí ve zdi</t>
  </si>
  <si>
    <t>721174044</t>
  </si>
  <si>
    <t>Potrubí z plastových trub polypropylenové připojovací DN 75</t>
  </si>
  <si>
    <t>-2076130061</t>
  </si>
  <si>
    <t>14"svislé potrubí ve zdi</t>
  </si>
  <si>
    <t>721174045</t>
  </si>
  <si>
    <t>Potrubí z plastových trub polypropylenové připojovací DN 110</t>
  </si>
  <si>
    <t>921006477</t>
  </si>
  <si>
    <t>6"připojovací potrubí</t>
  </si>
  <si>
    <t>15"svislé potrubí ve zdi</t>
  </si>
  <si>
    <t>721175202</t>
  </si>
  <si>
    <t>Potrubí z plastových trub polypropylenové tlumící zvuk třívrstvé připojovací DN 40</t>
  </si>
  <si>
    <t>-1889431626</t>
  </si>
  <si>
    <t>5"potrubí vedené pod stropem</t>
  </si>
  <si>
    <t>721175203</t>
  </si>
  <si>
    <t>Potrubí z plastových trub polypropylenové tlumící zvuk třívrstvé připojovací DN 50</t>
  </si>
  <si>
    <t>-78844749</t>
  </si>
  <si>
    <t>3"potrubí vedené pod stropem</t>
  </si>
  <si>
    <t>721175211</t>
  </si>
  <si>
    <t>Potrubí z plastových trub polypropylenové tlumící zvuk třívrstvé odpadní (svislé) DN 75</t>
  </si>
  <si>
    <t>488893673</t>
  </si>
  <si>
    <t>8"potrubí vedené pod stropem</t>
  </si>
  <si>
    <t>721175212</t>
  </si>
  <si>
    <t>Potrubí z plastových trub polypropylenové tlumící zvuk třívrstvé odpadní (svislé) DN 110</t>
  </si>
  <si>
    <t>1978561668</t>
  </si>
  <si>
    <t>721194104</t>
  </si>
  <si>
    <t>Vyměření přípojek na potrubí vyvedení a upevnění odpadních výpustek DN 40</t>
  </si>
  <si>
    <t>850321864</t>
  </si>
  <si>
    <t>721194105</t>
  </si>
  <si>
    <t>Vyměření přípojek na potrubí vyvedení a upevnění odpadních výpustek DN 50</t>
  </si>
  <si>
    <t>-44629869</t>
  </si>
  <si>
    <t>721194109</t>
  </si>
  <si>
    <t>Vyměření přípojek na potrubí vyvedení a upevnění odpadních výpustek DN 100</t>
  </si>
  <si>
    <t>-985289610</t>
  </si>
  <si>
    <t>721211421</t>
  </si>
  <si>
    <t>Podlahové vpusti se svislým odtokem DN 50/75/110 mřížka nerez 115x115</t>
  </si>
  <si>
    <t>1920248240</t>
  </si>
  <si>
    <t>721273152</t>
  </si>
  <si>
    <t>Ventilační hlavice z polypropylenu (PP) DN 75</t>
  </si>
  <si>
    <t>-153839629</t>
  </si>
  <si>
    <t>721273153</t>
  </si>
  <si>
    <t>Ventilační hlavice z polypropylenu (PP) DN 110</t>
  </si>
  <si>
    <t>-675353179</t>
  </si>
  <si>
    <t>721274121</t>
  </si>
  <si>
    <t>Ventily přivzdušňovací odpadních potrubí vnitřní od DN 32 do DN 50</t>
  </si>
  <si>
    <t>951609656</t>
  </si>
  <si>
    <t>721274123</t>
  </si>
  <si>
    <t>Ventily přivzdušňovací odpadních potrubí vnitřní DN 100</t>
  </si>
  <si>
    <t>1838390624</t>
  </si>
  <si>
    <t>721290111</t>
  </si>
  <si>
    <t>Zkouška těsnosti kanalizace  v objektech vodou do DN 125</t>
  </si>
  <si>
    <t>-563583383</t>
  </si>
  <si>
    <t>9+10+4+6 "připojovací potrubí</t>
  </si>
  <si>
    <t>5+3+5+22+22 "odpadní potrubí svislé nebo zavěšené pod stropem</t>
  </si>
  <si>
    <t>998721102</t>
  </si>
  <si>
    <t>Přesun hmot pro vnitřní kanalizace  stanovený z hmotnosti přesunovaného materiálu vodorovná dopravní vzdálenost do 50 m v objektech výšky přes 6 do 12 m</t>
  </si>
  <si>
    <t>-436820897</t>
  </si>
  <si>
    <t>722</t>
  </si>
  <si>
    <t>Zdravotechnika - vnitřní vodovod</t>
  </si>
  <si>
    <t>722174022</t>
  </si>
  <si>
    <t>Potrubí z plastových trubek z polypropylenu (PPR) svařovaných polyfuzně PN 20 (SDR 6) D 20 x 3,4</t>
  </si>
  <si>
    <t>2015050946</t>
  </si>
  <si>
    <t>29 "potrubí ve stěně</t>
  </si>
  <si>
    <t>11 "potrubí pod stropem</t>
  </si>
  <si>
    <t>722174023</t>
  </si>
  <si>
    <t>Potrubí z plastových trubek z polypropylenu (PPR) svařovaných polyfuzně PN 20 (SDR 6) D 25 x 4,2</t>
  </si>
  <si>
    <t>1657791584</t>
  </si>
  <si>
    <t>19 "potrubí ve stěně</t>
  </si>
  <si>
    <t>13 " potrubí pod stropem</t>
  </si>
  <si>
    <t>722174024</t>
  </si>
  <si>
    <t>Potrubí z plastových trubek z polypropylenu (PPR) svařovaných polyfuzně PN 20 (SDR 6) D 32 x 5,4</t>
  </si>
  <si>
    <t>-1682894268</t>
  </si>
  <si>
    <t>3,0 "potrubí ve stěně</t>
  </si>
  <si>
    <t>5,0 "potrubí pod stropem</t>
  </si>
  <si>
    <t>722220152</t>
  </si>
  <si>
    <t>Armatury s jedním závitem plastové (PPR) PN 20 (SDR 6) DN 20 x G 1/2</t>
  </si>
  <si>
    <t>-1854544578</t>
  </si>
  <si>
    <t>722220161</t>
  </si>
  <si>
    <t>Armatury s jedním závitem plastové (PPR) PN 20 (SDR 6) DN 20 x G 1/2 (nástěnný komplet)</t>
  </si>
  <si>
    <t>soubor</t>
  </si>
  <si>
    <t>-951881283</t>
  </si>
  <si>
    <t>722232044</t>
  </si>
  <si>
    <t>Armatury se dvěma závity kulové kohouty PN 42 do 185 °C přímé vnitřní závit G 3/4</t>
  </si>
  <si>
    <t>-1849898009</t>
  </si>
  <si>
    <t>722232045</t>
  </si>
  <si>
    <t>Armatury se dvěma závity kulové kohouty PN 42 do 185 °C přímé vnitřní závit G 1</t>
  </si>
  <si>
    <t>2060160222</t>
  </si>
  <si>
    <t>722232062</t>
  </si>
  <si>
    <t>Armatury se dvěma závity kulové kohouty PN 42 do 185 °C přímé vnitřní závit s vypouštěním G 3/4</t>
  </si>
  <si>
    <t>166088910</t>
  </si>
  <si>
    <t>722290234</t>
  </si>
  <si>
    <t>Zkoušky, proplach a desinfekce vodovodního potrubí  proplach a desinfekce vodovodního potrubí do DN 80</t>
  </si>
  <si>
    <t>-1953453277</t>
  </si>
  <si>
    <t xml:space="preserve">40+32+8 </t>
  </si>
  <si>
    <t>998722102</t>
  </si>
  <si>
    <t>Přesun hmot pro vnitřní vodovod  stanovený z hmotnosti přesunovaného materiálu vodorovná dopravní vzdálenost do 50 m v objektech výšky přes 6 do 12 m</t>
  </si>
  <si>
    <t>-1850782869</t>
  </si>
  <si>
    <t>725</t>
  </si>
  <si>
    <t>Zdravotechnika - zařizovací předměty</t>
  </si>
  <si>
    <t>7250301R</t>
  </si>
  <si>
    <t>Sklopné zrcadlo o 10° nerez, nad umyvadlo pro imobilní - MTZ a dodávka</t>
  </si>
  <si>
    <t>-1692783621</t>
  </si>
  <si>
    <t>725121529</t>
  </si>
  <si>
    <t>Pisoárové záchodky keramické automatické s teplotním snímačem</t>
  </si>
  <si>
    <t>1311095993</t>
  </si>
  <si>
    <t>55172110</t>
  </si>
  <si>
    <t>zdroj napájecí 230V AC/24V DC max. 4 ventily 170x130x85mm</t>
  </si>
  <si>
    <t>-1710016158</t>
  </si>
  <si>
    <t>725219102</t>
  </si>
  <si>
    <t>Umyvadla montáž umyvadel ostatních typů na šrouby do zdiva</t>
  </si>
  <si>
    <t>-410635294</t>
  </si>
  <si>
    <t>642110050</t>
  </si>
  <si>
    <t>umyvadlo keramické závěsné bílé 550x420mm</t>
  </si>
  <si>
    <t>1050745713</t>
  </si>
  <si>
    <t>64211023</t>
  </si>
  <si>
    <t>umyvadlo keramické závěsné bezbariérové bílé 640x550mm</t>
  </si>
  <si>
    <t>1293480368</t>
  </si>
  <si>
    <t>725291642</t>
  </si>
  <si>
    <t>Doplňky zařízení koupelen a záchodů  nerezové sedačky do sprchy</t>
  </si>
  <si>
    <t>1984613862</t>
  </si>
  <si>
    <t>725291711</t>
  </si>
  <si>
    <t>Doplňky zařízení koupelen a záchodů  smaltované madla krakorcová, délky 550 mm</t>
  </si>
  <si>
    <t>-941196371</t>
  </si>
  <si>
    <t>725291722</t>
  </si>
  <si>
    <t>Doplňky zařízení koupelen a záchodů  smaltované madla krakorcová sklopná, délky 834 mm</t>
  </si>
  <si>
    <t>1771539942</t>
  </si>
  <si>
    <t>725292101R</t>
  </si>
  <si>
    <t xml:space="preserve">Rohová tyč se závěsem - dodávka a montáž do sprchy pro imobilní
</t>
  </si>
  <si>
    <t>-920068284</t>
  </si>
  <si>
    <t>725311121</t>
  </si>
  <si>
    <t>Dřezy bez výtokových armatur jednoduché se zápachovou uzávěrkou nerezové s odkapávací plochou 560x480 mm a miskou</t>
  </si>
  <si>
    <t>-103912397</t>
  </si>
  <si>
    <t>725331211</t>
  </si>
  <si>
    <t>Výlevky bez výtokových armatur a splachovací nádrže nerezové připevněné na zeď konzolou 450 x 550 x 300 mm</t>
  </si>
  <si>
    <t>-844307157</t>
  </si>
  <si>
    <t>725539202</t>
  </si>
  <si>
    <t>Elektrické ohřívače zásobníkové montáž tlakových ohřívačů závěsných (svislých nebo vodorovných) přes 15 do 50 l</t>
  </si>
  <si>
    <t>1774907381</t>
  </si>
  <si>
    <t>54132234</t>
  </si>
  <si>
    <t>ohřívač vody elektrický závěsný akumulační svislý příkon, rychloohřev 30L 2kW</t>
  </si>
  <si>
    <t>1668094544</t>
  </si>
  <si>
    <t>725539203</t>
  </si>
  <si>
    <t>Elektrické ohřívače zásobníkové montáž tlakových ohřívačů závěsných (svislých nebo vodorovných) přes 50 do 80 l</t>
  </si>
  <si>
    <t>-594130103</t>
  </si>
  <si>
    <t>54132241</t>
  </si>
  <si>
    <t>ohřívač vody elektrický závěsný akumulační svislý příkon, rychloohřev 80L 3kW</t>
  </si>
  <si>
    <t>566638719</t>
  </si>
  <si>
    <t>725819401</t>
  </si>
  <si>
    <t>Ventily montáž ventilů ostatních typů rohových s připojovací trubičkou G 1/2</t>
  </si>
  <si>
    <t>-439956165</t>
  </si>
  <si>
    <t>55141001</t>
  </si>
  <si>
    <t>kohout kulový rohový mosazný R 1/2"x3/8"</t>
  </si>
  <si>
    <t>964705676</t>
  </si>
  <si>
    <t>725829101</t>
  </si>
  <si>
    <t>Baterie dřezové montáž ostatních typů nástěnných pákových nebo klasických</t>
  </si>
  <si>
    <t>220304849</t>
  </si>
  <si>
    <t>55143169</t>
  </si>
  <si>
    <t>baterie dřezová páková nástěnná s plochým ústím 300mm</t>
  </si>
  <si>
    <t>-873932812</t>
  </si>
  <si>
    <t>725829111</t>
  </si>
  <si>
    <t>Baterie dřezové montáž ostatních typů stojánkových G 1/2</t>
  </si>
  <si>
    <t>-47104133</t>
  </si>
  <si>
    <t>55143974</t>
  </si>
  <si>
    <t>baterie dřezová páková stojánková s otáčivým ústím dl ramínka 220mm</t>
  </si>
  <si>
    <t>2019693015</t>
  </si>
  <si>
    <t>725829131</t>
  </si>
  <si>
    <t>Baterie umyvadlové montáž ostatních typů stojánkových G 1/2</t>
  </si>
  <si>
    <t>420175246</t>
  </si>
  <si>
    <t>55145686</t>
  </si>
  <si>
    <t>baterie umyvadlová stojánková páková</t>
  </si>
  <si>
    <t>197113480</t>
  </si>
  <si>
    <t>55111983</t>
  </si>
  <si>
    <t>baterie stojánková klasická na jednu vodu G 1/2"</t>
  </si>
  <si>
    <t>1552257582</t>
  </si>
  <si>
    <t>55145692</t>
  </si>
  <si>
    <t>baterie umyvadlová stojánková páková s prodlouženou pákou (lékařská)</t>
  </si>
  <si>
    <t>1578441521</t>
  </si>
  <si>
    <t>725849411</t>
  </si>
  <si>
    <t>Baterie sprchové montáž nástěnných baterií s nastavitelnou výškou sprchy</t>
  </si>
  <si>
    <t>-886715251</t>
  </si>
  <si>
    <t>55145590</t>
  </si>
  <si>
    <t>baterie sprchová páková včetně sprchové soupravy 150mm chrom</t>
  </si>
  <si>
    <t>1436804817</t>
  </si>
  <si>
    <t>725851305</t>
  </si>
  <si>
    <t>Ventily odpadní pro zařizovací předměty dřezové bez přepadu G 6/4</t>
  </si>
  <si>
    <t>456399873</t>
  </si>
  <si>
    <t>725851325</t>
  </si>
  <si>
    <t>Ventily odpadní pro zařizovací předměty umyvadlové bez přepadu G 5/4</t>
  </si>
  <si>
    <t>-488990110</t>
  </si>
  <si>
    <t>725861102</t>
  </si>
  <si>
    <t>Zápachové uzávěrky zařizovacích předmětů pro umyvadla DN 40</t>
  </si>
  <si>
    <t>1384008648</t>
  </si>
  <si>
    <t>725861312R</t>
  </si>
  <si>
    <t>Zápachové uzávěrky zařizovacích předmětů pro umyvadla podomítkové DN 40/50-pro imobilní</t>
  </si>
  <si>
    <t>-1980391082</t>
  </si>
  <si>
    <t>725865411</t>
  </si>
  <si>
    <t>Zápachové uzávěrky zařizovacích předmětů pro pisoáry DN 32/40</t>
  </si>
  <si>
    <t>-354236943</t>
  </si>
  <si>
    <t>998725102</t>
  </si>
  <si>
    <t>Přesun hmot pro zařizovací předměty  stanovený z hmotnosti přesunovaného materiálu vodorovná dopravní vzdálenost do 50 m v objektech výšky přes 6 do 12 m</t>
  </si>
  <si>
    <t>-364777112</t>
  </si>
  <si>
    <t>726</t>
  </si>
  <si>
    <t>Zdravotechnika - předstěnové instalace</t>
  </si>
  <si>
    <t>726111204</t>
  </si>
  <si>
    <t>Předstěnové instalační systémy pro zazdění do masivních zděných konstrukcí montáž ostatních typů klozetů</t>
  </si>
  <si>
    <t>-1413999193</t>
  </si>
  <si>
    <t>55281700</t>
  </si>
  <si>
    <t>montážní prvek pro závěsné WC do zděných konstrukcí ovládání zepředu hl 120mm stavební v 1080mm</t>
  </si>
  <si>
    <t>-864996812</t>
  </si>
  <si>
    <t>64236031</t>
  </si>
  <si>
    <t>klozet keramický bílý závěsný hluboké splachování 530x360x350mm</t>
  </si>
  <si>
    <t>-1041323873</t>
  </si>
  <si>
    <t>55167381</t>
  </si>
  <si>
    <t>sedátko klozetové duroplastové bílé s poklopem</t>
  </si>
  <si>
    <t>576317855</t>
  </si>
  <si>
    <t>55281794</t>
  </si>
  <si>
    <t>tlačítko pro ovládání WC zepředu plast dvě množství vody 246x164mm</t>
  </si>
  <si>
    <t>1731639188</t>
  </si>
  <si>
    <t>64236051</t>
  </si>
  <si>
    <t>klozet keramický bílý závěsný hluboké splachování pro handicapované</t>
  </si>
  <si>
    <t>-2058562056</t>
  </si>
  <si>
    <t>55167399</t>
  </si>
  <si>
    <t>sedátko klozetové duroplastové bílé</t>
  </si>
  <si>
    <t>198287897</t>
  </si>
  <si>
    <t>552817943R</t>
  </si>
  <si>
    <t xml:space="preserve">tlačítko pro ovládání WC pneumatické </t>
  </si>
  <si>
    <t>-307633982</t>
  </si>
  <si>
    <t>726191001</t>
  </si>
  <si>
    <t>Ostatní příslušenství instalačních systémů  zvukoizolační souprava pro WC a bidet</t>
  </si>
  <si>
    <t>73108226</t>
  </si>
  <si>
    <t>998726112</t>
  </si>
  <si>
    <t>Přesun hmot pro instalační prefabrikáty  stanovený z hmotnosti přesunovaného materiálu vodorovná dopravní vzdálenost do 50 m v objektech výšky přes 6 m do 12 m</t>
  </si>
  <si>
    <t>-109483638</t>
  </si>
  <si>
    <t>727</t>
  </si>
  <si>
    <t>Zdravotechnika - požární ochrana</t>
  </si>
  <si>
    <t>727111209</t>
  </si>
  <si>
    <t>Protipožární trubní ucpávky předizolované kovové potrubí prostup stropem tloušťky 150 mm požární odolnost EI 60-120 D 110</t>
  </si>
  <si>
    <t>595955915</t>
  </si>
  <si>
    <t>734</t>
  </si>
  <si>
    <t>Ústřední vytápění - armatury</t>
  </si>
  <si>
    <t>734229143</t>
  </si>
  <si>
    <t>Ventily regulační závitové montáž ventilů jednotrubkových horizontálních soustav se směšovačem ostatních typů jednobodové připojení</t>
  </si>
  <si>
    <t>1356454737</t>
  </si>
  <si>
    <t>55124012R</t>
  </si>
  <si>
    <t xml:space="preserve">termostatický směšovací ventil se záv. připojením G 3/4", mosaz, PN10, T=90°C, centrální předmíchání vody 30 až 48°C </t>
  </si>
  <si>
    <t>-1874013243</t>
  </si>
  <si>
    <t>D 01.1.4.2 - Vzduchotechnika</t>
  </si>
  <si>
    <t>71950133</t>
  </si>
  <si>
    <t>Ing. Romana Vacková</t>
  </si>
  <si>
    <t xml:space="preserve">    751 - Vzduchotechnika</t>
  </si>
  <si>
    <t xml:space="preserve">      D1 - Zařízení č.1 - Učebna 405</t>
  </si>
  <si>
    <t xml:space="preserve">      D2 - Učebny 408,409,410,411</t>
  </si>
  <si>
    <t xml:space="preserve">      D3 - Zařízení č.3 - Ostatní zařízení podkroví</t>
  </si>
  <si>
    <t xml:space="preserve">      D4 - Zařízení č.4 - Ostatní zařízení 1. a 2.NP</t>
  </si>
  <si>
    <t xml:space="preserve">      D5 - Zařízení č.5 - Klimatizace - VRF systém</t>
  </si>
  <si>
    <t>751</t>
  </si>
  <si>
    <t>D1</t>
  </si>
  <si>
    <t>Zařízení č.1 - Učebna 405</t>
  </si>
  <si>
    <t>1.1</t>
  </si>
  <si>
    <t>Kompaktní větrací  jednotka pro vnitřní použití, nástěnné provedení, skříň jednotky - dvojitý plášť z pozinkované oceli s RAL,  vnitřní tep. a protihluková izolace  z minerální vlny tl.30mm, rozvodnice umístěna na jednotce                                                                                                                                                  Přívod vzduchu - Vp=400m3/hod, pext=200Pa,  filtr F7, rotační  rekuperátor s EC motorem - úč.81%,  ventilátor 230V/0,170kW s EC motorem, vestavěný el. ohřívač  1,67kW                                                                                                                   Odvod vzduchu - Vo=400m3/hod, pext.=200Pa, filtr G3, ventilátor 230V/0,170kW s EC motorem                                                                                                                                                Externí ovládací panel.                                                                                                                           Zařízeni je ve shodě s požadavky ErP 2016 a NK(EU) č.1253/2014 (Ecodesign 2016)</t>
  </si>
  <si>
    <t>ks</t>
  </si>
  <si>
    <t>vlastní</t>
  </si>
  <si>
    <t>1.-</t>
  </si>
  <si>
    <t>Čidlo CO2 - infra - on-off - provedení na stěnu</t>
  </si>
  <si>
    <t>1.2</t>
  </si>
  <si>
    <t>Uzavírací klapka do potrubí kruhová JS 200mm - třída 3C, servopohon 230V + spínací modul</t>
  </si>
  <si>
    <t>1.3</t>
  </si>
  <si>
    <t>Ohebný tlumič hluku s extra vysokou účinností útlumu. Netkaná vnitřní hydrofobní hadice z polypropylenu, izolace ze skelných vláken tl.25mm, vnější plášť z laminovaného hliníku/polyesteru JS 200-1000</t>
  </si>
  <si>
    <t>1.4</t>
  </si>
  <si>
    <t>Ohebné tepelně a hlukově izolované hliníkové potrubí s mikroperforacemi, izolace z minerlní vaty tl.50mm, parotěsná folie na vnitřní straně, vnější krycí vrstva hliníkový laminát - JS 200mm</t>
  </si>
  <si>
    <t>bm</t>
  </si>
  <si>
    <t>1.5</t>
  </si>
  <si>
    <t>Textilní výusť pro přívod vzduchu - čtvrtkruhová, rozměr 250mm,  délka 5m, oba konce zaslepeny, nástavec JS200mm. Průtok 400m3/h, použitelný přetlak 60Pa, tlaková ztráta třením = 8,6Pa. Barva žlutá - 100% polyester, m=200g/m2, rovnoměrná perforace, pratelná v pračce. Montážní materiál - hliníkové profily a spojky.</t>
  </si>
  <si>
    <t>1.6</t>
  </si>
  <si>
    <t>Vyústka komfortní hliníková  jednořadá pro odvod vzduchu s regulací R1 - 325x225mm</t>
  </si>
  <si>
    <t>1.7</t>
  </si>
  <si>
    <t>OS 90 200</t>
  </si>
  <si>
    <t>1.8</t>
  </si>
  <si>
    <t>Potrubí SPIRO 200/3m</t>
  </si>
  <si>
    <t>1.9</t>
  </si>
  <si>
    <t>TR 325x225/400, zaslepená, 1 nást.200/100</t>
  </si>
  <si>
    <t>1.-.1</t>
  </si>
  <si>
    <t>Tepelná izolace - lamelová rohož z minerální vlny na hliníkové folii tl.50mm</t>
  </si>
  <si>
    <t>1.-.2</t>
  </si>
  <si>
    <t>Montážní a těsnící materiál, materiál na závěsy</t>
  </si>
  <si>
    <t>1.-.3</t>
  </si>
  <si>
    <t>Zaregulování a oživení zařízení</t>
  </si>
  <si>
    <t>hod</t>
  </si>
  <si>
    <t>D2</t>
  </si>
  <si>
    <t>Učebny 408,409,410,411</t>
  </si>
  <si>
    <t>2.1</t>
  </si>
  <si>
    <t>Kompaktní větrací  jednotka pro vnitřní použití, podlahové provedení, skříň jednotky - dvojitý plášť z AluZinc,  vnitřní tep. a protihluková izolace  z minerální vlny tl.50mm, externí rozvodnice umístěna na jednotce                                                                                                                                                  Přívod vzduchu - Vp=1000m3/hod, pext=200Pa,  filtr F7, rotační  rekuperátor s EC motorem - úč.80%,  ventilátor 230V/0,676kW s EC motorem, vestavěný el. ohřívač  5,0kW                                                                                                                   Odvod vzduchu - Vo=1000m3/hod, pext.=200Pa, filtr M5, ventilátor 230V/0,676kW s EC motorem                                                                                                                                                M+R - integrovaná regulace VAV - regulace na konstatntní tlak, dotykový tablet s kabelem, vestavěný TCP/IP WEB-Server                                                                                                                      Zařízeni je ve shodě s požadavky ErP 2016 a NK(EU) č.1253/2014 (Ecodesign 2016)</t>
  </si>
  <si>
    <t>2.-</t>
  </si>
  <si>
    <t>Čidlo CO2 - infra - 0-10V - provedení na stěnu</t>
  </si>
  <si>
    <t>2.-.1</t>
  </si>
  <si>
    <t>Regulátor pro nastavení požadované koncentrace CO2 (ppm)</t>
  </si>
  <si>
    <t>2.2</t>
  </si>
  <si>
    <t>Uzavírací klapka do potrubí kruhová JS 315 - třída 3C, servopohon 24V</t>
  </si>
  <si>
    <t>2.3</t>
  </si>
  <si>
    <t>Ohebné tepelně a hlukově izolované hliníkové potrubí s mikroperforacemi, izolace z minerlní vaty tl.50mm, parotěsná folie na vnitřní straně, vnější krycí vrstva hliníkový laminát - JS 315mm - 7,5m</t>
  </si>
  <si>
    <t>2.4</t>
  </si>
  <si>
    <t>Ohebné tepelně a hlukově izolované hliníkové potrubí s mikroperforacemi, izolace z minerlní vaty tl.25mm, vnější krycí vrstva hliníkový laminát - JS 160mm</t>
  </si>
  <si>
    <t>2.5</t>
  </si>
  <si>
    <t>Ohebné tepelně a hlukově izolované hliníkové potrubí s mikroperforacemi, izolace z minerlní vaty tl.25mm, vnější krycí vrstva hliníkový laminát - JS 180mm</t>
  </si>
  <si>
    <t>2.6</t>
  </si>
  <si>
    <t>Ohebné tepelně a hlukově izolované hliníkové potrubí s mikroperforacemi, izolace z minerlní vaty tl.25mm, vnější krycí vrstva hliníkový laminát - JS 250mm</t>
  </si>
  <si>
    <t>2.7</t>
  </si>
  <si>
    <t>Ohebný tlumič hluku s extra vysokou účinností útlumu . Netkaná vnitřní hydrofobní hadice z polypropylenu, izolace ze skelných vláken tl.25mm, vnější plášť z laminovaného hliníku/polyesteru JS 315-1000</t>
  </si>
  <si>
    <t>2.8</t>
  </si>
  <si>
    <t>Regulátor variabilního průtoku pro rychlosti 0,2-6m/s - JS 160mm</t>
  </si>
  <si>
    <t>2.9</t>
  </si>
  <si>
    <t>Regulátor variabilního průtoku pro rychlosti 0,2-6m/s - JS 180mm</t>
  </si>
  <si>
    <t>2.10</t>
  </si>
  <si>
    <t>Regulátor variabilního průtoku pro rychlosti 0,2-6m/s - JS 250mm</t>
  </si>
  <si>
    <t>2.11</t>
  </si>
  <si>
    <t>Textilní výusť pro přívod vzduchu - čtvrtkruhová, rozměr 250mm,  délka 4m, oba konce zaslepeny, nástavec JS200mm. Průtok 250m3/h, použitelný přetlak 60Pa, tlaková ztráta třením = 3,3Pa. Barva žlutá - 100% polyester, m=200g/m2, rovnoměrná perforace, pratelná v pračce. Montážní materiál - hliníkové profily a spojky.</t>
  </si>
  <si>
    <t>2.12</t>
  </si>
  <si>
    <t>Textilní výusť pro přívod vzduchu - čtvrtkruhová, rozměr 250mm,  délka 4m, oba konce zaslepeny, nástavec JS200mm. Průtok 200m3/h, Použitelný přetlak 60Pa, Tlaková ztráta třením = 2,1Pa. Barva žlutá - 100% polyester, m=200g/m2, rovnoměrná perforace, pratelná v pračce. Montážní materiál - hliníkové profily a spojky.</t>
  </si>
  <si>
    <t>2.13</t>
  </si>
  <si>
    <t>Textilní výusť pro přívod vzduchu - čtvrtkruhová, rozměr 250-250mm,  délka 2,5 + 1m, oba konce zaslepeny, nástavec JS200mm. Průtok 250m3/h, použitelný přetlak 60Pa, tlaková ztráta třením = 4,9Pa. Barva žlutá - 100% polyester, m=200g/m2, rovnoměrná perforace, pratelná v pračce. Montážní materiál - hliníkové profily a spojky.</t>
  </si>
  <si>
    <t>2.14</t>
  </si>
  <si>
    <t>Textilní výusť pro přívod vzduchu - čtvrtkruhová, rozměr 250-250-250mm,  délka 0,6 + 1 + 1,9m, oba konce zaslepeny, nástavec JS200mm. Průtok 550m3/h, použitelný přetlak 60Pa, tlaková ztráta třením = 20,9Pa. Barva žlutá - 100% polyester, m=200g/m2, rovnoměrná perforace, pratelná v pračce. Montážní materiál - hliníkové profily a spojky.</t>
  </si>
  <si>
    <t>2.15</t>
  </si>
  <si>
    <t>Přeslechový stěnový průchod vel.850, RAL 9010-30</t>
  </si>
  <si>
    <t>2.16</t>
  </si>
  <si>
    <t>Přeslechový stěnový průchod vel.500, RAL 9010-30</t>
  </si>
  <si>
    <t>2.17</t>
  </si>
  <si>
    <t>Vyústka komfortní hliníková  jednořadá pro odvod vzduchu s regulací R1 - 625x225mm</t>
  </si>
  <si>
    <t>2.18</t>
  </si>
  <si>
    <t>PRO 200 180</t>
  </si>
  <si>
    <t>2.19</t>
  </si>
  <si>
    <t>PRO 200 160</t>
  </si>
  <si>
    <t>2.20</t>
  </si>
  <si>
    <t>PRO 250 200</t>
  </si>
  <si>
    <t>2.21</t>
  </si>
  <si>
    <t>OS 90 315</t>
  </si>
  <si>
    <t>2.22</t>
  </si>
  <si>
    <t>OBJ 90 315 200</t>
  </si>
  <si>
    <t>2.23</t>
  </si>
  <si>
    <t>OS 30 315</t>
  </si>
  <si>
    <t>2.24</t>
  </si>
  <si>
    <t>Potrubí SPIRO 315/3m</t>
  </si>
  <si>
    <t>2.25</t>
  </si>
  <si>
    <t>Potrubí SPIRO 180/3m</t>
  </si>
  <si>
    <t>2.-.2</t>
  </si>
  <si>
    <t>Ocelové čtyřhranné potrubí  sk.I - pozinkovaný plech - tl. plechu 0,8mm - rovné díly</t>
  </si>
  <si>
    <t>2.-.3</t>
  </si>
  <si>
    <t>Ocelové čtyřhranné potrubí  sk.I - pozinkovaný plech - tl. plechu 0,8mm - tvarovky</t>
  </si>
  <si>
    <t>2.-.4</t>
  </si>
  <si>
    <t>2.-.5</t>
  </si>
  <si>
    <t>2.-.6</t>
  </si>
  <si>
    <t>D3</t>
  </si>
  <si>
    <t>Zařízení č.3 - Ostatní zařízení podkroví</t>
  </si>
  <si>
    <t>3.1</t>
  </si>
  <si>
    <t>Radiální ventilátor do podhledu JS 100mm, zpětná klapka, kuličková ložiska, časový doběh - Vod=50m3/hod, pext=100Pa - 230V/25W</t>
  </si>
  <si>
    <t>3.2</t>
  </si>
  <si>
    <t>Potrubní ventilátor JS 125mm, V=150m3/hod, pext=100Pa - 230V/40W vč. manžet + zpětná klapka s pružinou JS 125mm</t>
  </si>
  <si>
    <t>3.3</t>
  </si>
  <si>
    <t>Výfuková stříška JS 160mm</t>
  </si>
  <si>
    <t>3.4</t>
  </si>
  <si>
    <t>Nástavec odtoku kondenzátu JS 160</t>
  </si>
  <si>
    <t>3.5</t>
  </si>
  <si>
    <t>Koncový kryt JS 160mm</t>
  </si>
  <si>
    <t>3.6</t>
  </si>
  <si>
    <t>Talířový ventil pro odvod vzduchu JS 160mm, kovový</t>
  </si>
  <si>
    <t>3.7</t>
  </si>
  <si>
    <t>Uzavírací klapka do potrubí kruhová JS 160mm - třída 3C, servopohon 230V</t>
  </si>
  <si>
    <t>3.8</t>
  </si>
  <si>
    <t>Vyústka komfortní hliníková  jednořadá pro odvod vzduchu - 300x200mm</t>
  </si>
  <si>
    <t>3.9</t>
  </si>
  <si>
    <t>Ohebné hliníkové potrubí JS 100mm</t>
  </si>
  <si>
    <t>3.10</t>
  </si>
  <si>
    <t>Ohebné tepelně a hlukově izolované hliníkové potrubí s mikroperforacemi, izolace z minerlní vaty tl.25mm, parotěsná folie na vnitřní straně, vnější krycí vrstva hliníkový laminát - JS 125mm</t>
  </si>
  <si>
    <t>3.11</t>
  </si>
  <si>
    <t>TR 160/200, zaslepená s nást.125/100 pro osazení talířového ventilu</t>
  </si>
  <si>
    <t>3.12</t>
  </si>
  <si>
    <t>TR 300x200/150, zaslepená s nást.160/100 pro osazení vyústky</t>
  </si>
  <si>
    <t>3.13</t>
  </si>
  <si>
    <t>OBJ 90 160 100</t>
  </si>
  <si>
    <t>3.14</t>
  </si>
  <si>
    <t>OBJ 90 160 125</t>
  </si>
  <si>
    <t>3.15</t>
  </si>
  <si>
    <t>OBJ 90 160 160</t>
  </si>
  <si>
    <t>3.16</t>
  </si>
  <si>
    <t>OBD 90 160 160</t>
  </si>
  <si>
    <t>3.17</t>
  </si>
  <si>
    <t>Potrubí SPIRO 100/3m</t>
  </si>
  <si>
    <t>3.18</t>
  </si>
  <si>
    <t>Potrubí SPIRO 160/3m</t>
  </si>
  <si>
    <t>3.-</t>
  </si>
  <si>
    <t>3.-.1</t>
  </si>
  <si>
    <t>3.-.2</t>
  </si>
  <si>
    <t>D4</t>
  </si>
  <si>
    <t>Zařízení č.4 - Ostatní zařízení 1. a 2.NP</t>
  </si>
  <si>
    <t>4.1</t>
  </si>
  <si>
    <t>Nástěnný axiální ventilátor JS 400mm - stávající - demontáž a montáž do nové pozice</t>
  </si>
  <si>
    <t>4.2</t>
  </si>
  <si>
    <t>Samočinná venkovní žaluzie JS 400mm - stávající - demontáž a montáž dle výkresu</t>
  </si>
  <si>
    <t>4.3</t>
  </si>
  <si>
    <t>Nástěnný axiální ventilátor JS 125m - v=50m3/hod, pext=30Pa,  zpětná klapka, časový doběh, kuličková ložiska - 230V/15W</t>
  </si>
  <si>
    <t>4.4</t>
  </si>
  <si>
    <t>Potrubní ventilátor JS 125mm, V=120m3/hod, pext=150Pa - 230V/40W vč. manžet + zpětná klapka s pružinou JS 125mm</t>
  </si>
  <si>
    <t>4.5</t>
  </si>
  <si>
    <t>Potrubní ventilátor JS 125mm, V=250m3/hod, pext=150Pa - 230V/62W vč. manžet + zpětná klapka s pružinou JS 125mm</t>
  </si>
  <si>
    <t>4.6</t>
  </si>
  <si>
    <t>Talířový ventil pro odvod vzduchu JS 125mm, kovový</t>
  </si>
  <si>
    <t>4.7</t>
  </si>
  <si>
    <t>4.8</t>
  </si>
  <si>
    <t>Venkovní samočinná plastová žaluzie JS 125mm</t>
  </si>
  <si>
    <t>4.9</t>
  </si>
  <si>
    <t>Kruhový  tlumič hluku pevný JS 125 - 1m</t>
  </si>
  <si>
    <t>4.10</t>
  </si>
  <si>
    <t>Koncový kryt DR 125</t>
  </si>
  <si>
    <t>4.11</t>
  </si>
  <si>
    <t>OS 45 125</t>
  </si>
  <si>
    <t>4.12</t>
  </si>
  <si>
    <t>OS 90 125</t>
  </si>
  <si>
    <t>4.13</t>
  </si>
  <si>
    <t>OBJ 90 125 125</t>
  </si>
  <si>
    <t>4.14</t>
  </si>
  <si>
    <t>PRO 160 125</t>
  </si>
  <si>
    <t>4.15</t>
  </si>
  <si>
    <t>TR 400/500</t>
  </si>
  <si>
    <t>4.16</t>
  </si>
  <si>
    <t>TR 160/150</t>
  </si>
  <si>
    <t>4.17</t>
  </si>
  <si>
    <t>Potrubí SPIRO 125/3m</t>
  </si>
  <si>
    <t>4.-</t>
  </si>
  <si>
    <t>Demontáž stávajícího potrubí a ventilátorů dke výkresu</t>
  </si>
  <si>
    <t>4.-.1</t>
  </si>
  <si>
    <t>4.-.2</t>
  </si>
  <si>
    <t>D5</t>
  </si>
  <si>
    <t>Zařízení č.5 - Klimatizace - VRF systém</t>
  </si>
  <si>
    <t>5.1</t>
  </si>
  <si>
    <t>Venkovní kondenzační jednotka  Qch=28,0kW/Qt=28,0kW - R410A, 400V - 8,59kW</t>
  </si>
  <si>
    <t>5.2</t>
  </si>
  <si>
    <t>Vnitřní nástěnná jednotka  - Qch=7,1kW/Qt=8,0kW</t>
  </si>
  <si>
    <t>5.3</t>
  </si>
  <si>
    <t>Vnitřní nástěnná jednotka - Qch=5,6kW/Qt=6,3kW</t>
  </si>
  <si>
    <t>5.-</t>
  </si>
  <si>
    <t>Rozdělovač potrubí 054</t>
  </si>
  <si>
    <t>5.-.1</t>
  </si>
  <si>
    <t>Rozdělovač potrubí 090</t>
  </si>
  <si>
    <t>5.-.2</t>
  </si>
  <si>
    <t>Rozdělovač potrubí 180</t>
  </si>
  <si>
    <t>5.-.3</t>
  </si>
  <si>
    <t>Infra ovladač</t>
  </si>
  <si>
    <t>5.-.4</t>
  </si>
  <si>
    <t>Montáž rozvodů chladiva vč.kabeláže a Cu potrubí - 6,35mm (materiál zahrnut v ceně montáže)</t>
  </si>
  <si>
    <t>5.-.5</t>
  </si>
  <si>
    <t>Montáž rozvodů chladiva vč.kabeláže a Cu potrubí -9,52mm (materiál zahrnut v ceně montáže)</t>
  </si>
  <si>
    <t>5.-.6</t>
  </si>
  <si>
    <t>Montáž rozvodů chladiva vč.kabeláže a Cu potrubí -12,7mm (materiál zahrnut v ceně montáže)</t>
  </si>
  <si>
    <t>5.-.7</t>
  </si>
  <si>
    <t>Montáž rozvodů chladiva vč.kabeláže a Cu potrubí - 15,88mm (materiál zahrnut v ceně montáže)</t>
  </si>
  <si>
    <t>5.-.8</t>
  </si>
  <si>
    <t>Montáž rozvodů chladiva vč.kabeláže a Cu potrubí - 19,05mm (materiál zahrnut v ceně montáže)</t>
  </si>
  <si>
    <t>5.-.9</t>
  </si>
  <si>
    <t>Montáž rozvodů chladiva vč.kabeláže a Cu potrubí - 22,22mm (materiál zahrnut v ceně montáže)</t>
  </si>
  <si>
    <t>5.-.10</t>
  </si>
  <si>
    <t>Doplnění chladiva</t>
  </si>
  <si>
    <t>5.-.11</t>
  </si>
  <si>
    <t>Montážní materiál</t>
  </si>
  <si>
    <t>5.-.12</t>
  </si>
  <si>
    <t>Zprovoznění, oživení, zaškolení obsluhy</t>
  </si>
  <si>
    <t>D 01.1.4.3 - Ústřední vytápění</t>
  </si>
  <si>
    <t>Ústí nad Orlicí, ulice Lázeňská</t>
  </si>
  <si>
    <t>60145277</t>
  </si>
  <si>
    <t>Jiří Kamenický</t>
  </si>
  <si>
    <t xml:space="preserve">    101 - TOPNÁ ZKOUŠKA</t>
  </si>
  <si>
    <t xml:space="preserve">    731 - Ústřední vytápění - kotelny</t>
  </si>
  <si>
    <t xml:space="preserve">    733 - Ústřední vytápění - potrubí</t>
  </si>
  <si>
    <t xml:space="preserve">    735 - Ústřední vytápění - otopná tělesa</t>
  </si>
  <si>
    <t>TOPNÁ ZKOUŠKA</t>
  </si>
  <si>
    <t>101a</t>
  </si>
  <si>
    <t>Topná zkouška do 100 kW</t>
  </si>
  <si>
    <t>512</t>
  </si>
  <si>
    <t>-1778158664</t>
  </si>
  <si>
    <t>713463411</t>
  </si>
  <si>
    <t>Montáž izolace tepelné potrubí a ohybů tvarovkami nebo deskami  potrubními pouzdry návlekovými izolačními hadicemi potrubí a ohybů</t>
  </si>
  <si>
    <t>630923548</t>
  </si>
  <si>
    <t>28377096</t>
  </si>
  <si>
    <t>izolace tepelná potrubí z pěnového polyetylenu 15 x 20 mm</t>
  </si>
  <si>
    <t>-258080956</t>
  </si>
  <si>
    <t>28377106</t>
  </si>
  <si>
    <t>izolace tepelná potrubí z pěnového polyetylenu 18 x 20 mm</t>
  </si>
  <si>
    <t>-1129782946</t>
  </si>
  <si>
    <t>28377046</t>
  </si>
  <si>
    <t>izolace tepelná potrubí z pěnového polyetylenu 22 x 25 mm</t>
  </si>
  <si>
    <t>331272000</t>
  </si>
  <si>
    <t>28377049</t>
  </si>
  <si>
    <t>izolace tepelná potrubí z pěnového polyetylenu 28 x 25 mm</t>
  </si>
  <si>
    <t>-129519907</t>
  </si>
  <si>
    <t>998713102</t>
  </si>
  <si>
    <t>Přesun hmot pro izolace tepelné stanovený z hmotnosti přesunovaného materiálu vodorovná dopravní vzdálenost do 50 m v objektech výšky přes 6 m do 12 m</t>
  </si>
  <si>
    <t>-2055131841</t>
  </si>
  <si>
    <t>731</t>
  </si>
  <si>
    <t>Ústřední vytápění - kotelny</t>
  </si>
  <si>
    <t>731259614</t>
  </si>
  <si>
    <t>Kotle ocelové teplovodní elektrické závěsné přímotopné montáž elektrokotlů ostatních typů o výkonu do 18 kW</t>
  </si>
  <si>
    <t>-1228030176</t>
  </si>
  <si>
    <t>7312xxx01</t>
  </si>
  <si>
    <t>Kotel ocelových elektrický závěsný přímotopný o výkonu 12  kW.</t>
  </si>
  <si>
    <t>1486052791</t>
  </si>
  <si>
    <t>7312xxx02</t>
  </si>
  <si>
    <t>Sestava regulátoru a kabelového venkovního čidla.</t>
  </si>
  <si>
    <t>-1627227154</t>
  </si>
  <si>
    <t>731341140</t>
  </si>
  <si>
    <t>Hadice napouštěcí  pryžové Ø 20/28</t>
  </si>
  <si>
    <t>-175261457</t>
  </si>
  <si>
    <t>998731102</t>
  </si>
  <si>
    <t>Přesun hmot pro kotelny  stanovený z hmotnosti přesunovaného materiálu vodorovná dopravní vzdálenost do 50 m v objektech výšky přes 6 do 12 m</t>
  </si>
  <si>
    <t>-1633693871</t>
  </si>
  <si>
    <t>733</t>
  </si>
  <si>
    <t>Ústřední vytápění - potrubí</t>
  </si>
  <si>
    <t>733221202</t>
  </si>
  <si>
    <t>Potrubí z trubek měděných měkkých spojovaných tvrdým pájením Ø 15/1</t>
  </si>
  <si>
    <t>1966378417</t>
  </si>
  <si>
    <t>733221203</t>
  </si>
  <si>
    <t>Potrubí z trubek měděných měkkých spojovaných tvrdým pájením Ø 18/1</t>
  </si>
  <si>
    <t>1341160184</t>
  </si>
  <si>
    <t>733221204</t>
  </si>
  <si>
    <t>Potrubí z trubek měděných měkkých spojovaných tvrdým pájením Ø 22/1</t>
  </si>
  <si>
    <t>530703385</t>
  </si>
  <si>
    <t>733223205</t>
  </si>
  <si>
    <t>Potrubí z trubek měděných tvrdých spojovaných tvrdým pájením Ø 28/1,5</t>
  </si>
  <si>
    <t>1579330899</t>
  </si>
  <si>
    <t>733224222</t>
  </si>
  <si>
    <t>Potrubí z trubek měděných Příplatek k cenám za zhotovení přípojky z trubek měděných Ø 15/1</t>
  </si>
  <si>
    <t>906248354</t>
  </si>
  <si>
    <t>733291101</t>
  </si>
  <si>
    <t>Zkoušky těsnosti potrubí z trubek měděných  Ø do 35/1,5</t>
  </si>
  <si>
    <t>1115918134</t>
  </si>
  <si>
    <t>733xxx01</t>
  </si>
  <si>
    <t>Zednické přípomoce - prostupy  stěn vrtáním  pro potrubí, prostup do průměru 50 mm</t>
  </si>
  <si>
    <t>-1652546734</t>
  </si>
  <si>
    <t>998733102</t>
  </si>
  <si>
    <t>Přesun hmot pro rozvody potrubí  stanovený z hmotnosti přesunovaného materiálu vodorovná dopravní vzdálenost do 50 m v objektech výšky přes 6 do 12 m</t>
  </si>
  <si>
    <t>472795813</t>
  </si>
  <si>
    <t>734211127</t>
  </si>
  <si>
    <t>Ventily odvzdušňovací závitové automatické se zpětnou klapkou PN 14 do 120°C G 1/2</t>
  </si>
  <si>
    <t>-653525994</t>
  </si>
  <si>
    <t>734221682</t>
  </si>
  <si>
    <t>Ventily regulační závitové hlavice termostatické, pro ovládání ventilů PN 10 do 110°C kapalinové otopných těles VK</t>
  </si>
  <si>
    <t>-1602014213</t>
  </si>
  <si>
    <t>734261407</t>
  </si>
  <si>
    <t>Šroubení připojovací armatury radiátorů VK PN 10 do 110°C, regulační uzavíratelné přímé G 3/4 x 18</t>
  </si>
  <si>
    <t>-1337276848</t>
  </si>
  <si>
    <t>734291123</t>
  </si>
  <si>
    <t>Ostatní armatury kohouty plnicí a vypouštěcí PN 10 do 90°C G 1/2</t>
  </si>
  <si>
    <t>-946762097</t>
  </si>
  <si>
    <t>734291244</t>
  </si>
  <si>
    <t>Ostatní armatury filtry závitové PN 16 do 130°C přímé s vnitřními závity G 1</t>
  </si>
  <si>
    <t>1134380119</t>
  </si>
  <si>
    <t>734292715</t>
  </si>
  <si>
    <t>Ostatní armatury kulové kohouty PN 42 do 185°C přímé vnitřní závit G 1</t>
  </si>
  <si>
    <t>-2041404427</t>
  </si>
  <si>
    <t>734411101</t>
  </si>
  <si>
    <t>Teploměry technické s pevným stonkem a jímkou zadní připojení (axiální) průměr 63 mm délka stonku 50 mm</t>
  </si>
  <si>
    <t>-1395708482</t>
  </si>
  <si>
    <t>998734102</t>
  </si>
  <si>
    <t>Přesun hmot pro armatury  stanovený z hmotnosti přesunovaného materiálu vodorovná dopravní vzdálenost do 50 m v objektech výšky přes 6 do 12 m</t>
  </si>
  <si>
    <t>637791242</t>
  </si>
  <si>
    <t>735</t>
  </si>
  <si>
    <t>Ústřední vytápění - otopná tělesa</t>
  </si>
  <si>
    <t>735000912</t>
  </si>
  <si>
    <t>Regulace otopného systému při opravách  vyregulování dvojregulačních ventilů a kohoutů s termostatickým ovládáním</t>
  </si>
  <si>
    <t>96476333</t>
  </si>
  <si>
    <t>735152453</t>
  </si>
  <si>
    <t>Otopná tělesa panelová VK dvoudesková PN 1,0 MPa, T do 110°C s jednou přídavnou přestupní plochou výšky tělesa 500 mm stavební délky / výkonu 600 mm / 670 W</t>
  </si>
  <si>
    <t>1300912316</t>
  </si>
  <si>
    <t>735152455</t>
  </si>
  <si>
    <t>Otopná tělesa panelová VK dvoudesková PN 1,0 MPa, T do 110°C s jednou přídavnou přestupní plochou výšky tělesa 500 mm stavební délky / výkonu 800 mm / 894 W</t>
  </si>
  <si>
    <t>179137810</t>
  </si>
  <si>
    <t>735152460</t>
  </si>
  <si>
    <t>Otopná tělesa panelová VK dvoudesková PN 1,0 MPa, T do 110°C s jednou přídavnou přestupní plochou výšky tělesa 500 mm stavební délky / výkonu 1400 mm / 1564 W</t>
  </si>
  <si>
    <t>901859653</t>
  </si>
  <si>
    <t>735152460L</t>
  </si>
  <si>
    <t>Otopná tělesa panelová VKL LEVĚ dvoudesková PN 1,0 MPa, T do 110°C s jednou přídavnou přestupní plochou výšky tělesa 500 mm stavební délky / výkonu 1400 mm / 1564 W</t>
  </si>
  <si>
    <t>153442577</t>
  </si>
  <si>
    <t>735152473L</t>
  </si>
  <si>
    <t>Otopná tělesa panelová VKL LEVĚ dvoudesková PN 1,0 MPa, T do 110°C s jednou přídavnou přestupní plochou výšky tělesa 600 mm stavební délky / výkonu 600 mm / 773 W</t>
  </si>
  <si>
    <t>779576884</t>
  </si>
  <si>
    <t>735152479</t>
  </si>
  <si>
    <t>Otopná tělesa panelová VK dvoudesková PN 1,0 MPa, T do 110°C s jednou přídavnou přestupní plochou výšky tělesa 600 mm stavební délky / výkonu 1200 mm / 1546 W</t>
  </si>
  <si>
    <t>-442955903</t>
  </si>
  <si>
    <t>735152555</t>
  </si>
  <si>
    <t>Otopná tělesa panelová VK dvoudesková PN 1,0 MPa, T do 110°C se dvěma přídavnými přestupními plochami výšky tělesa 500 mm stavební délky / výkonu 800 mm / 1162 W</t>
  </si>
  <si>
    <t>2087241244</t>
  </si>
  <si>
    <t>735152560</t>
  </si>
  <si>
    <t>Otopná tělesa panelová VK dvoudesková PN 1,0 MPa, T do 110°C se dvěma přídavnými přestupními plochami výšky tělesa 500 mm stavební délky / výkonu 1400 mm / 2033 W</t>
  </si>
  <si>
    <t>1217580369</t>
  </si>
  <si>
    <t>735152573L</t>
  </si>
  <si>
    <t>Otopná tělesa panelová VKL LEVĚ dvoudesková PN 1,0 MPa, T do 110°C se dvěma přídavnými přestupními plochami výšky tělesa 600 mm stavební délky / výkonu 600 mm / 1007 W</t>
  </si>
  <si>
    <t>157860670</t>
  </si>
  <si>
    <t>735152574</t>
  </si>
  <si>
    <t>Otopná tělesa panelová VK dvoudesková PN 1,0 MPa, T do 110°C se dvěma přídavnými přestupními plochami výšky tělesa 600 mm stavební délky / výkonu 700 mm / 1175 W</t>
  </si>
  <si>
    <t>733333201</t>
  </si>
  <si>
    <t>735152575L</t>
  </si>
  <si>
    <t>Otopná tělesa panelová VKL LEVĚ dvoudesková PN 1,0 MPa, T do 110°C se dvěma přídavnými přestupními plochami výšky tělesa 600 mm stavební délky / výkonu 800 mm / 1343 W</t>
  </si>
  <si>
    <t>533670548</t>
  </si>
  <si>
    <t>735152675L</t>
  </si>
  <si>
    <t>Otopná tělesa panelová VKL LEVĚ třídesková PN 1,0 MPa, T do 110°C se třemi přídavnými přestupními plochami výšky tělesa 600 mm stavební délky / výkonu 800 mm / 1925 W</t>
  </si>
  <si>
    <t>-467018560</t>
  </si>
  <si>
    <t>735890802</t>
  </si>
  <si>
    <t>Vnitrostaveništní přemístění vybouraných (demontovaných) hmot otopných těles  vodorovně do 100 m v objektech výšky přes 6 do 12 m</t>
  </si>
  <si>
    <t>-1349750735</t>
  </si>
  <si>
    <t>D 01.1.4.4 - Elektroinstalace</t>
  </si>
  <si>
    <t>15030938</t>
  </si>
  <si>
    <t>ELEKTRO - SYCHRA, spol. s r.o.</t>
  </si>
  <si>
    <t>CZ15030938</t>
  </si>
  <si>
    <t>Roman Hroděj</t>
  </si>
  <si>
    <t xml:space="preserve">    D1 - C21M - ELEKTROMONTÁŽE</t>
  </si>
  <si>
    <t xml:space="preserve">    D2 - C22M (2016)</t>
  </si>
  <si>
    <t xml:space="preserve">    D3 - C46M - Zemní práce</t>
  </si>
  <si>
    <t xml:space="preserve">    D4 - C801-3 - Stavební práce - výseky, kapsy, rýhy</t>
  </si>
  <si>
    <t xml:space="preserve">    D5 - VRN</t>
  </si>
  <si>
    <t xml:space="preserve">    D6 - Výchozí revize elektro</t>
  </si>
  <si>
    <t xml:space="preserve">    D7 - Materiály</t>
  </si>
  <si>
    <t xml:space="preserve">    D8 - Dodávky zařízení (specifikace)</t>
  </si>
  <si>
    <t xml:space="preserve">    D9 - Práce v HZS</t>
  </si>
  <si>
    <t>C21M - ELEKTROMONTÁŽE</t>
  </si>
  <si>
    <t>210020401</t>
  </si>
  <si>
    <t>žlab drátěný 100x60</t>
  </si>
  <si>
    <t>Vlastní</t>
  </si>
  <si>
    <t>216111221</t>
  </si>
  <si>
    <t>zásuvka chráněná</t>
  </si>
  <si>
    <t>216111221.1</t>
  </si>
  <si>
    <t>zásuvka</t>
  </si>
  <si>
    <t>210220001</t>
  </si>
  <si>
    <t>uzemnění v zemi pásek FeZn 30x4</t>
  </si>
  <si>
    <t>210220022</t>
  </si>
  <si>
    <t>uzemnění v zemi FeZn průměru 8-10mm vč. svorek, propojení a izolace spojů</t>
  </si>
  <si>
    <t>210100005</t>
  </si>
  <si>
    <t>ukončení vodiče v rozvaděči vč. zapojení a koncovky do 35mm2</t>
  </si>
  <si>
    <t>210100001</t>
  </si>
  <si>
    <t>ukončení vodiče v rozvaděči vč. zapojení a koncovky do 2.5mm2</t>
  </si>
  <si>
    <t>210100003</t>
  </si>
  <si>
    <t>ukončení vodiče v rozvaděči vč. zapojení a koncovky do 16mm2</t>
  </si>
  <si>
    <t>210220431</t>
  </si>
  <si>
    <t>tvarováni mont. dílu - jímače, ochranné trubky, úhelníky</t>
  </si>
  <si>
    <t>210010003</t>
  </si>
  <si>
    <t>trubka plastová ohebná instalační průměr 23mm (PO)</t>
  </si>
  <si>
    <t>216010051</t>
  </si>
  <si>
    <t>trubka instalační KOPOFLEX průměr 40mm</t>
  </si>
  <si>
    <t>210010301</t>
  </si>
  <si>
    <t>Svorky(2x,2,5 bílá,3x2,5 oranžová,5x2,5 žlutá) včetně zapojení</t>
  </si>
  <si>
    <t>210220301</t>
  </si>
  <si>
    <t>svorky hromosvodové do 2 šroubu (SS, SR 03)</t>
  </si>
  <si>
    <t>216220102</t>
  </si>
  <si>
    <t>svorkovnice ekvipotencionální s krabicí</t>
  </si>
  <si>
    <t>210220101</t>
  </si>
  <si>
    <t>svodové vodiče FeZn a Al průměru 10mm, Cu, AlMgSi průměr 8mm vč. podpěr</t>
  </si>
  <si>
    <t>210110043</t>
  </si>
  <si>
    <t>střídavý sériový přepínač zapuštěný - řazení 5/5A</t>
  </si>
  <si>
    <t>210110041</t>
  </si>
  <si>
    <t>spínač zapuštěný 1-pólový řazení 1</t>
  </si>
  <si>
    <t>210110501</t>
  </si>
  <si>
    <t>Spínač vačkový 40A 3P IP65</t>
  </si>
  <si>
    <t>211150031</t>
  </si>
  <si>
    <t>Signalizační systém pro imobilní</t>
  </si>
  <si>
    <t>210010303</t>
  </si>
  <si>
    <t>Přístroje podlahové krabice</t>
  </si>
  <si>
    <t>216140010</t>
  </si>
  <si>
    <t>Připojení 3f vývodů</t>
  </si>
  <si>
    <t>216140011</t>
  </si>
  <si>
    <t>Připojení 1f vývodů</t>
  </si>
  <si>
    <t>210020912</t>
  </si>
  <si>
    <t>protipožární ucpávka průchod stropem, stěnou</t>
  </si>
  <si>
    <t>210220401</t>
  </si>
  <si>
    <t>označení svodu štítky smalt/umělá hmota</t>
  </si>
  <si>
    <t>210220372</t>
  </si>
  <si>
    <t>ochranný úhelník nebo trubka s držáky do zdiva</t>
  </si>
  <si>
    <t>210220452</t>
  </si>
  <si>
    <t>ochranné pospojování v prádelně apod. Cu 4-16mm2 (PU)</t>
  </si>
  <si>
    <t>216201005</t>
  </si>
  <si>
    <t>N - LED svítidlo nouzové přisazené</t>
  </si>
  <si>
    <t>216220242</t>
  </si>
  <si>
    <t>montáž svorky SR03</t>
  </si>
  <si>
    <t>216220241</t>
  </si>
  <si>
    <t>montáž svorky SR02</t>
  </si>
  <si>
    <t>216140001</t>
  </si>
  <si>
    <t>montáž prostorového termostatu</t>
  </si>
  <si>
    <t>216140001.1</t>
  </si>
  <si>
    <t>montáž čidla co2, montáž ovládacího panelu vzduchotechniky</t>
  </si>
  <si>
    <t>210190001</t>
  </si>
  <si>
    <t>mont.oceloplech.rozvodnic do 20kg</t>
  </si>
  <si>
    <t>215012120</t>
  </si>
  <si>
    <t>lišta vkládací s víčkem 40mm</t>
  </si>
  <si>
    <t>215012110</t>
  </si>
  <si>
    <t>lišta vkládací s víčkem 20mm</t>
  </si>
  <si>
    <t>215012230</t>
  </si>
  <si>
    <t>lišta vkládací 60x40mm</t>
  </si>
  <si>
    <t>215012212</t>
  </si>
  <si>
    <t>lišta vkládací 18x13mm</t>
  </si>
  <si>
    <t>210010351</t>
  </si>
  <si>
    <t>krabicová rozvodka typ 6455-11 do 4mm2 vč. zapojení</t>
  </si>
  <si>
    <t>210010301.1</t>
  </si>
  <si>
    <t>krabice přístrojová (KUL68-45) bez zapojení</t>
  </si>
  <si>
    <t>210010301.2</t>
  </si>
  <si>
    <t>krabice přístrojová (1901, KU 68/1, KP 67, KP 68; KZ 3) bez zapojení</t>
  </si>
  <si>
    <t>210010405</t>
  </si>
  <si>
    <t>krabice podlahová Kopobox (sestava bez přístrojů)</t>
  </si>
  <si>
    <t>210010321</t>
  </si>
  <si>
    <t>krabice odbočná s víčkem a svork. (KO125/1L)  vč. zapojení</t>
  </si>
  <si>
    <t>216010331</t>
  </si>
  <si>
    <t>krabice instalační OBO A8</t>
  </si>
  <si>
    <t>216010333</t>
  </si>
  <si>
    <t>krabice instalační OBO A11</t>
  </si>
  <si>
    <t>210020325</t>
  </si>
  <si>
    <t>kanál 160x65 D parapetní</t>
  </si>
  <si>
    <t>210860222</t>
  </si>
  <si>
    <t>JYTY 4x1mm  s Al laminovanou folií (PU)</t>
  </si>
  <si>
    <t>216201005.1</t>
  </si>
  <si>
    <t>H-Svítidlo LED 7,4w, 900lm, IP44,4000K,  nástěnné 400x400x121</t>
  </si>
  <si>
    <t>216201005.2</t>
  </si>
  <si>
    <t>F-Svítidlo LED 53w, 6100lm, IP20, 4000K, přisazené/ závěsné 1530x71x63</t>
  </si>
  <si>
    <t>216201005.3</t>
  </si>
  <si>
    <t>D- Svítidlo LED 34w, 3600lm, IP44, 4000K, přisazené/nástěnné, 480x132, bílé</t>
  </si>
  <si>
    <t>210110042</t>
  </si>
  <si>
    <t>čidlo pohybové na povrch</t>
  </si>
  <si>
    <t>211150301</t>
  </si>
  <si>
    <t>časové relé CS3-1B</t>
  </si>
  <si>
    <t>210810271</t>
  </si>
  <si>
    <t>CYKY-J  3x35+25mm2</t>
  </si>
  <si>
    <t>210800118</t>
  </si>
  <si>
    <t>CYKY 5Cx6mm2 (CYKY 5J6) 750V (PO)</t>
  </si>
  <si>
    <t>210810177</t>
  </si>
  <si>
    <t>CYKY 5Cx4mm2 (CYKY 5J4) 750V (VU)</t>
  </si>
  <si>
    <t>210800115</t>
  </si>
  <si>
    <t>CYKY 5Cx1.5mm2 (CYKY 5J1.5) 750V (PO)</t>
  </si>
  <si>
    <t>210800106</t>
  </si>
  <si>
    <t>CYKY 3Cx2.5mm2 (CYKY 3J2.5) 750V (PO)</t>
  </si>
  <si>
    <t>210800105</t>
  </si>
  <si>
    <t>CYKY 3Cx1.5mm2 (CYKY 3J1.5) 750V (PO)</t>
  </si>
  <si>
    <t>210800105.1</t>
  </si>
  <si>
    <t>CYKY 3Ax1.5mm2 (CYKY 3O1.5) 750V (PO)</t>
  </si>
  <si>
    <t>210800007</t>
  </si>
  <si>
    <t>CYA 25mm2 zelenožlutý (PO)</t>
  </si>
  <si>
    <t>216201005.4</t>
  </si>
  <si>
    <t>C- Svítidlo LED 28w, 3000lm, IP40, 4000K, vestavné 596x596, bíle</t>
  </si>
  <si>
    <t>216201005.5</t>
  </si>
  <si>
    <t>B- Svítidlo LED, 35w, 4330lm, IP54, 4000K, závěsné ,1160x160x85, bílé</t>
  </si>
  <si>
    <t>210220011</t>
  </si>
  <si>
    <t>asfaltový nátěr svárů - spojek</t>
  </si>
  <si>
    <t>216201005.6</t>
  </si>
  <si>
    <t>A - Svítidlo LED, 30w, 3720lm, IP54, 4000K, závěsné, 1160x110x85, bílé</t>
  </si>
  <si>
    <t>210170032</t>
  </si>
  <si>
    <t>1-fázový transformátor nn IP55, max. 5Pisoárů</t>
  </si>
  <si>
    <t>C22M (2016)</t>
  </si>
  <si>
    <t>220260721u</t>
  </si>
  <si>
    <t>žlab MARS 62/50mm, vč.příslušenství, na předem připravené úchyt.body, zavíkování.</t>
  </si>
  <si>
    <t>220323201u</t>
  </si>
  <si>
    <t>zvonek ss./st. 3-24V na předem připravené úchyt.body, zapojení a přezkoušení funkce</t>
  </si>
  <si>
    <t>220290007u</t>
  </si>
  <si>
    <t>zásuvka 2xRJ45 UTP kat.6 pod omítku do připravené krabice, vč.značení portů</t>
  </si>
  <si>
    <t>220261623</t>
  </si>
  <si>
    <t>Záložní zdroj 1500VA-900W</t>
  </si>
  <si>
    <t>220290005u</t>
  </si>
  <si>
    <t>Zakončení kabelu UTP CAT6, 1xRJ45</t>
  </si>
  <si>
    <t>220290981u</t>
  </si>
  <si>
    <t>vyvazovací panel</t>
  </si>
  <si>
    <t>220293001p</t>
  </si>
  <si>
    <t>vypáskování kabelů v rozvaděči</t>
  </si>
  <si>
    <t>220310991p</t>
  </si>
  <si>
    <t>vyhotovení protokolu o měření optických kabelů</t>
  </si>
  <si>
    <t>220323321u</t>
  </si>
  <si>
    <t>vnitřní komonikační jednotka digitální (Omega Lite/48 od firmware verze 4.10) 8 progr. tlačítek, grafický displej</t>
  </si>
  <si>
    <t>210860248</t>
  </si>
  <si>
    <t>UTP cat6A (VU)</t>
  </si>
  <si>
    <t>220260554u</t>
  </si>
  <si>
    <t>trubka plast.ohebná 36 pod omítku/sádrokarton</t>
  </si>
  <si>
    <t>220260552u</t>
  </si>
  <si>
    <t>trubka plast.ohebná 32 pod omítku/sádrokarton</t>
  </si>
  <si>
    <t>220260552u.1</t>
  </si>
  <si>
    <t>trubka plast.ohebná 23 pod omítku/sádrokarton</t>
  </si>
  <si>
    <t>220260552u.2</t>
  </si>
  <si>
    <t>trubka plast.ohebná 16 pod omítku/sádrokarton</t>
  </si>
  <si>
    <t>210800007.1</t>
  </si>
  <si>
    <t>SYKFY 4x2x0,5</t>
  </si>
  <si>
    <t>216800427</t>
  </si>
  <si>
    <t>SYKFY 15x2x0,5 (VU)</t>
  </si>
  <si>
    <t>220310031u</t>
  </si>
  <si>
    <t>svar optického vlákna vč.ochrany a pigtailu</t>
  </si>
  <si>
    <t>210800007.2</t>
  </si>
  <si>
    <t>Reproduktorový kabel pro 100V rozvody (3x2,5)</t>
  </si>
  <si>
    <t>220370531</t>
  </si>
  <si>
    <t>REPRODUKTOR CENTRÁLNÍHO POSLECHU,  100V, 10W, 91-3db, 160-15000Hz, bílá</t>
  </si>
  <si>
    <t>220370401p</t>
  </si>
  <si>
    <t>programování rozhlasové ústředny, uvedení do provozu</t>
  </si>
  <si>
    <t>220290971u</t>
  </si>
  <si>
    <t>patch panel - ukončení kabelů</t>
  </si>
  <si>
    <t>220270329n</t>
  </si>
  <si>
    <t>Optický kabel do 10 vl.</t>
  </si>
  <si>
    <t>220310011u</t>
  </si>
  <si>
    <t>optická vana</t>
  </si>
  <si>
    <t>220260403u</t>
  </si>
  <si>
    <t>nástěnný 19" rozvaděč 21U , na předem připravené úcht.body. Úprava vstupních otvorů, kompletace, vystrojení a označení skříně.</t>
  </si>
  <si>
    <t>220260403u.1</t>
  </si>
  <si>
    <t>nástěnný 19" rozvaděč 18U , na předem připravené úcht.body. Úprava vstupních otvorů, kompletace, vystrojení a označení skříně.</t>
  </si>
  <si>
    <t>220323321u.1</t>
  </si>
  <si>
    <t>Moduly rozšiřující stávajcí ústřednu (2N Omega Lite modul VL, 2 FXS porty )</t>
  </si>
  <si>
    <t>220310903p</t>
  </si>
  <si>
    <t>měření optických kabelů reflektometrickou metodou v obou směrech</t>
  </si>
  <si>
    <t>220293012p</t>
  </si>
  <si>
    <t>měření do protokolu</t>
  </si>
  <si>
    <t>220260603u</t>
  </si>
  <si>
    <t>lišta vkládací 20x20, na předem připravené úchyt.body, zavíčkování.</t>
  </si>
  <si>
    <t>220260028</t>
  </si>
  <si>
    <t>krabice KT 250 pod omítku protahovací krabice + vysekání</t>
  </si>
  <si>
    <t>220293011p</t>
  </si>
  <si>
    <t>kontrolní měření kabelu</t>
  </si>
  <si>
    <t>220280206n</t>
  </si>
  <si>
    <t>kabel UTP kat.6 v trubkách, prozvonění a označení, vč.pročištění trubek</t>
  </si>
  <si>
    <t>220280101n</t>
  </si>
  <si>
    <t>JYSTY do 2x2x0.8mm pod omítkou do připravené drážky, prozvonění, označení, zasádrování a začištění</t>
  </si>
  <si>
    <t>220370001u</t>
  </si>
  <si>
    <t>jednotka zesilovače kompabitilní se stávajcí ústřednou typu SE2350B-CDR/MP3</t>
  </si>
  <si>
    <t>220320084</t>
  </si>
  <si>
    <t>hodiny interiérové ručičkové</t>
  </si>
  <si>
    <t>220270323n</t>
  </si>
  <si>
    <t>H07V-U 2,5 (CY), H07V-K 2,5 (CYA) v trubce, prozvonění, označení, vč.pročištění trubkovodu, otevření a uzavření krabic</t>
  </si>
  <si>
    <t>220325731u</t>
  </si>
  <si>
    <t>El. zámek na předem připravené úchyt.body, zapojení, přezkoušení funkce</t>
  </si>
  <si>
    <t>210800004</t>
  </si>
  <si>
    <t>CYY 16mm2 zelenožlutý (PO)</t>
  </si>
  <si>
    <t>220291991u</t>
  </si>
  <si>
    <t>aktivní síťový prvek WIFI</t>
  </si>
  <si>
    <t>220291991u.1</t>
  </si>
  <si>
    <t>aktivní síťový prvek bez konfigurace</t>
  </si>
  <si>
    <t>C46M - Zemní práce</t>
  </si>
  <si>
    <t>460560133</t>
  </si>
  <si>
    <t>Zásyp rýh ručně šířky 35 cm, hloubky 50 cm, z horniny tř. 3</t>
  </si>
  <si>
    <t>460030011</t>
  </si>
  <si>
    <t>sejmutí drnu</t>
  </si>
  <si>
    <t>460620002</t>
  </si>
  <si>
    <t>Položení drnu včetně zalití vodou na rovině</t>
  </si>
  <si>
    <t>460200133</t>
  </si>
  <si>
    <t>Hloubení kabelových nezapažených rýh ručně š. 35 cm, hl. 50 cm, v hornině tř. 3</t>
  </si>
  <si>
    <t>C801-3 - Stavební práce - výseky, kapsy, rýhy</t>
  </si>
  <si>
    <t>97303-1616</t>
  </si>
  <si>
    <t>vysek.zdi cihl.kapsy-krab.&lt;100x100x50mm</t>
  </si>
  <si>
    <t>97404-9122</t>
  </si>
  <si>
    <t>vysek.rýh bet.zdi do hl.30mm š.do 70mm</t>
  </si>
  <si>
    <t>97404-9121</t>
  </si>
  <si>
    <t>vysek.rýh bet.zdi do hl.30mm š.do 30mm</t>
  </si>
  <si>
    <t>97301-1141</t>
  </si>
  <si>
    <t>vysek.kapes z leh.bet.do 50x50x50mm</t>
  </si>
  <si>
    <t>97301-1161</t>
  </si>
  <si>
    <t>vysek.kapes z leh.bet.do 100x100x50mm</t>
  </si>
  <si>
    <t>97104-2131</t>
  </si>
  <si>
    <t>vybour.otv.bet.zdi do R=60mm tl.do 150mm</t>
  </si>
  <si>
    <t>97104-2341</t>
  </si>
  <si>
    <t>vybour.otv.bet.zdi do 0.09m2 tl.do 300mm</t>
  </si>
  <si>
    <t>97908-2111</t>
  </si>
  <si>
    <t>Vnitrostaveništní doprava suti do 10m</t>
  </si>
  <si>
    <t>97908-2121</t>
  </si>
  <si>
    <t>Vnitrostaven. doprava suti za každých dalších 5m</t>
  </si>
  <si>
    <t>97908-1121</t>
  </si>
  <si>
    <t>Odvoz suti na skládku za každý další 1 km</t>
  </si>
  <si>
    <t>97908-1111</t>
  </si>
  <si>
    <t>Odvoz suti a vybouraných hmot na skládku do 1km</t>
  </si>
  <si>
    <t>VRN</t>
  </si>
  <si>
    <t>30001000</t>
  </si>
  <si>
    <t>Náklady spojené s vybudováním, provozem a likvidací zařízení staveniště</t>
  </si>
  <si>
    <t>90001002</t>
  </si>
  <si>
    <t>Náklady spojené s pojištěním odpovědnosti za škodu způsobenou třetím osobám</t>
  </si>
  <si>
    <t>90001001</t>
  </si>
  <si>
    <t>Dokumentace skutečného provedení stavby dle vyhl. 499/2006 Sb. ve 3 listinných vyhotoveních + 3 CD (společné pro I i II etapu)</t>
  </si>
  <si>
    <t>D6</t>
  </si>
  <si>
    <t>Výchozí revize elektro</t>
  </si>
  <si>
    <t>320410001</t>
  </si>
  <si>
    <t>Výchozí revize</t>
  </si>
  <si>
    <t>objem</t>
  </si>
  <si>
    <t>D7</t>
  </si>
  <si>
    <t>Materiály</t>
  </si>
  <si>
    <t>8782-65</t>
  </si>
  <si>
    <t>ŽLAB KABELOVÝ plný 62/50</t>
  </si>
  <si>
    <t>1741299</t>
  </si>
  <si>
    <t>Žlab drátěný 60X100</t>
  </si>
  <si>
    <t>4199</t>
  </si>
  <si>
    <t>ZVONEK SKOLNI</t>
  </si>
  <si>
    <t>I23100093</t>
  </si>
  <si>
    <t>Zásuvka pod omítku komletí 2xRJ45 UTP CAT6</t>
  </si>
  <si>
    <t>1197036</t>
  </si>
  <si>
    <t>Zásuvka 1-násobná bílá s ochranným kolíkem, s clonkami 16 A / 230V IP 40</t>
  </si>
  <si>
    <t>KS</t>
  </si>
  <si>
    <t>11.061.213</t>
  </si>
  <si>
    <t>Zásuvka  QP 45x45 bílá s clonkou</t>
  </si>
  <si>
    <t>11.061.210</t>
  </si>
  <si>
    <t>Zásuvka  QP 45X45 BB 45X45</t>
  </si>
  <si>
    <t>Pol1</t>
  </si>
  <si>
    <t>RAB-VP-X02-A1</t>
  </si>
  <si>
    <t>Vyvazovací panel 1U plastová lišta 18"černá</t>
  </si>
  <si>
    <t>7403117</t>
  </si>
  <si>
    <t>Vodič CYY  16 zeleno-žlutá</t>
  </si>
  <si>
    <t>1014965</t>
  </si>
  <si>
    <t>Vodič CYA  25 H07V-K zeleno-žlutá</t>
  </si>
  <si>
    <t>1070975</t>
  </si>
  <si>
    <t>2024361</t>
  </si>
  <si>
    <t>1236384</t>
  </si>
  <si>
    <t>Úhelník ochranný svodu 1,7m OU 17 FeZn</t>
  </si>
  <si>
    <t>2323/LPE-1</t>
  </si>
  <si>
    <t>TRUBKA OHEBNÁ PVC 2316 16mm</t>
  </si>
  <si>
    <t>926</t>
  </si>
  <si>
    <t>TRUBKA OHEBNA LPE 2336/2</t>
  </si>
  <si>
    <t>1245466</t>
  </si>
  <si>
    <t>Trubka ohebná 320N pr. 25 světle šedá</t>
  </si>
  <si>
    <t>10.074.485</t>
  </si>
  <si>
    <t>Trubka oheb.2323/LPE-1 pr.23 320N b.</t>
  </si>
  <si>
    <t>10.074.642</t>
  </si>
  <si>
    <t>Trubka KOPOFLEX  40 rudá</t>
  </si>
  <si>
    <t>1371659</t>
  </si>
  <si>
    <t>Termostat  prost.</t>
  </si>
  <si>
    <t>1065629</t>
  </si>
  <si>
    <t>Štítek označovací č.**</t>
  </si>
  <si>
    <t>10.048.916</t>
  </si>
  <si>
    <t>SYKFY 15x2x0,5</t>
  </si>
  <si>
    <t>543</t>
  </si>
  <si>
    <t>SYKFY  4 X 2 X 0,5</t>
  </si>
  <si>
    <t>7202081</t>
  </si>
  <si>
    <t>Svorkovnice ekvipotenciální s krytem</t>
  </si>
  <si>
    <t>2647</t>
  </si>
  <si>
    <t>SVORKA ZEMNICI ZS 16 BERNARD</t>
  </si>
  <si>
    <t>1005962</t>
  </si>
  <si>
    <t>Svorka SS FeZn spojovací - tloušťka 3 mm</t>
  </si>
  <si>
    <t>1005962.1</t>
  </si>
  <si>
    <t>Svorka SS FeZn okapová - tloušťka 3 mm</t>
  </si>
  <si>
    <t>1005954</t>
  </si>
  <si>
    <t>Svorka SR 03 litina FeZn pro spojení páska/drát (litina)</t>
  </si>
  <si>
    <t>1209436</t>
  </si>
  <si>
    <t>Svorka SR 02-M8 FeZn odbočná a spojovací pro zemnící pásku 30/4</t>
  </si>
  <si>
    <t>2111</t>
  </si>
  <si>
    <t>SVORKA krabicová273-105      5 X 2,5</t>
  </si>
  <si>
    <t>2110</t>
  </si>
  <si>
    <t>SVORKA krabicová273-104  3 X 2,5</t>
  </si>
  <si>
    <t>1062264</t>
  </si>
  <si>
    <t>SVORKA krabicová 2273-205 5x2,5 ZLUTA</t>
  </si>
  <si>
    <t>1062262</t>
  </si>
  <si>
    <t>SVORKA krabicová 2273-203 3x2,5 ORANZOVA</t>
  </si>
  <si>
    <t>1062261</t>
  </si>
  <si>
    <t>SVORKA krabicová 2273-202 2x2,5 BILA</t>
  </si>
  <si>
    <t>7122001</t>
  </si>
  <si>
    <t>Sprej ochranný izolační gumoasfalt  1600 /400ml 3M</t>
  </si>
  <si>
    <t>RAX-MS-X19-X1</t>
  </si>
  <si>
    <t>Spojovací materiál sada 4x šroub, podložka, matice (M6)</t>
  </si>
  <si>
    <t>1068302</t>
  </si>
  <si>
    <t>3015943</t>
  </si>
  <si>
    <t>Spínač časový CS3-1B pod vypínač pro ventilátory s regulací</t>
  </si>
  <si>
    <t>1273615</t>
  </si>
  <si>
    <t>Sada pro nouzovou signalizaci 3280B-C10001 B</t>
  </si>
  <si>
    <t>1106-036</t>
  </si>
  <si>
    <t>SA.7061.001 / 19" osvětlení, 1U, zářivka 8 W /</t>
  </si>
  <si>
    <t>1105-019</t>
  </si>
  <si>
    <t>SA.1115.001 / vertikální lišta výška 15U /</t>
  </si>
  <si>
    <t>0901-069</t>
  </si>
  <si>
    <t>SA.0027.006 / zámek + 2 klíče, uzamčení bočních dveří /</t>
  </si>
  <si>
    <t>0901-077</t>
  </si>
  <si>
    <t>SA.0015.612 / ventilační jednotka, 2 ventilátory, h600 /</t>
  </si>
  <si>
    <t>1741264</t>
  </si>
  <si>
    <t>RYCHLOSPOJKA ŽLABU pro výšku žlabu od 60 do110</t>
  </si>
  <si>
    <t>2844-21</t>
  </si>
  <si>
    <t>Rozšiřující zesilovač 1× 500 W / 100 V, D třída, účinnost 85 %, korekce výkonového faktoru APFC, limiter, pásmová propust, vzdálené řízení a dohled, napájení 230 V i 24 V, ochrany proti přetížení a zkratu, proti celk. vybití akumulátoru</t>
  </si>
  <si>
    <t>DVL05</t>
  </si>
  <si>
    <t>1110834</t>
  </si>
  <si>
    <t>Rámeček 3-násobný bílá</t>
  </si>
  <si>
    <t>1110826</t>
  </si>
  <si>
    <t>Rámeček 2-násobný bílá</t>
  </si>
  <si>
    <t>1110818</t>
  </si>
  <si>
    <t>Rámeček 1-násobný bílý</t>
  </si>
  <si>
    <t>1110818.1</t>
  </si>
  <si>
    <t>Rámeček 1-násobný bílá</t>
  </si>
  <si>
    <t>2032863</t>
  </si>
  <si>
    <t>Rám podlahová krabice 57</t>
  </si>
  <si>
    <t>I76107624</t>
  </si>
  <si>
    <t>Přístupový bod/hotspot s přenosovou rychlostí až 1317 Mbps, podporuje Wi-Fi standardy 802.11a/b/g/n/ac, frekvence 2,4 GHz a 5 GHz, anténní systém MIMO 3x3/2x2 (2,4/5 GHz),1 x RJ45 10/100/1000, PoE napájení, max. výstupní výkon 24/22 dBm (2,4/5 GHz)</t>
  </si>
  <si>
    <t>1236808</t>
  </si>
  <si>
    <t>Přístroj spínače 5 sériový bezšroubový</t>
  </si>
  <si>
    <t>1236807</t>
  </si>
  <si>
    <t>Přístroj spínače 1 (1So) bezšroubový</t>
  </si>
  <si>
    <t>370</t>
  </si>
  <si>
    <t>1332922</t>
  </si>
  <si>
    <t>Protipožární ucpávka, tmel, malta ....</t>
  </si>
  <si>
    <t>372</t>
  </si>
  <si>
    <t>7510513</t>
  </si>
  <si>
    <t>Profesionální kabel symetrický 2 žilové stíněné lanko (stínění 64x0,12mm2 + žíly 2x20x0,12mm2)</t>
  </si>
  <si>
    <t>374</t>
  </si>
  <si>
    <t>I76108624</t>
  </si>
  <si>
    <t>PoE switch 9/8 (1509-016) - switch 9x10/100, 8x PoE, 3af</t>
  </si>
  <si>
    <t>376</t>
  </si>
  <si>
    <t>1741267</t>
  </si>
  <si>
    <t>Podpěra na stěnu žlabu 100x 36x 65mm</t>
  </si>
  <si>
    <t>378</t>
  </si>
  <si>
    <t>10.046.513</t>
  </si>
  <si>
    <t>Podpěra  177/55 CU vedení</t>
  </si>
  <si>
    <t>380</t>
  </si>
  <si>
    <t>10.078.549</t>
  </si>
  <si>
    <t>Podložka 8560-13 přístrojová trojitá</t>
  </si>
  <si>
    <t>382</t>
  </si>
  <si>
    <t>I70405930</t>
  </si>
  <si>
    <t>Pigtail 50/125, LCpc MM OM2 1,5m</t>
  </si>
  <si>
    <t>384</t>
  </si>
  <si>
    <t>0901-075</t>
  </si>
  <si>
    <t>PD.0604.019 / 19" napájecí panel, 1U, 6 x 230 V / napájecí panel, 6 x 230 V, typ DIN49440, přívodní kabel vidlice DIN49441, vypínač, 16A, 1,5U, barva černá</t>
  </si>
  <si>
    <t>386</t>
  </si>
  <si>
    <t>388</t>
  </si>
  <si>
    <t>0706-110</t>
  </si>
  <si>
    <t>PC-601 C6 UTP/1M / propojovací (patch) kabel /</t>
  </si>
  <si>
    <t>390</t>
  </si>
  <si>
    <t>1008910</t>
  </si>
  <si>
    <t>Pásovina zemnící 30/4 FeZn (balení 25kg)</t>
  </si>
  <si>
    <t>KG</t>
  </si>
  <si>
    <t>392</t>
  </si>
  <si>
    <t>1003-024</t>
  </si>
  <si>
    <t>Optický kabel     8vl 9/125, 3,7mm  černý</t>
  </si>
  <si>
    <t>394</t>
  </si>
  <si>
    <t>I86010303</t>
  </si>
  <si>
    <t>Optická vana tělo 1U s výsuvným šuplíkem komplet</t>
  </si>
  <si>
    <t>396</t>
  </si>
  <si>
    <t>1006308</t>
  </si>
  <si>
    <t>Oko kabelové příložkové 7580-09  35/08</t>
  </si>
  <si>
    <t>398</t>
  </si>
  <si>
    <t>1006287</t>
  </si>
  <si>
    <t>Oko kabelové příložkové 7580-07 16/6</t>
  </si>
  <si>
    <t>400</t>
  </si>
  <si>
    <t>10.938.964</t>
  </si>
  <si>
    <t>nap zdroj 230V/24V pro 5 pis. IP55</t>
  </si>
  <si>
    <t>402</t>
  </si>
  <si>
    <t>1070975.1</t>
  </si>
  <si>
    <t>Moduly rozšiřující stávajcí ústřednu (2N Omega Lite modul VL, 2 FXS porty,2N Omega Lite modul CO/VL, FXO/FXS )</t>
  </si>
  <si>
    <t>404</t>
  </si>
  <si>
    <t>118442</t>
  </si>
  <si>
    <t>Modulární Konektor, RJ45  1 x 1 Port, 8P8C, Cat6</t>
  </si>
  <si>
    <t>406</t>
  </si>
  <si>
    <t>2507180</t>
  </si>
  <si>
    <t>Lišta vkládací 40x40</t>
  </si>
  <si>
    <t>408</t>
  </si>
  <si>
    <t>1212501</t>
  </si>
  <si>
    <t>Lišta vkládací  60x 40 bílá 3m</t>
  </si>
  <si>
    <t>410</t>
  </si>
  <si>
    <t>1095574</t>
  </si>
  <si>
    <t>Lišta vkládací  18x 13 bílá LV 2m</t>
  </si>
  <si>
    <t>412</t>
  </si>
  <si>
    <t>1021938</t>
  </si>
  <si>
    <t>Lišta vkládací  18x 13 bílá  3m</t>
  </si>
  <si>
    <t>414</t>
  </si>
  <si>
    <t>7852-61</t>
  </si>
  <si>
    <t>LIŠTA HRANATÁ 20X20</t>
  </si>
  <si>
    <t>416</t>
  </si>
  <si>
    <t>N</t>
  </si>
  <si>
    <t>LED svítidlo nouzové, přisazené/nástěnné, svítící při výpadku, doba svícení 3h, IP65, 1 x 1,2W, 110lm, Ra80, 4000K</t>
  </si>
  <si>
    <t>418</t>
  </si>
  <si>
    <t>I76108624.1</t>
  </si>
  <si>
    <t>L2 Gigabit Switch, 24x 10/100/1000M + 4x 1G COMBO, ČERNÝ</t>
  </si>
  <si>
    <t>420</t>
  </si>
  <si>
    <t>1109614</t>
  </si>
  <si>
    <t>Kryt spínače jednoduchý bílá</t>
  </si>
  <si>
    <t>422</t>
  </si>
  <si>
    <t>1109702</t>
  </si>
  <si>
    <t>Kryt spínače dělený bílá</t>
  </si>
  <si>
    <t>424</t>
  </si>
  <si>
    <t>1002278</t>
  </si>
  <si>
    <t>Krabice univerzální KUL 68-45</t>
  </si>
  <si>
    <t>426</t>
  </si>
  <si>
    <t>1002307</t>
  </si>
  <si>
    <t>Krabice univerzální KO125/1L s víčkem KO68 a svorkovnicí S-66</t>
  </si>
  <si>
    <t>428</t>
  </si>
  <si>
    <t>1002278.1</t>
  </si>
  <si>
    <t>Krabice univerzální 73,5x43mm spojovatelná</t>
  </si>
  <si>
    <t>430</t>
  </si>
  <si>
    <t>432</t>
  </si>
  <si>
    <t>2032866</t>
  </si>
  <si>
    <t>Krabice podlahová KUP57FB univerzální 332x250x57-75mm</t>
  </si>
  <si>
    <t>434</t>
  </si>
  <si>
    <t>1741010</t>
  </si>
  <si>
    <t>Krabice PH 8130 HA      IP54   bílá</t>
  </si>
  <si>
    <t>436</t>
  </si>
  <si>
    <t>438</t>
  </si>
  <si>
    <t>2016647</t>
  </si>
  <si>
    <t>Krabice odbočná A 8 prázdná světle šedá IP54  8 kabelových vývodů</t>
  </si>
  <si>
    <t>440</t>
  </si>
  <si>
    <t>krabice KT 250</t>
  </si>
  <si>
    <t>442</t>
  </si>
  <si>
    <t>10.052.327</t>
  </si>
  <si>
    <t>Krabice 100x100x50mm</t>
  </si>
  <si>
    <t>444</t>
  </si>
  <si>
    <t>1294347</t>
  </si>
  <si>
    <t>Kanál parapetní 160X65D /2m</t>
  </si>
  <si>
    <t>446</t>
  </si>
  <si>
    <t>I26000001</t>
  </si>
  <si>
    <t>Kabel UTP drát CAT6, SOLARIX, PVC, cívka 500m, šedý</t>
  </si>
  <si>
    <t>448</t>
  </si>
  <si>
    <t>1479095</t>
  </si>
  <si>
    <t>Kabel JYTY-J  4x1</t>
  </si>
  <si>
    <t>450</t>
  </si>
  <si>
    <t>1257856</t>
  </si>
  <si>
    <t>Kabel CYKY-O  3x 1,5 /100m</t>
  </si>
  <si>
    <t>452</t>
  </si>
  <si>
    <t>1538056</t>
  </si>
  <si>
    <t>Kabel CYKY-J  5x 6 kruh /100m</t>
  </si>
  <si>
    <t>454</t>
  </si>
  <si>
    <t>1258046</t>
  </si>
  <si>
    <t>Kabel CYKY-J  5x 1,5 /100m</t>
  </si>
  <si>
    <t>456</t>
  </si>
  <si>
    <t>1258074</t>
  </si>
  <si>
    <t>Kabel CYKY-J  3x 2,5 /100m</t>
  </si>
  <si>
    <t>458</t>
  </si>
  <si>
    <t>1257864</t>
  </si>
  <si>
    <t>Kabel CYKY-J  3x 1,5 /100m</t>
  </si>
  <si>
    <t>460</t>
  </si>
  <si>
    <t>H</t>
  </si>
  <si>
    <t>462</t>
  </si>
  <si>
    <t>10343</t>
  </si>
  <si>
    <t>464</t>
  </si>
  <si>
    <t>7107174</t>
  </si>
  <si>
    <t>Hlídač pohybu 180°  IP44 bílá</t>
  </si>
  <si>
    <t>466</t>
  </si>
  <si>
    <t>KABEL EZS 2x0,5</t>
  </si>
  <si>
    <t>H07VV-F 2x0,5</t>
  </si>
  <si>
    <t>468</t>
  </si>
  <si>
    <t>F</t>
  </si>
  <si>
    <t>F-Svítidlo LED 32W, 4700lm, IP20, 4000K, přisazené, 1170x950x172, bílé</t>
  </si>
  <si>
    <t>470</t>
  </si>
  <si>
    <t>40898</t>
  </si>
  <si>
    <t>EL. ZÁMEK 9-16V AC/DC + zdroj</t>
  </si>
  <si>
    <t>472</t>
  </si>
  <si>
    <t>0707-045</t>
  </si>
  <si>
    <t>DS158080-A / 1024 x 600 x 600 mm - výška 21U (DVEŘE SKLO)</t>
  </si>
  <si>
    <t>474</t>
  </si>
  <si>
    <t>1251257</t>
  </si>
  <si>
    <t>Držák úhelníku ochranného DUZ sš 250 FeZn (střed.špička - L=250 mm)</t>
  </si>
  <si>
    <t>476</t>
  </si>
  <si>
    <t>1011764</t>
  </si>
  <si>
    <t>Drát zemnící FeZn 10   1kg=1,61m</t>
  </si>
  <si>
    <t>478</t>
  </si>
  <si>
    <t>1433024</t>
  </si>
  <si>
    <t>Drát zemnící AlMgSi 8 měkký       1kg=7,40m</t>
  </si>
  <si>
    <t>480</t>
  </si>
  <si>
    <t>0707-076</t>
  </si>
  <si>
    <t>DFA14845 / 19” výsuvná polička - hl. 450mm, max. zatížení 20kg / 19” výsuvná polička - hl. 450mm, max. zatížení 20kg</t>
  </si>
  <si>
    <t>482</t>
  </si>
  <si>
    <t>484</t>
  </si>
  <si>
    <t>0707-045.1</t>
  </si>
  <si>
    <t>Datový rozvaděč nástěnný 19,18U skládaný</t>
  </si>
  <si>
    <t>486</t>
  </si>
  <si>
    <t>488</t>
  </si>
  <si>
    <t>45412</t>
  </si>
  <si>
    <t>CYKY-J 5Cx4mm2 (CYK 5Cx4) 750V</t>
  </si>
  <si>
    <t>490</t>
  </si>
  <si>
    <t>CYKY-J 3 X 35 + 25</t>
  </si>
  <si>
    <t>492</t>
  </si>
  <si>
    <t>C</t>
  </si>
  <si>
    <t>494</t>
  </si>
  <si>
    <t>B</t>
  </si>
  <si>
    <t>496</t>
  </si>
  <si>
    <t>A</t>
  </si>
  <si>
    <t>498</t>
  </si>
  <si>
    <t>1254358</t>
  </si>
  <si>
    <t>zásuvka 1-násobná přepěťová s clonkami bílá</t>
  </si>
  <si>
    <t>500</t>
  </si>
  <si>
    <t>10630</t>
  </si>
  <si>
    <t>- REPRODUKTOR CENTRÁLNÍHO POSLECHU,  100V, 10W, 91-3db, 160-15000Hz, bílá</t>
  </si>
  <si>
    <t>502</t>
  </si>
  <si>
    <t>D8</t>
  </si>
  <si>
    <t>Dodávky zařízení (specifikace)</t>
  </si>
  <si>
    <t>Úprava rozvaděče RH  v 3np+ předřazení jístícího prvku pro vestavbu</t>
  </si>
  <si>
    <t>504</t>
  </si>
  <si>
    <t>ROZVADĚČ RH4</t>
  </si>
  <si>
    <t>506</t>
  </si>
  <si>
    <t>D9</t>
  </si>
  <si>
    <t>Práce v HZS</t>
  </si>
  <si>
    <t>Zkušební provoz, nastavení SLP</t>
  </si>
  <si>
    <t>hod.</t>
  </si>
  <si>
    <t>508</t>
  </si>
  <si>
    <t>Zapojení vzduchotechnického zařízení v 3NP, úprava rozvaděče pro zapojeni VZT, časováni odvětrávání.</t>
  </si>
  <si>
    <t>510</t>
  </si>
  <si>
    <t>Zapojení ventilátoru v prostoru tělocvičny (napojení, odskoušení, uvedení do provozu)</t>
  </si>
  <si>
    <t>Zabezpečení pracoviště</t>
  </si>
  <si>
    <t>514</t>
  </si>
  <si>
    <t>Spolupráce s revizním technikem</t>
  </si>
  <si>
    <t>516</t>
  </si>
  <si>
    <t>Propojení stávajcího rozhlasového systému se zesilovačem ve vestavbě</t>
  </si>
  <si>
    <t>518</t>
  </si>
  <si>
    <t>Programování, úprava, konfigurace  stávajcí telefonní ústředny.</t>
  </si>
  <si>
    <t>520</t>
  </si>
  <si>
    <t>Práce nad rámec ceníku C21M - ekologická likvidace starých svítidel, přesun nových svítidel a elektroinstalačního materiálu do místností, likvidace obalového materiálu</t>
  </si>
  <si>
    <t>522</t>
  </si>
  <si>
    <t>Koordinace s profesí vzduchotechnika</t>
  </si>
  <si>
    <t>524</t>
  </si>
  <si>
    <t>Koordinace s ostatními profesemi</t>
  </si>
  <si>
    <t>526</t>
  </si>
  <si>
    <t>Funkční odzkoušení zařízení</t>
  </si>
  <si>
    <t>528</t>
  </si>
  <si>
    <t>Demontáž stávající elektroinstalace</t>
  </si>
  <si>
    <t>530</t>
  </si>
  <si>
    <t>Demontáž stávajcího rozvaděče rack v 2np v místnosti IT, (demontáž stávajcích prvku, rozpojení , popis) Montáž noveho rozvaděče RACK (opětovná montáž stávajcích prvku, zapojení, montáž nových prvků pro datový přívod pudní vestavby.) včetně protokol měření stávajcích datových rozvodů .</t>
  </si>
  <si>
    <t>532</t>
  </si>
  <si>
    <t xml:space="preserve">keramický obklad stěn </t>
  </si>
  <si>
    <t>120,78</t>
  </si>
  <si>
    <t>SO 02 - Rekonstrukce WC v 2. budově školy</t>
  </si>
  <si>
    <t>D 02.1.1 - Architektonicko – stavební řešení</t>
  </si>
  <si>
    <t>-549972071</t>
  </si>
  <si>
    <t>(2,25+2,7)*2,2-0,6*1,97*3-0,8*1,97</t>
  </si>
  <si>
    <t>1,8*2,2-0,6*1,97*2</t>
  </si>
  <si>
    <t>611315421</t>
  </si>
  <si>
    <t>Oprava vápenné omítky vnitřních ploch štukové dvouvrstvé, tloušťky do 20 mm a tloušťky štuku do 3 mm stropů, v rozsahu opravované plochy do 10%</t>
  </si>
  <si>
    <t>1778150486</t>
  </si>
  <si>
    <t>612311121</t>
  </si>
  <si>
    <t>Omítka vápenná vnitřních ploch  nanášená ručně jednovrstvá hladká, tloušťky do 10 mm svislých konstrukcí stěn</t>
  </si>
  <si>
    <t>1968310490</t>
  </si>
  <si>
    <t>obklker*1,1</t>
  </si>
  <si>
    <t>612315421</t>
  </si>
  <si>
    <t>Oprava vápenné omítky vnitřních ploch štukové dvouvrstvé, tloušťky do 20 mm a tloušťky štuku do 3 mm stěn, v rozsahu opravované plochy do 10%; nad ker obkladem</t>
  </si>
  <si>
    <t>531418555</t>
  </si>
  <si>
    <t>(31,0+10,6+6,4+32,3)*3,3*0,8</t>
  </si>
  <si>
    <t>-obklker</t>
  </si>
  <si>
    <t>"odpočet dveří"  -(0,8*1,97*9+0,6*1,97*10)</t>
  </si>
  <si>
    <t>632451032</t>
  </si>
  <si>
    <t>Potěr cementový vyrovnávací z malty (MC-15) v ploše o průměrné (střední) tl. přes 20 do 30 mm</t>
  </si>
  <si>
    <t>1200834497</t>
  </si>
  <si>
    <t>-135761304</t>
  </si>
  <si>
    <t>1+3+2</t>
  </si>
  <si>
    <t>642944121</t>
  </si>
  <si>
    <t>Osazení ocelových dveřních zárubní lisovaných nebo z úhelníků dodatečně  s vybetonováním prahu, plochy do 2,5 m2</t>
  </si>
  <si>
    <t>1331826953</t>
  </si>
  <si>
    <t>2+1+2</t>
  </si>
  <si>
    <t>55331113</t>
  </si>
  <si>
    <t>zárubeň ocelová pro běžné zdění hranatý profil 110 600 levá,pravá</t>
  </si>
  <si>
    <t>666406424</t>
  </si>
  <si>
    <t>55331117</t>
  </si>
  <si>
    <t>zárubeň ocelová pro běžné zdění hranatý profil 110 800 levá,pravá</t>
  </si>
  <si>
    <t>-205544468</t>
  </si>
  <si>
    <t>1+5</t>
  </si>
  <si>
    <t>-1991396694</t>
  </si>
  <si>
    <t>(4,375+1,28)*2,2-0,6*1,97*5</t>
  </si>
  <si>
    <t>(1,75)*2,2-0,6*1,97*2</t>
  </si>
  <si>
    <t>962042320</t>
  </si>
  <si>
    <t>Bourání zdiva z betonu prostého  nadzákladového objemu do 1 m3</t>
  </si>
  <si>
    <t>1122161662</t>
  </si>
  <si>
    <t>1,0*0,4*0,15*2 "sokl akumulačních kamen</t>
  </si>
  <si>
    <t>965045113</t>
  </si>
  <si>
    <t>Bourání potěrů tl. do 50 mm cementových nebo pískocementových, plochy přes 4 m2; lože dlažby</t>
  </si>
  <si>
    <t>-695397251</t>
  </si>
  <si>
    <t>965081213</t>
  </si>
  <si>
    <t>Bourání podlah z dlaždic bez podkladního lože nebo mazaniny, s jakoukoliv výplní spár keramických nebo xylolitových tl. do 10 mm, plochy přes 1 m2</t>
  </si>
  <si>
    <t>56705968</t>
  </si>
  <si>
    <t>968062355</t>
  </si>
  <si>
    <t>Vybourání dřevěných rámů oken s křídly, dveřních zárubní, vrat, stěn, ostění nebo obkladů  rámů oken s křídly dvojitých, plochy do 2 m2</t>
  </si>
  <si>
    <t>93260312</t>
  </si>
  <si>
    <t>0,9*1,8*2</t>
  </si>
  <si>
    <t>-1061127297</t>
  </si>
  <si>
    <t>0,6*1,97*(5+2)</t>
  </si>
  <si>
    <t>0,8*1,97*(2+2+1)</t>
  </si>
  <si>
    <t>978059541</t>
  </si>
  <si>
    <t>Odsekání obkladů  stěn včetně otlučení podkladní omítky až na zdivo z obkládaček vnitřních, z jakýchkoliv materiálů, plochy přes 1 m2</t>
  </si>
  <si>
    <t>386474303</t>
  </si>
  <si>
    <t>"1.10a"  (31,0-(2,25+2,6*2))*1,8</t>
  </si>
  <si>
    <t>"1.10b"  (10,6-2,25)*1,8</t>
  </si>
  <si>
    <t>"1.11"  6,4*1,8</t>
  </si>
  <si>
    <t>"1.12" (32,3-(1,8*2))*1,8</t>
  </si>
  <si>
    <t>997013151</t>
  </si>
  <si>
    <t>Vnitrostaveništní doprava suti a vybouraných hmot  vodorovně do 50 m svisle s omezením mechanizace pro budovy a haly výšky do 6 m</t>
  </si>
  <si>
    <t>1169436408</t>
  </si>
  <si>
    <t>-2109099047</t>
  </si>
  <si>
    <t>Odvoz suti a vybouraných hmot na skládku nebo meziskládku  se složením, na vzdálenost Příplatek k ceně za každý další i započatý 1 km přes 1 km - 9km</t>
  </si>
  <si>
    <t>1844204906</t>
  </si>
  <si>
    <t>15,574*9 'Přepočtené koeficientem množství</t>
  </si>
  <si>
    <t>430891623</t>
  </si>
  <si>
    <t>15,574*0,1 'Přepočtené koeficientem množství</t>
  </si>
  <si>
    <t>-163792864</t>
  </si>
  <si>
    <t>1786565359</t>
  </si>
  <si>
    <t>15,574*0,8 'Přepočtené koeficientem množství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</si>
  <si>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</si>
  <si>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</si>
  <si>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510847724</t>
  </si>
  <si>
    <t>694997711</t>
  </si>
  <si>
    <t>19,0*0,6*1,3 "rýhy pro kanalizaci</t>
  </si>
  <si>
    <t>-905707074</t>
  </si>
  <si>
    <t>15,25*0,4/1000</t>
  </si>
  <si>
    <t>0,006*1,03 'Přepočtené koeficientem množství</t>
  </si>
  <si>
    <t>-1105932917</t>
  </si>
  <si>
    <t>62833158</t>
  </si>
  <si>
    <t>pás asfaltový natavitelný oxidovaný tl. 4mm typu G200 S40 s vložkou ze skleněné tkaniny, s jemnozrnným minerálním posypem</t>
  </si>
  <si>
    <t>-1742665534</t>
  </si>
  <si>
    <t>14,82*1,15 'Přepočtené koeficientem množství</t>
  </si>
  <si>
    <t>998711101</t>
  </si>
  <si>
    <t>Přesun hmot pro izolace proti vodě, vlhkosti a plynům  stanovený z hmotnosti přesunovaného materiálu vodorovná dopravní vzdálenost do 50 m v objektech výšky do 6 m</t>
  </si>
  <si>
    <t>1245417426</t>
  </si>
  <si>
    <t>764216604</t>
  </si>
  <si>
    <t>Oplechování parapetů z pozinkovaného plechu s povrchovou úpravou rovných mechanicky kotvené, bez rohů rš 330 mm</t>
  </si>
  <si>
    <t>-989180814</t>
  </si>
  <si>
    <t>1,8*2</t>
  </si>
  <si>
    <t>998764101</t>
  </si>
  <si>
    <t>Přesun hmot pro konstrukce klempířské stanovený z hmotnosti přesunovaného materiálu vodorovná dopravní vzdálenost do 50 m v objektech výšky do 6 m</t>
  </si>
  <si>
    <t>432834617</t>
  </si>
  <si>
    <t>766622131</t>
  </si>
  <si>
    <t>Montáž oken plastových včetně montáže rámu plochy přes 1 m2 otevíravých do zdiva, výšky do 1,5 m</t>
  </si>
  <si>
    <t>1028886471</t>
  </si>
  <si>
    <t>1,8*0,9*2</t>
  </si>
  <si>
    <t>884383529</t>
  </si>
  <si>
    <t>"02/PL"  1,8*0,9*2</t>
  </si>
  <si>
    <t>830017081</t>
  </si>
  <si>
    <t>5+3+3</t>
  </si>
  <si>
    <t>61162700</t>
  </si>
  <si>
    <t>dveře vnitřní hladké folie bílá plné 1křídlové 600x1970mm</t>
  </si>
  <si>
    <t>2062982136</t>
  </si>
  <si>
    <t>"67/D, 68/D"  3+2</t>
  </si>
  <si>
    <t>61162702</t>
  </si>
  <si>
    <t>dveře vnitřní hladké folie bílá plné 1křídlové 800x1970mm</t>
  </si>
  <si>
    <t>1659841751</t>
  </si>
  <si>
    <t>"64/D, 65/D, 66/D"  3</t>
  </si>
  <si>
    <t>61162802</t>
  </si>
  <si>
    <t>dveře vnitřní hladké foliované plné 1křídlové 800x1970mm dub/buk</t>
  </si>
  <si>
    <t>-1704078262</t>
  </si>
  <si>
    <t>"61/D, 62/D, 63/D"  3</t>
  </si>
  <si>
    <t>733357956</t>
  </si>
  <si>
    <t>vložka zámková cylindrická oboustranná+4 klíče</t>
  </si>
  <si>
    <t>211051501</t>
  </si>
  <si>
    <t>2093484909</t>
  </si>
  <si>
    <t>54924000</t>
  </si>
  <si>
    <t>zámek stavební zadlabací obyčejný 536a WC převod levý/pravý</t>
  </si>
  <si>
    <t>-415133973</t>
  </si>
  <si>
    <t>3,000+2</t>
  </si>
  <si>
    <t>1040497832</t>
  </si>
  <si>
    <t>54914624</t>
  </si>
  <si>
    <t>kování dveřní vrchní klika včetně štítu a montážního materiálu HR BB 72 F4</t>
  </si>
  <si>
    <t>-943329609</t>
  </si>
  <si>
    <t>766691914</t>
  </si>
  <si>
    <t>Ostatní práce  vyvěšení nebo zavěšení křídel s případným uložením a opětovným zavěšením po provedení stavebních změn dřevěných dveřních, plochy do 2 m2</t>
  </si>
  <si>
    <t>-607967700</t>
  </si>
  <si>
    <t>7+4+1</t>
  </si>
  <si>
    <t>998766101</t>
  </si>
  <si>
    <t>Přesun hmot pro konstrukce truhlářské stanovený z hmotnosti přesunovaného materiálu vodorovná dopravní vzdálenost do 50 m v objektech výšky do 6 m</t>
  </si>
  <si>
    <t>-1029132604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</si>
  <si>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</si>
  <si>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</si>
  <si>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351415469</t>
  </si>
  <si>
    <t>59761409</t>
  </si>
  <si>
    <t>dlažba keramická slinutá protiskluzná do interiéru i exteriéru pro vysoké mechanické namáhání přes 9 do 12 ks/m2</t>
  </si>
  <si>
    <t>-1887213413</t>
  </si>
  <si>
    <t>39,77 "podlahy</t>
  </si>
  <si>
    <t>1,8*0,2*2 "parapety</t>
  </si>
  <si>
    <t>40,49*1,03 'Přepočtené koeficientem množství</t>
  </si>
  <si>
    <t>771577111</t>
  </si>
  <si>
    <t>Montáž podlah z dlaždic keramických lepených flexibilním lepidlem Příplatek k cenám za plochu do 5 m2 jednotlivě</t>
  </si>
  <si>
    <t>-1522176384</t>
  </si>
  <si>
    <t>39,77-2,6*2,25-11,13</t>
  </si>
  <si>
    <t>998771101</t>
  </si>
  <si>
    <t>Přesun hmot pro podlahy z dlaždic stanovený z hmotnosti přesunovaného materiálu vodorovná dopravní vzdálenost do 50 m v objektech výšky do 6 m</t>
  </si>
  <si>
    <t>-1340594362</t>
  </si>
  <si>
    <t>781474111</t>
  </si>
  <si>
    <t>Montáž obkladů vnitřních stěn z dlaždic keramických lepených flexibilním lepidlem maloformátových hladkých přes 6 do 9 ks/m2</t>
  </si>
  <si>
    <t>-1056257591</t>
  </si>
  <si>
    <t>59761026</t>
  </si>
  <si>
    <t>obklad keramický hladký do 12ks/m2</t>
  </si>
  <si>
    <t>1284745098</t>
  </si>
  <si>
    <t>120,78*1,06 'Přepočtené koeficientem množství</t>
  </si>
  <si>
    <t>781477112</t>
  </si>
  <si>
    <t>Montáž obkladů vnitřních stěn z dlaždic keramických Příplatek k cenám za obklady v omezeném prostoru</t>
  </si>
  <si>
    <t>-642371823</t>
  </si>
  <si>
    <t>obklker*0,3</t>
  </si>
  <si>
    <t>781494111</t>
  </si>
  <si>
    <t>Obklad - dokončující práce profily ukončovací lepené flexibilním lepidlem rohové</t>
  </si>
  <si>
    <t>128452064</t>
  </si>
  <si>
    <t>1,8*5</t>
  </si>
  <si>
    <t>781674113</t>
  </si>
  <si>
    <t>Montáž obkladů parapetů z dlaždic keramických lepených flexibilním lepidlem, šířky parapetu přes 150 do 200 mm</t>
  </si>
  <si>
    <t>-1550099131</t>
  </si>
  <si>
    <t>998781101</t>
  </si>
  <si>
    <t>Přesun hmot pro obklady keramické  stanovený z hmotnosti přesunovaného materiálu vodorovná dopravní vzdálenost do 50 m v objektech výšky do 6 m</t>
  </si>
  <si>
    <t>-795607443</t>
  </si>
  <si>
    <t>784171113</t>
  </si>
  <si>
    <t>Zakrytí nemalovaných ploch (materiál ve specifikaci) včetně pozdějšího odkrytí svislých ploch např. stěn, oken, dveří v místnostech výšky přes 3,80 do 5,00</t>
  </si>
  <si>
    <t>-1354061286</t>
  </si>
  <si>
    <t>58124842</t>
  </si>
  <si>
    <t>fólie pro malířské potřeby zakrývací tl 7µ 4x5m</t>
  </si>
  <si>
    <t>654968037</t>
  </si>
  <si>
    <t>1,928*1,1 'Přepočtené koeficientem množství</t>
  </si>
  <si>
    <t>784211113</t>
  </si>
  <si>
    <t>Malby z malířských směsí otěruvzdorných za mokra dvojnásobné, bílé za mokra otěruvzdorné velmi dobře v místnostech výšky přes 3,80 do 5,00 m</t>
  </si>
  <si>
    <t>-192259383</t>
  </si>
  <si>
    <t>(39,77+65,208)*1,1</t>
  </si>
  <si>
    <t>D 02.1.4.1 - Zdravotně technické instalace</t>
  </si>
  <si>
    <t>132201101</t>
  </si>
  <si>
    <t>Hloubení zapažených i nezapažených rýh šířky do 600 mm  s urovnáním dna do předepsaného profilu a spádu v hornině tř. 3 do 100 m3</t>
  </si>
  <si>
    <t>929501907</t>
  </si>
  <si>
    <t>(2+13+4)*0,6*0,55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</si>
  <si>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</si>
  <si>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</si>
  <si>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-966113830</t>
  </si>
  <si>
    <t>-547067100</t>
  </si>
  <si>
    <t>171201201</t>
  </si>
  <si>
    <t>Uložení sypaniny  na skládky</t>
  </si>
  <si>
    <t>-633460483</t>
  </si>
  <si>
    <t>171201211</t>
  </si>
  <si>
    <t>Poplatek za uložení stavebního odpadu na skládce (skládkovné) zeminy a kameniva zatříděného do Katalogu odpadů pod kódem 170 504</t>
  </si>
  <si>
    <t>-522323987</t>
  </si>
  <si>
    <t>1,8*6,27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</si>
  <si>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</si>
  <si>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</si>
  <si>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-1294819719</t>
  </si>
  <si>
    <t xml:space="preserve"> "(hloubení-lože)</t>
  </si>
  <si>
    <t>6,27-1,14</t>
  </si>
  <si>
    <t>583313400</t>
  </si>
  <si>
    <t>kamenivo těžené drobné frakce 0/4</t>
  </si>
  <si>
    <t>150177236</t>
  </si>
  <si>
    <t>5,13*2 'Přepočtené koeficientem množství</t>
  </si>
  <si>
    <t>451572111</t>
  </si>
  <si>
    <t>Lože pod potrubí, stoky a drobné objekty v otevřeném výkopu z kameniva drobného těženého 0 až 4 mm</t>
  </si>
  <si>
    <t>931722451</t>
  </si>
  <si>
    <t>19*0,6*0,1</t>
  </si>
  <si>
    <t>631311135</t>
  </si>
  <si>
    <t>Mazanina z betonu  prostého bez zvýšených nároků na prostředí tl. přes 120 do 240 mm tř. C 20/25</t>
  </si>
  <si>
    <t>-2037800279</t>
  </si>
  <si>
    <t>965043441</t>
  </si>
  <si>
    <t>Bourání mazanin betonových s potěrem nebo teracem tl. do 150 mm, plochy přes 4 m2</t>
  </si>
  <si>
    <t>1372019217</t>
  </si>
  <si>
    <t>19*0,6*0,15 "rýhy pro svodné potrubí</t>
  </si>
  <si>
    <t>969011121</t>
  </si>
  <si>
    <t>Vybourání vodovodního, plynového a pod. vedení  DN do 52 mm</t>
  </si>
  <si>
    <t>1031422580</t>
  </si>
  <si>
    <t>969021111</t>
  </si>
  <si>
    <t>Vybourání kanalizačního potrubí  DN do 100 mm</t>
  </si>
  <si>
    <t>865978047</t>
  </si>
  <si>
    <t>969021121</t>
  </si>
  <si>
    <t>Vybourání kanalizačního potrubí  DN do 200 mm</t>
  </si>
  <si>
    <t>779703830</t>
  </si>
  <si>
    <t>977311113</t>
  </si>
  <si>
    <t>Řezání stávajících betonových mazanin bez vyztužení hloubky přes 100 do 150 mm</t>
  </si>
  <si>
    <t>-353325300</t>
  </si>
  <si>
    <t>2*19"rýhy pro svodné potrubí</t>
  </si>
  <si>
    <t>-577874548</t>
  </si>
  <si>
    <t>R-9709030</t>
  </si>
  <si>
    <t>Drážky pro vodovodní potrubí (trasa TV a SV) a odpadní potrubí v kcích zděných stěn  - vysekání drážek, hrubé zapravení maltou a omítka</t>
  </si>
  <si>
    <t>-1206560627</t>
  </si>
  <si>
    <t>15 "vodovodní potrubí SV,TV</t>
  </si>
  <si>
    <t>(2+11+2+4+3) "přip. a odpadní potrubí</t>
  </si>
  <si>
    <t>R-9709040</t>
  </si>
  <si>
    <t>Prostupy pro svodné potrubí ve stáv. základových kcích - zřízení prostupu a zabetonování potrubí v prostupech</t>
  </si>
  <si>
    <t>-276916797</t>
  </si>
  <si>
    <t>997013111</t>
  </si>
  <si>
    <t>Vnitrostaveništní doprava suti a vybouraných hmot  vodorovně do 50 m svisle s použitím mechanizace pro budovy a haly výšky do 6 m</t>
  </si>
  <si>
    <t>-2014434001</t>
  </si>
  <si>
    <t>-664204087</t>
  </si>
  <si>
    <t>-1682455486</t>
  </si>
  <si>
    <t>8*8,665</t>
  </si>
  <si>
    <t>997013807</t>
  </si>
  <si>
    <t>Poplatek za uložení stavebního odpadu na skládce (skládkovné) z tašek a keramických výrobků zatříděného do Katalogu odpadů pod kódem 170 103</t>
  </si>
  <si>
    <t>1760753738</t>
  </si>
  <si>
    <t>0,135+0,44+0,117+0,035</t>
  </si>
  <si>
    <t>-2000671551</t>
  </si>
  <si>
    <t>3,762+0,9+0,703+0,075</t>
  </si>
  <si>
    <t>-628195723</t>
  </si>
  <si>
    <t>0,390+0,925+1,26</t>
  </si>
  <si>
    <t>104416485</t>
  </si>
  <si>
    <t>20+14+3" rozvody SV, TV a C ve stěně</t>
  </si>
  <si>
    <t>-1868096615</t>
  </si>
  <si>
    <t>1,03*20 "rozvody SV, TV a C ve stěně - 1/2"</t>
  </si>
  <si>
    <t>1369250078</t>
  </si>
  <si>
    <t>1,03*14 "rozvody SV, TV a C ve stěně - 3/4"</t>
  </si>
  <si>
    <t>-1125009157</t>
  </si>
  <si>
    <t>-1741364422</t>
  </si>
  <si>
    <t>37*1,03 'Přepočtené koeficientem množství</t>
  </si>
  <si>
    <t>721173401</t>
  </si>
  <si>
    <t>Potrubí z plastových trub PVC SN4 svodné (ležaté) DN 110</t>
  </si>
  <si>
    <t>159949376</t>
  </si>
  <si>
    <t>721173402</t>
  </si>
  <si>
    <t>Potrubí z plastových trub PVC SN4 svodné (ležaté) DN 125</t>
  </si>
  <si>
    <t>548136633</t>
  </si>
  <si>
    <t>721173403</t>
  </si>
  <si>
    <t>Potrubí z plastových trub PVC SN4 svodné (ležaté) DN 160</t>
  </si>
  <si>
    <t>1704201795</t>
  </si>
  <si>
    <t>2084620653</t>
  </si>
  <si>
    <t>215264281</t>
  </si>
  <si>
    <t xml:space="preserve">11"připojovací potrubí </t>
  </si>
  <si>
    <t>3"potrubí pod stropem</t>
  </si>
  <si>
    <t>-1276786827</t>
  </si>
  <si>
    <t>-1616873646</t>
  </si>
  <si>
    <t>586347995</t>
  </si>
  <si>
    <t>762174480</t>
  </si>
  <si>
    <t>1351914378</t>
  </si>
  <si>
    <t>-871596357</t>
  </si>
  <si>
    <t>578352670</t>
  </si>
  <si>
    <t>1237035221</t>
  </si>
  <si>
    <t>2+11+2+4 "připojovací potrubí</t>
  </si>
  <si>
    <t>3"potrubí zavěšené pod stropem</t>
  </si>
  <si>
    <t>2+13"svodné potrubí</t>
  </si>
  <si>
    <t>721290112</t>
  </si>
  <si>
    <t>Zkouška těsnosti kanalizace  v objektech vodou DN 150 nebo DN 200</t>
  </si>
  <si>
    <t>-854972514</t>
  </si>
  <si>
    <t>4"svodné potrubí</t>
  </si>
  <si>
    <t>998721101</t>
  </si>
  <si>
    <t>Přesun hmot pro vnitřní kanalizace  stanovený z hmotnosti přesunovaného materiálu vodorovná dopravní vzdálenost do 50 m v objektech výšky do 6 m</t>
  </si>
  <si>
    <t>1620295470</t>
  </si>
  <si>
    <t>293251323</t>
  </si>
  <si>
    <t>944366721</t>
  </si>
  <si>
    <t>205825398</t>
  </si>
  <si>
    <t>1089229197</t>
  </si>
  <si>
    <t>-695172684</t>
  </si>
  <si>
    <t>1595480436</t>
  </si>
  <si>
    <t>1409619806</t>
  </si>
  <si>
    <t>20+14+3</t>
  </si>
  <si>
    <t>998722101</t>
  </si>
  <si>
    <t>Přesun hmot pro vnitřní vodovod  stanovený z hmotnosti přesunovaného materiálu vodorovná dopravní vzdálenost do 50 m v objektech výšky do 6 m</t>
  </si>
  <si>
    <t>-1437633809</t>
  </si>
  <si>
    <t>1636848659</t>
  </si>
  <si>
    <t>725110811</t>
  </si>
  <si>
    <t>Demontáž klozetů  splachovacích s nádrží nebo tlakovým splachovačem</t>
  </si>
  <si>
    <t>-971898159</t>
  </si>
  <si>
    <t>725112171</t>
  </si>
  <si>
    <t>Zařízení záchodů kombi klozety s hlubokým splachováním odpad vodorovný</t>
  </si>
  <si>
    <t>1236257409</t>
  </si>
  <si>
    <t>725112173</t>
  </si>
  <si>
    <t>Zařízení záchodů kombi klozety s hlubokým splachováním zvýšený 50 cm s odpadem svislým</t>
  </si>
  <si>
    <t>-2042487838</t>
  </si>
  <si>
    <t>725119102</t>
  </si>
  <si>
    <t>Zařízení záchodů montáž splachovačů ostatních typů nádržkových plastových nízkopoložených</t>
  </si>
  <si>
    <t>1916527342</t>
  </si>
  <si>
    <t>55147001</t>
  </si>
  <si>
    <t>splachovací skříňka nízko položená, 6/9L bílá</t>
  </si>
  <si>
    <t>38099752</t>
  </si>
  <si>
    <t>317063603</t>
  </si>
  <si>
    <t>-2146870881</t>
  </si>
  <si>
    <t>725122817</t>
  </si>
  <si>
    <t>Demontáž pisoárů  bez nádrže s rohovým ventilem s 1 záchodkem</t>
  </si>
  <si>
    <t>-1121539408</t>
  </si>
  <si>
    <t>725210821</t>
  </si>
  <si>
    <t>Demontáž umyvadel  bez výtokových armatur umyvadel</t>
  </si>
  <si>
    <t>391467997</t>
  </si>
  <si>
    <t>1213050075</t>
  </si>
  <si>
    <t>-1517720529</t>
  </si>
  <si>
    <t>-1476608473</t>
  </si>
  <si>
    <t>-620277768</t>
  </si>
  <si>
    <t>-747973617</t>
  </si>
  <si>
    <t>1310803523</t>
  </si>
  <si>
    <t>705872909</t>
  </si>
  <si>
    <t>725330820</t>
  </si>
  <si>
    <t>Demontáž výlevek  bez výtokových armatur a bez nádrže a splachovacího potrubí diturvitových</t>
  </si>
  <si>
    <t>152952815</t>
  </si>
  <si>
    <t>725331111</t>
  </si>
  <si>
    <t>Výlevky bez výtokových armatur a splachovací nádrže keramické se sklopnou plastovou mřížkou 425 mm</t>
  </si>
  <si>
    <t>-1124138982</t>
  </si>
  <si>
    <t>725530823</t>
  </si>
  <si>
    <t>Demontáž elektrických zásobníkových ohřívačů vody  tlakových od 50 do 200 l</t>
  </si>
  <si>
    <t>1440430001</t>
  </si>
  <si>
    <t>2059930092</t>
  </si>
  <si>
    <t>785944141</t>
  </si>
  <si>
    <t>725590811</t>
  </si>
  <si>
    <t>Vnitrostaveništní přemístění vybouraných (demontovaných) hmot  zařizovacích předmětů vodorovně do 100 m v objektech výšky do 6 m</t>
  </si>
  <si>
    <t>183565862</t>
  </si>
  <si>
    <t>713429036</t>
  </si>
  <si>
    <t>1955093100</t>
  </si>
  <si>
    <t>725820801</t>
  </si>
  <si>
    <t>Demontáž baterií  nástěnných do G 3/4</t>
  </si>
  <si>
    <t>2083949045</t>
  </si>
  <si>
    <t>-1938939992</t>
  </si>
  <si>
    <t>-2039593189</t>
  </si>
  <si>
    <t>1397117495</t>
  </si>
  <si>
    <t>-1295493625</t>
  </si>
  <si>
    <t>-1830793481</t>
  </si>
  <si>
    <t>725841311</t>
  </si>
  <si>
    <t>Baterie sprchové nástěnné pákové</t>
  </si>
  <si>
    <t>-1541135075</t>
  </si>
  <si>
    <t>-494742770</t>
  </si>
  <si>
    <t>1344449532</t>
  </si>
  <si>
    <t>-211069337</t>
  </si>
  <si>
    <t>1706791681</t>
  </si>
  <si>
    <t>998725101</t>
  </si>
  <si>
    <t>Přesun hmot pro zařizovací předměty  stanovený z hmotnosti přesunovaného materiálu vodorovná dopravní vzdálenost do 50 m v objektech výšky do 6 m</t>
  </si>
  <si>
    <t>813604472</t>
  </si>
  <si>
    <t>D 02.1.4.2 - Vzduchotechnika</t>
  </si>
  <si>
    <t xml:space="preserve">      D1 - Zařízení č.6 - Ostatní zařízení 1.NP</t>
  </si>
  <si>
    <t>Zařízení č.6 - Ostatní zařízení 1.NP</t>
  </si>
  <si>
    <t>6.1</t>
  </si>
  <si>
    <t>6.2</t>
  </si>
  <si>
    <t>Potrubní ventilátor JS 160mm, V=500m3/hod, pext=150Pa - 230V/101W vč. manžet + zpětná klapka s pružinou JS 160mm</t>
  </si>
  <si>
    <t>6.3</t>
  </si>
  <si>
    <t>Samočinná venkovní plastová žaluzie JS 160mm</t>
  </si>
  <si>
    <t>6.4</t>
  </si>
  <si>
    <t>Vyústka jednořadá obdélníková na kruhové potrubí s regulací R1, pozink. 325x75</t>
  </si>
  <si>
    <t>6.5</t>
  </si>
  <si>
    <t>Ohebné tepelně a hlukově izolované hliníkové potrubí s mikroperforacemi, izolace z minerlní vaty tl.25mm, parotěsná folie na vnitřní straně, vnější krycí vrstva hliníkový laminát - JS 160mm</t>
  </si>
  <si>
    <t>6.6</t>
  </si>
  <si>
    <t>Koncový kryt DR 160</t>
  </si>
  <si>
    <t>6.7</t>
  </si>
  <si>
    <t>Oblouk OBJ 90 160</t>
  </si>
  <si>
    <t>6.8</t>
  </si>
  <si>
    <t>6.9</t>
  </si>
  <si>
    <t>6.10</t>
  </si>
  <si>
    <t>TR 125/200</t>
  </si>
  <si>
    <t>6.11</t>
  </si>
  <si>
    <t>6.-</t>
  </si>
  <si>
    <t>6.-.1</t>
  </si>
  <si>
    <t>D 02.1.4.3 - Elektroinstalace</t>
  </si>
  <si>
    <t xml:space="preserve">    D2 - C801-3 - Stavební práce - výseky, kapsy, rýhy</t>
  </si>
  <si>
    <t xml:space="preserve">    D3 - Materiály</t>
  </si>
  <si>
    <t xml:space="preserve">    D4 - Dodávky zařízení (specifikace)</t>
  </si>
  <si>
    <t>210192551</t>
  </si>
  <si>
    <t>ochranné pospojování v prádelně, koupelně apod. Cu 4-16mm2 (PU)</t>
  </si>
  <si>
    <t>montáž Prostorové termostatu pro akumulační kamna</t>
  </si>
  <si>
    <t>D-Svítidlo LED 34w, 3600lm, IP44, 4000K, přisazené/nástěnné, 480x132, bílé, mikrovlné čidlo</t>
  </si>
  <si>
    <t>H-Přisazené LED svítidlo, IP44, 15w, 970lm, 4000K 900x121</t>
  </si>
  <si>
    <t>10.792.827</t>
  </si>
  <si>
    <t>Krabice KO 125 E/EQ02</t>
  </si>
  <si>
    <t>1066983</t>
  </si>
  <si>
    <t>Lišta potenciálového vyrovnání 1809</t>
  </si>
  <si>
    <t>11.041.013</t>
  </si>
  <si>
    <t>H07V-K 4 zž (CYA) 4520003 LAPP</t>
  </si>
  <si>
    <t>Prostorový termostat pro akumulační kamna</t>
  </si>
  <si>
    <t>Jisticí, ovládací prvky pro rekonkstruované toalety v rozvaděči RM0 1.1</t>
  </si>
  <si>
    <t>Přímotop 750w 230V, 4,6kg, IP24, bílí</t>
  </si>
  <si>
    <t>Přímotop 1,5Kw, 230V, 6kg, IP24, bílí</t>
  </si>
  <si>
    <t>Úprava rozvaděče RM0 1.1(úprava, montáž nových prvku, demontáž starých, popis)</t>
  </si>
  <si>
    <t>Zkušební provoz</t>
  </si>
  <si>
    <t>SO 03a - Venkovní úpravy - způsobilé</t>
  </si>
  <si>
    <t xml:space="preserve">    8 - Trubní vedení</t>
  </si>
  <si>
    <t>Trubní vedení</t>
  </si>
  <si>
    <t>R</t>
  </si>
  <si>
    <t>800A2022</t>
  </si>
  <si>
    <t>Kanalizační přípojka z trub plastových DN 150 mm</t>
  </si>
  <si>
    <t>ÚRS RYRO 2019 01</t>
  </si>
  <si>
    <t>-1621203472</t>
  </si>
  <si>
    <t>"napojení únik schodiště"  4,0*1,1</t>
  </si>
  <si>
    <t>990A0303</t>
  </si>
  <si>
    <t>Přesun hmot pro budovy škol výšky přes 12 do 24 m</t>
  </si>
  <si>
    <t>%</t>
  </si>
  <si>
    <t>1800180481</t>
  </si>
  <si>
    <t>2,7</t>
  </si>
  <si>
    <t>SO 03b - Venkovní úpravy - nezpůsobilé</t>
  </si>
  <si>
    <t xml:space="preserve">    5 - Komunikace pozemní</t>
  </si>
  <si>
    <t>1897419482</t>
  </si>
  <si>
    <t>28926016</t>
  </si>
  <si>
    <t>-1690895582</t>
  </si>
  <si>
    <t>Komunikace pozemní</t>
  </si>
  <si>
    <t>500A1305</t>
  </si>
  <si>
    <t>Chodník ze zámkových betonových dlaždic tl 60mm jednobarevných podklad štěrkodrť tl 150 mm</t>
  </si>
  <si>
    <t>1006471600</t>
  </si>
  <si>
    <t>2,5*2,62</t>
  </si>
  <si>
    <t>500A4011</t>
  </si>
  <si>
    <t>Obrubník chodníkový betonový prefabrikovaný do lože z betonu s boční opěrou</t>
  </si>
  <si>
    <t>-919681447</t>
  </si>
  <si>
    <t>(2,5*2+2,62)*1,05</t>
  </si>
  <si>
    <t>SO 20a - Souhrnné náklady - způsobilé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</si>
  <si>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</si>
  <si>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</si>
  <si>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</si>
  <si>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</si>
  <si>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</si>
  <si>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</si>
  <si>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</si>
  <si>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</si>
  <si>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</si>
  <si>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011002000</t>
  </si>
  <si>
    <t>Vytýčení inženýrských sítí, ochrana stávajících vedení a zařízení před poškozením</t>
  </si>
  <si>
    <t>1024</t>
  </si>
  <si>
    <t>-606606565</t>
  </si>
  <si>
    <t>012103000</t>
  </si>
  <si>
    <t>Geodetické práce před výstavbou - vytýčení stavby</t>
  </si>
  <si>
    <t>1253721656</t>
  </si>
  <si>
    <t>012303000</t>
  </si>
  <si>
    <t>Geometický plán - skutečné provedení stavby</t>
  </si>
  <si>
    <t>109834523</t>
  </si>
  <si>
    <t>013254000</t>
  </si>
  <si>
    <t>Dokumentace skutečného provedení stavby dle vyhl. 499/2006 Sb. ve třech listinných vyhotoveních a jednomelektronickém vyhotovení na CD-Rom</t>
  </si>
  <si>
    <t>-1117116221</t>
  </si>
  <si>
    <t>VRN3</t>
  </si>
  <si>
    <t>Zařízení staveniště</t>
  </si>
  <si>
    <t>030001000</t>
  </si>
  <si>
    <t>-562673275</t>
  </si>
  <si>
    <t>VRN5</t>
  </si>
  <si>
    <t>Finanční náklady</t>
  </si>
  <si>
    <t>VRN7</t>
  </si>
  <si>
    <t>Provozní vlivy</t>
  </si>
  <si>
    <t>071103000</t>
  </si>
  <si>
    <t>Náklady spojené s prováděním stavby za provozu školy</t>
  </si>
  <si>
    <t>-2057515251</t>
  </si>
  <si>
    <t>VRN9</t>
  </si>
  <si>
    <t>Ostatní náklady</t>
  </si>
  <si>
    <t>091003000</t>
  </si>
  <si>
    <t>Nástroje publicity - dočasný bilboard 5,1x2,4 m v místě realizace z materiálu odolného proti povětrnostním podmínkám, instalace po celou dobu realizace projektu na viditelném místě; dle vzoru odsouhlaseného objednatelem</t>
  </si>
  <si>
    <t>-1923806274</t>
  </si>
  <si>
    <t>091003001</t>
  </si>
  <si>
    <t xml:space="preserve">Nástroje publicity - stálá pamětní deska v místě realizace – rozměr 0,3 x 0,4 m, dle vzoru odsouhlaseného objednatelem, z odolného a trvalého materiálu
</t>
  </si>
  <si>
    <t>1704944381</t>
  </si>
  <si>
    <t>SO 20b - Souhrnné náklady - nezpůsobilé</t>
  </si>
  <si>
    <t>056002000</t>
  </si>
  <si>
    <t>Náklady spojené se zřízením bankovní záruky po dobu záruční doby, jak je uvedeno v návrhu smlouvy o dílo</t>
  </si>
  <si>
    <t>958777349</t>
  </si>
  <si>
    <t>056002001</t>
  </si>
  <si>
    <t>Náklady spojené se zřízením bankovní záruky po dobu realizace stavby, jak je uvedeno v návrhu smlouvy o dílo</t>
  </si>
  <si>
    <t>1195651110</t>
  </si>
  <si>
    <t>051002000</t>
  </si>
  <si>
    <t>Náklady spojené s pojištěním odpovědnosti za škodu jak je uvedeno v návrhu smlouvy o dílo</t>
  </si>
  <si>
    <t>-1267598435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</si>
</sst>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34</v>
      </c>
      <c r="AL11" s="21"/>
      <c r="AM11" s="21"/>
      <c r="AN11" s="26" t="s">
        <v>35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37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L14" s="21"/>
      <c r="AM14" s="21"/>
      <c r="AN14" s="34" t="s">
        <v>37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39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34</v>
      </c>
      <c r="AL17" s="21"/>
      <c r="AM17" s="21"/>
      <c r="AN17" s="26" t="s">
        <v>41</v>
      </c>
      <c r="AO17" s="21"/>
      <c r="AP17" s="21"/>
      <c r="AQ17" s="21"/>
      <c r="AR17" s="19"/>
      <c r="BE17" s="30"/>
      <c r="BS17" s="16" t="s">
        <v>42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44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34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4.4" customHeight="1">
      <c r="B23" s="20"/>
      <c r="C23" s="21"/>
      <c r="D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2:57" s="1" customFormat="1" ht="25.9" customHeight="1">
      <c r="B26" s="38"/>
      <c r="C26" s="39"/>
      <c r="D26" s="40" t="s">
        <v>46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49</v>
      </c>
      <c r="AL28" s="44"/>
      <c r="AM28" s="44"/>
      <c r="AN28" s="44"/>
      <c r="AO28" s="44"/>
      <c r="AP28" s="39"/>
      <c r="AQ28" s="39"/>
      <c r="AR28" s="43"/>
      <c r="BE28" s="30"/>
    </row>
    <row r="29" spans="2:57" s="2" customFormat="1" ht="14.4" customHeight="1">
      <c r="B29" s="45"/>
      <c r="C29" s="46"/>
      <c r="D29" s="31" t="s">
        <v>50</v>
      </c>
      <c r="E29" s="46"/>
      <c r="F29" s="31" t="s">
        <v>51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1" t="s">
        <v>52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1" t="s">
        <v>53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1" t="s">
        <v>54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1" t="s">
        <v>55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2:44" s="1" customFormat="1" ht="25.9" customHeight="1">
      <c r="B35" s="38"/>
      <c r="C35" s="51"/>
      <c r="D35" s="52" t="s">
        <v>56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57</v>
      </c>
      <c r="U35" s="53"/>
      <c r="V35" s="53"/>
      <c r="W35" s="53"/>
      <c r="X35" s="55" t="s">
        <v>58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8"/>
      <c r="C49" s="39"/>
      <c r="D49" s="58" t="s">
        <v>59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60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8"/>
      <c r="C60" s="39"/>
      <c r="D60" s="60" t="s">
        <v>61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62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61</v>
      </c>
      <c r="AI60" s="41"/>
      <c r="AJ60" s="41"/>
      <c r="AK60" s="41"/>
      <c r="AL60" s="41"/>
      <c r="AM60" s="60" t="s">
        <v>62</v>
      </c>
      <c r="AN60" s="41"/>
      <c r="AO60" s="41"/>
      <c r="AP60" s="39"/>
      <c r="AQ60" s="39"/>
      <c r="AR60" s="4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8"/>
      <c r="C64" s="39"/>
      <c r="D64" s="58" t="s">
        <v>63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64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8"/>
      <c r="C75" s="39"/>
      <c r="D75" s="60" t="s">
        <v>61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62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61</v>
      </c>
      <c r="AI75" s="41"/>
      <c r="AJ75" s="41"/>
      <c r="AK75" s="41"/>
      <c r="AL75" s="41"/>
      <c r="AM75" s="60" t="s">
        <v>62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2" t="s">
        <v>65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1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RPD_2018_09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Speciální ZŠ, MŠ a praktická škola Ústí nad Orlicí - půdní vestavba a rekonstrukce WC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1" t="s">
        <v>22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24</v>
      </c>
      <c r="AJ87" s="39"/>
      <c r="AK87" s="39"/>
      <c r="AL87" s="39"/>
      <c r="AM87" s="74" t="str">
        <f>IF(AN8="","",AN8)</f>
        <v>9. 7. 2019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26.4" customHeight="1">
      <c r="B89" s="38"/>
      <c r="C89" s="31" t="s">
        <v>30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Pardubický kraj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38</v>
      </c>
      <c r="AJ89" s="39"/>
      <c r="AK89" s="39"/>
      <c r="AL89" s="39"/>
      <c r="AM89" s="75" t="str">
        <f>IF(E17="","",E17)</f>
        <v>Projekční kancelář Žižkov s. r. o.</v>
      </c>
      <c r="AN89" s="66"/>
      <c r="AO89" s="66"/>
      <c r="AP89" s="66"/>
      <c r="AQ89" s="39"/>
      <c r="AR89" s="43"/>
      <c r="AS89" s="76" t="s">
        <v>66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6" customHeight="1">
      <c r="B90" s="38"/>
      <c r="C90" s="31" t="s">
        <v>36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43</v>
      </c>
      <c r="AJ90" s="39"/>
      <c r="AK90" s="39"/>
      <c r="AL90" s="39"/>
      <c r="AM90" s="75" t="str">
        <f>IF(E20="","",E20)</f>
        <v>Ing. Vladimír Ent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67</v>
      </c>
      <c r="D92" s="89"/>
      <c r="E92" s="89"/>
      <c r="F92" s="89"/>
      <c r="G92" s="89"/>
      <c r="H92" s="90"/>
      <c r="I92" s="91" t="s">
        <v>68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69</v>
      </c>
      <c r="AH92" s="89"/>
      <c r="AI92" s="89"/>
      <c r="AJ92" s="89"/>
      <c r="AK92" s="89"/>
      <c r="AL92" s="89"/>
      <c r="AM92" s="89"/>
      <c r="AN92" s="91" t="s">
        <v>70</v>
      </c>
      <c r="AO92" s="89"/>
      <c r="AP92" s="93"/>
      <c r="AQ92" s="94" t="s">
        <v>71</v>
      </c>
      <c r="AR92" s="43"/>
      <c r="AS92" s="95" t="s">
        <v>72</v>
      </c>
      <c r="AT92" s="96" t="s">
        <v>73</v>
      </c>
      <c r="AU92" s="96" t="s">
        <v>74</v>
      </c>
      <c r="AV92" s="96" t="s">
        <v>75</v>
      </c>
      <c r="AW92" s="96" t="s">
        <v>76</v>
      </c>
      <c r="AX92" s="96" t="s">
        <v>77</v>
      </c>
      <c r="AY92" s="96" t="s">
        <v>78</v>
      </c>
      <c r="AZ92" s="96" t="s">
        <v>79</v>
      </c>
      <c r="BA92" s="96" t="s">
        <v>80</v>
      </c>
      <c r="BB92" s="96" t="s">
        <v>81</v>
      </c>
      <c r="BC92" s="96" t="s">
        <v>82</v>
      </c>
      <c r="BD92" s="97" t="s">
        <v>83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84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ROUND(AG95+AG101+SUM(AG106:AG109),2)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ROUND(AS95+AS101+SUM(AS106:AS109),2)</f>
        <v>0</v>
      </c>
      <c r="AT94" s="109">
        <f>ROUND(SUM(AV94:AW94),2)</f>
        <v>0</v>
      </c>
      <c r="AU94" s="110">
        <f>ROUND(AU95+AU101+SUM(AU106:AU109),5)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ROUND(AZ95+AZ101+SUM(AZ106:AZ109),2)</f>
        <v>0</v>
      </c>
      <c r="BA94" s="109">
        <f>ROUND(BA95+BA101+SUM(BA106:BA109),2)</f>
        <v>0</v>
      </c>
      <c r="BB94" s="109">
        <f>ROUND(BB95+BB101+SUM(BB106:BB109),2)</f>
        <v>0</v>
      </c>
      <c r="BC94" s="109">
        <f>ROUND(BC95+BC101+SUM(BC106:BC109),2)</f>
        <v>0</v>
      </c>
      <c r="BD94" s="111">
        <f>ROUND(BD95+BD101+SUM(BD106:BD109),2)</f>
        <v>0</v>
      </c>
      <c r="BS94" s="112" t="s">
        <v>85</v>
      </c>
      <c r="BT94" s="112" t="s">
        <v>86</v>
      </c>
      <c r="BU94" s="113" t="s">
        <v>87</v>
      </c>
      <c r="BV94" s="112" t="s">
        <v>88</v>
      </c>
      <c r="BW94" s="112" t="s">
        <v>5</v>
      </c>
      <c r="BX94" s="112" t="s">
        <v>89</v>
      </c>
      <c r="CL94" s="112" t="s">
        <v>19</v>
      </c>
    </row>
    <row r="95" spans="2:91" s="6" customFormat="1" ht="26.4" customHeight="1">
      <c r="B95" s="114"/>
      <c r="C95" s="115"/>
      <c r="D95" s="116" t="s">
        <v>90</v>
      </c>
      <c r="E95" s="116"/>
      <c r="F95" s="116"/>
      <c r="G95" s="116"/>
      <c r="H95" s="116"/>
      <c r="I95" s="117"/>
      <c r="J95" s="116" t="s">
        <v>91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ROUND(SUM(AG96:AG100),2)</f>
        <v>0</v>
      </c>
      <c r="AH95" s="117"/>
      <c r="AI95" s="117"/>
      <c r="AJ95" s="117"/>
      <c r="AK95" s="117"/>
      <c r="AL95" s="117"/>
      <c r="AM95" s="117"/>
      <c r="AN95" s="119">
        <f>SUM(AG95,AT95)</f>
        <v>0</v>
      </c>
      <c r="AO95" s="117"/>
      <c r="AP95" s="117"/>
      <c r="AQ95" s="120" t="s">
        <v>92</v>
      </c>
      <c r="AR95" s="121"/>
      <c r="AS95" s="122">
        <f>ROUND(SUM(AS96:AS100),2)</f>
        <v>0</v>
      </c>
      <c r="AT95" s="123">
        <f>ROUND(SUM(AV95:AW95),2)</f>
        <v>0</v>
      </c>
      <c r="AU95" s="124">
        <f>ROUND(SUM(AU96:AU100),5)</f>
        <v>0</v>
      </c>
      <c r="AV95" s="123">
        <f>ROUND(AZ95*L29,2)</f>
        <v>0</v>
      </c>
      <c r="AW95" s="123">
        <f>ROUND(BA95*L30,2)</f>
        <v>0</v>
      </c>
      <c r="AX95" s="123">
        <f>ROUND(BB95*L29,2)</f>
        <v>0</v>
      </c>
      <c r="AY95" s="123">
        <f>ROUND(BC95*L30,2)</f>
        <v>0</v>
      </c>
      <c r="AZ95" s="123">
        <f>ROUND(SUM(AZ96:AZ100),2)</f>
        <v>0</v>
      </c>
      <c r="BA95" s="123">
        <f>ROUND(SUM(BA96:BA100),2)</f>
        <v>0</v>
      </c>
      <c r="BB95" s="123">
        <f>ROUND(SUM(BB96:BB100),2)</f>
        <v>0</v>
      </c>
      <c r="BC95" s="123">
        <f>ROUND(SUM(BC96:BC100),2)</f>
        <v>0</v>
      </c>
      <c r="BD95" s="125">
        <f>ROUND(SUM(BD96:BD100),2)</f>
        <v>0</v>
      </c>
      <c r="BS95" s="126" t="s">
        <v>85</v>
      </c>
      <c r="BT95" s="126" t="s">
        <v>93</v>
      </c>
      <c r="BU95" s="126" t="s">
        <v>87</v>
      </c>
      <c r="BV95" s="126" t="s">
        <v>88</v>
      </c>
      <c r="BW95" s="126" t="s">
        <v>94</v>
      </c>
      <c r="BX95" s="126" t="s">
        <v>5</v>
      </c>
      <c r="CL95" s="126" t="s">
        <v>95</v>
      </c>
      <c r="CM95" s="126" t="s">
        <v>96</v>
      </c>
    </row>
    <row r="96" spans="1:90" s="3" customFormat="1" ht="36" customHeight="1">
      <c r="A96" s="127" t="s">
        <v>97</v>
      </c>
      <c r="B96" s="65"/>
      <c r="C96" s="128"/>
      <c r="D96" s="128"/>
      <c r="E96" s="129" t="s">
        <v>98</v>
      </c>
      <c r="F96" s="129"/>
      <c r="G96" s="129"/>
      <c r="H96" s="129"/>
      <c r="I96" s="129"/>
      <c r="J96" s="128"/>
      <c r="K96" s="129" t="s">
        <v>99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>
        <f>'D 01.1.1 (1) - Architekto...'!J32</f>
        <v>0</v>
      </c>
      <c r="AH96" s="128"/>
      <c r="AI96" s="128"/>
      <c r="AJ96" s="128"/>
      <c r="AK96" s="128"/>
      <c r="AL96" s="128"/>
      <c r="AM96" s="128"/>
      <c r="AN96" s="130">
        <f>SUM(AG96,AT96)</f>
        <v>0</v>
      </c>
      <c r="AO96" s="128"/>
      <c r="AP96" s="128"/>
      <c r="AQ96" s="131" t="s">
        <v>100</v>
      </c>
      <c r="AR96" s="67"/>
      <c r="AS96" s="132">
        <v>0</v>
      </c>
      <c r="AT96" s="133">
        <f>ROUND(SUM(AV96:AW96),2)</f>
        <v>0</v>
      </c>
      <c r="AU96" s="134">
        <f>'D 01.1.1 (1) - Architekto...'!P142</f>
        <v>0</v>
      </c>
      <c r="AV96" s="133">
        <f>'D 01.1.1 (1) - Architekto...'!J35</f>
        <v>0</v>
      </c>
      <c r="AW96" s="133">
        <f>'D 01.1.1 (1) - Architekto...'!J36</f>
        <v>0</v>
      </c>
      <c r="AX96" s="133">
        <f>'D 01.1.1 (1) - Architekto...'!J37</f>
        <v>0</v>
      </c>
      <c r="AY96" s="133">
        <f>'D 01.1.1 (1) - Architekto...'!J38</f>
        <v>0</v>
      </c>
      <c r="AZ96" s="133">
        <f>'D 01.1.1 (1) - Architekto...'!F35</f>
        <v>0</v>
      </c>
      <c r="BA96" s="133">
        <f>'D 01.1.1 (1) - Architekto...'!F36</f>
        <v>0</v>
      </c>
      <c r="BB96" s="133">
        <f>'D 01.1.1 (1) - Architekto...'!F37</f>
        <v>0</v>
      </c>
      <c r="BC96" s="133">
        <f>'D 01.1.1 (1) - Architekto...'!F38</f>
        <v>0</v>
      </c>
      <c r="BD96" s="135">
        <f>'D 01.1.1 (1) - Architekto...'!F39</f>
        <v>0</v>
      </c>
      <c r="BT96" s="136" t="s">
        <v>96</v>
      </c>
      <c r="BV96" s="136" t="s">
        <v>88</v>
      </c>
      <c r="BW96" s="136" t="s">
        <v>101</v>
      </c>
      <c r="BX96" s="136" t="s">
        <v>94</v>
      </c>
      <c r="CL96" s="136" t="s">
        <v>95</v>
      </c>
    </row>
    <row r="97" spans="1:90" s="3" customFormat="1" ht="36" customHeight="1">
      <c r="A97" s="127" t="s">
        <v>97</v>
      </c>
      <c r="B97" s="65"/>
      <c r="C97" s="128"/>
      <c r="D97" s="128"/>
      <c r="E97" s="129" t="s">
        <v>102</v>
      </c>
      <c r="F97" s="129"/>
      <c r="G97" s="129"/>
      <c r="H97" s="129"/>
      <c r="I97" s="129"/>
      <c r="J97" s="128"/>
      <c r="K97" s="129" t="s">
        <v>103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30">
        <f>'D 01.1.4.1 - Zdravotně te...'!J32</f>
        <v>0</v>
      </c>
      <c r="AH97" s="128"/>
      <c r="AI97" s="128"/>
      <c r="AJ97" s="128"/>
      <c r="AK97" s="128"/>
      <c r="AL97" s="128"/>
      <c r="AM97" s="128"/>
      <c r="AN97" s="130">
        <f>SUM(AG97,AT97)</f>
        <v>0</v>
      </c>
      <c r="AO97" s="128"/>
      <c r="AP97" s="128"/>
      <c r="AQ97" s="131" t="s">
        <v>100</v>
      </c>
      <c r="AR97" s="67"/>
      <c r="AS97" s="132">
        <v>0</v>
      </c>
      <c r="AT97" s="133">
        <f>ROUND(SUM(AV97:AW97),2)</f>
        <v>0</v>
      </c>
      <c r="AU97" s="134">
        <f>'D 01.1.4.1 - Zdravotně te...'!P130</f>
        <v>0</v>
      </c>
      <c r="AV97" s="133">
        <f>'D 01.1.4.1 - Zdravotně te...'!J35</f>
        <v>0</v>
      </c>
      <c r="AW97" s="133">
        <f>'D 01.1.4.1 - Zdravotně te...'!J36</f>
        <v>0</v>
      </c>
      <c r="AX97" s="133">
        <f>'D 01.1.4.1 - Zdravotně te...'!J37</f>
        <v>0</v>
      </c>
      <c r="AY97" s="133">
        <f>'D 01.1.4.1 - Zdravotně te...'!J38</f>
        <v>0</v>
      </c>
      <c r="AZ97" s="133">
        <f>'D 01.1.4.1 - Zdravotně te...'!F35</f>
        <v>0</v>
      </c>
      <c r="BA97" s="133">
        <f>'D 01.1.4.1 - Zdravotně te...'!F36</f>
        <v>0</v>
      </c>
      <c r="BB97" s="133">
        <f>'D 01.1.4.1 - Zdravotně te...'!F37</f>
        <v>0</v>
      </c>
      <c r="BC97" s="133">
        <f>'D 01.1.4.1 - Zdravotně te...'!F38</f>
        <v>0</v>
      </c>
      <c r="BD97" s="135">
        <f>'D 01.1.4.1 - Zdravotně te...'!F39</f>
        <v>0</v>
      </c>
      <c r="BT97" s="136" t="s">
        <v>96</v>
      </c>
      <c r="BV97" s="136" t="s">
        <v>88</v>
      </c>
      <c r="BW97" s="136" t="s">
        <v>104</v>
      </c>
      <c r="BX97" s="136" t="s">
        <v>94</v>
      </c>
      <c r="CL97" s="136" t="s">
        <v>95</v>
      </c>
    </row>
    <row r="98" spans="1:90" s="3" customFormat="1" ht="36" customHeight="1">
      <c r="A98" s="127" t="s">
        <v>97</v>
      </c>
      <c r="B98" s="65"/>
      <c r="C98" s="128"/>
      <c r="D98" s="128"/>
      <c r="E98" s="129" t="s">
        <v>105</v>
      </c>
      <c r="F98" s="129"/>
      <c r="G98" s="129"/>
      <c r="H98" s="129"/>
      <c r="I98" s="129"/>
      <c r="J98" s="128"/>
      <c r="K98" s="129" t="s">
        <v>106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30">
        <f>'D 01.1.4.2 - Vzduchotechnika'!J32</f>
        <v>0</v>
      </c>
      <c r="AH98" s="128"/>
      <c r="AI98" s="128"/>
      <c r="AJ98" s="128"/>
      <c r="AK98" s="128"/>
      <c r="AL98" s="128"/>
      <c r="AM98" s="128"/>
      <c r="AN98" s="130">
        <f>SUM(AG98,AT98)</f>
        <v>0</v>
      </c>
      <c r="AO98" s="128"/>
      <c r="AP98" s="128"/>
      <c r="AQ98" s="131" t="s">
        <v>100</v>
      </c>
      <c r="AR98" s="67"/>
      <c r="AS98" s="132">
        <v>0</v>
      </c>
      <c r="AT98" s="133">
        <f>ROUND(SUM(AV98:AW98),2)</f>
        <v>0</v>
      </c>
      <c r="AU98" s="134">
        <f>'D 01.1.4.2 - Vzduchotechnika'!P126</f>
        <v>0</v>
      </c>
      <c r="AV98" s="133">
        <f>'D 01.1.4.2 - Vzduchotechnika'!J35</f>
        <v>0</v>
      </c>
      <c r="AW98" s="133">
        <f>'D 01.1.4.2 - Vzduchotechnika'!J36</f>
        <v>0</v>
      </c>
      <c r="AX98" s="133">
        <f>'D 01.1.4.2 - Vzduchotechnika'!J37</f>
        <v>0</v>
      </c>
      <c r="AY98" s="133">
        <f>'D 01.1.4.2 - Vzduchotechnika'!J38</f>
        <v>0</v>
      </c>
      <c r="AZ98" s="133">
        <f>'D 01.1.4.2 - Vzduchotechnika'!F35</f>
        <v>0</v>
      </c>
      <c r="BA98" s="133">
        <f>'D 01.1.4.2 - Vzduchotechnika'!F36</f>
        <v>0</v>
      </c>
      <c r="BB98" s="133">
        <f>'D 01.1.4.2 - Vzduchotechnika'!F37</f>
        <v>0</v>
      </c>
      <c r="BC98" s="133">
        <f>'D 01.1.4.2 - Vzduchotechnika'!F38</f>
        <v>0</v>
      </c>
      <c r="BD98" s="135">
        <f>'D 01.1.4.2 - Vzduchotechnika'!F39</f>
        <v>0</v>
      </c>
      <c r="BT98" s="136" t="s">
        <v>96</v>
      </c>
      <c r="BV98" s="136" t="s">
        <v>88</v>
      </c>
      <c r="BW98" s="136" t="s">
        <v>107</v>
      </c>
      <c r="BX98" s="136" t="s">
        <v>94</v>
      </c>
      <c r="CL98" s="136" t="s">
        <v>19</v>
      </c>
    </row>
    <row r="99" spans="1:90" s="3" customFormat="1" ht="36" customHeight="1">
      <c r="A99" s="127" t="s">
        <v>97</v>
      </c>
      <c r="B99" s="65"/>
      <c r="C99" s="128"/>
      <c r="D99" s="128"/>
      <c r="E99" s="129" t="s">
        <v>108</v>
      </c>
      <c r="F99" s="129"/>
      <c r="G99" s="129"/>
      <c r="H99" s="129"/>
      <c r="I99" s="129"/>
      <c r="J99" s="128"/>
      <c r="K99" s="129" t="s">
        <v>109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30">
        <f>'D 01.1.4.3 - Ústřední vyt...'!J32</f>
        <v>0</v>
      </c>
      <c r="AH99" s="128"/>
      <c r="AI99" s="128"/>
      <c r="AJ99" s="128"/>
      <c r="AK99" s="128"/>
      <c r="AL99" s="128"/>
      <c r="AM99" s="128"/>
      <c r="AN99" s="130">
        <f>SUM(AG99,AT99)</f>
        <v>0</v>
      </c>
      <c r="AO99" s="128"/>
      <c r="AP99" s="128"/>
      <c r="AQ99" s="131" t="s">
        <v>100</v>
      </c>
      <c r="AR99" s="67"/>
      <c r="AS99" s="132">
        <v>0</v>
      </c>
      <c r="AT99" s="133">
        <f>ROUND(SUM(AV99:AW99),2)</f>
        <v>0</v>
      </c>
      <c r="AU99" s="134">
        <f>'D 01.1.4.3 - Ústřední vyt...'!P126</f>
        <v>0</v>
      </c>
      <c r="AV99" s="133">
        <f>'D 01.1.4.3 - Ústřední vyt...'!J35</f>
        <v>0</v>
      </c>
      <c r="AW99" s="133">
        <f>'D 01.1.4.3 - Ústřední vyt...'!J36</f>
        <v>0</v>
      </c>
      <c r="AX99" s="133">
        <f>'D 01.1.4.3 - Ústřední vyt...'!J37</f>
        <v>0</v>
      </c>
      <c r="AY99" s="133">
        <f>'D 01.1.4.3 - Ústřední vyt...'!J38</f>
        <v>0</v>
      </c>
      <c r="AZ99" s="133">
        <f>'D 01.1.4.3 - Ústřední vyt...'!F35</f>
        <v>0</v>
      </c>
      <c r="BA99" s="133">
        <f>'D 01.1.4.3 - Ústřední vyt...'!F36</f>
        <v>0</v>
      </c>
      <c r="BB99" s="133">
        <f>'D 01.1.4.3 - Ústřední vyt...'!F37</f>
        <v>0</v>
      </c>
      <c r="BC99" s="133">
        <f>'D 01.1.4.3 - Ústřední vyt...'!F38</f>
        <v>0</v>
      </c>
      <c r="BD99" s="135">
        <f>'D 01.1.4.3 - Ústřední vyt...'!F39</f>
        <v>0</v>
      </c>
      <c r="BT99" s="136" t="s">
        <v>96</v>
      </c>
      <c r="BV99" s="136" t="s">
        <v>88</v>
      </c>
      <c r="BW99" s="136" t="s">
        <v>110</v>
      </c>
      <c r="BX99" s="136" t="s">
        <v>94</v>
      </c>
      <c r="CL99" s="136" t="s">
        <v>95</v>
      </c>
    </row>
    <row r="100" spans="1:90" s="3" customFormat="1" ht="36" customHeight="1">
      <c r="A100" s="127" t="s">
        <v>97</v>
      </c>
      <c r="B100" s="65"/>
      <c r="C100" s="128"/>
      <c r="D100" s="128"/>
      <c r="E100" s="129" t="s">
        <v>111</v>
      </c>
      <c r="F100" s="129"/>
      <c r="G100" s="129"/>
      <c r="H100" s="129"/>
      <c r="I100" s="129"/>
      <c r="J100" s="128"/>
      <c r="K100" s="129" t="s">
        <v>112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30">
        <f>'D 01.1.4.4 - Elektroinsta...'!J32</f>
        <v>0</v>
      </c>
      <c r="AH100" s="128"/>
      <c r="AI100" s="128"/>
      <c r="AJ100" s="128"/>
      <c r="AK100" s="128"/>
      <c r="AL100" s="128"/>
      <c r="AM100" s="128"/>
      <c r="AN100" s="130">
        <f>SUM(AG100,AT100)</f>
        <v>0</v>
      </c>
      <c r="AO100" s="128"/>
      <c r="AP100" s="128"/>
      <c r="AQ100" s="131" t="s">
        <v>100</v>
      </c>
      <c r="AR100" s="67"/>
      <c r="AS100" s="132">
        <v>0</v>
      </c>
      <c r="AT100" s="133">
        <f>ROUND(SUM(AV100:AW100),2)</f>
        <v>0</v>
      </c>
      <c r="AU100" s="134">
        <f>'D 01.1.4.4 - Elektroinsta...'!P129</f>
        <v>0</v>
      </c>
      <c r="AV100" s="133">
        <f>'D 01.1.4.4 - Elektroinsta...'!J35</f>
        <v>0</v>
      </c>
      <c r="AW100" s="133">
        <f>'D 01.1.4.4 - Elektroinsta...'!J36</f>
        <v>0</v>
      </c>
      <c r="AX100" s="133">
        <f>'D 01.1.4.4 - Elektroinsta...'!J37</f>
        <v>0</v>
      </c>
      <c r="AY100" s="133">
        <f>'D 01.1.4.4 - Elektroinsta...'!J38</f>
        <v>0</v>
      </c>
      <c r="AZ100" s="133">
        <f>'D 01.1.4.4 - Elektroinsta...'!F35</f>
        <v>0</v>
      </c>
      <c r="BA100" s="133">
        <f>'D 01.1.4.4 - Elektroinsta...'!F36</f>
        <v>0</v>
      </c>
      <c r="BB100" s="133">
        <f>'D 01.1.4.4 - Elektroinsta...'!F37</f>
        <v>0</v>
      </c>
      <c r="BC100" s="133">
        <f>'D 01.1.4.4 - Elektroinsta...'!F38</f>
        <v>0</v>
      </c>
      <c r="BD100" s="135">
        <f>'D 01.1.4.4 - Elektroinsta...'!F39</f>
        <v>0</v>
      </c>
      <c r="BT100" s="136" t="s">
        <v>96</v>
      </c>
      <c r="BV100" s="136" t="s">
        <v>88</v>
      </c>
      <c r="BW100" s="136" t="s">
        <v>113</v>
      </c>
      <c r="BX100" s="136" t="s">
        <v>94</v>
      </c>
      <c r="CL100" s="136" t="s">
        <v>19</v>
      </c>
    </row>
    <row r="101" spans="2:91" s="6" customFormat="1" ht="26.4" customHeight="1">
      <c r="B101" s="114"/>
      <c r="C101" s="115"/>
      <c r="D101" s="116" t="s">
        <v>114</v>
      </c>
      <c r="E101" s="116"/>
      <c r="F101" s="116"/>
      <c r="G101" s="116"/>
      <c r="H101" s="116"/>
      <c r="I101" s="117"/>
      <c r="J101" s="116" t="s">
        <v>115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8">
        <f>ROUND(SUM(AG102:AG105),2)</f>
        <v>0</v>
      </c>
      <c r="AH101" s="117"/>
      <c r="AI101" s="117"/>
      <c r="AJ101" s="117"/>
      <c r="AK101" s="117"/>
      <c r="AL101" s="117"/>
      <c r="AM101" s="117"/>
      <c r="AN101" s="119">
        <f>SUM(AG101,AT101)</f>
        <v>0</v>
      </c>
      <c r="AO101" s="117"/>
      <c r="AP101" s="117"/>
      <c r="AQ101" s="120" t="s">
        <v>92</v>
      </c>
      <c r="AR101" s="121"/>
      <c r="AS101" s="122">
        <f>ROUND(SUM(AS102:AS105),2)</f>
        <v>0</v>
      </c>
      <c r="AT101" s="123">
        <f>ROUND(SUM(AV101:AW101),2)</f>
        <v>0</v>
      </c>
      <c r="AU101" s="124">
        <f>ROUND(SUM(AU102:AU105),5)</f>
        <v>0</v>
      </c>
      <c r="AV101" s="123">
        <f>ROUND(AZ101*L29,2)</f>
        <v>0</v>
      </c>
      <c r="AW101" s="123">
        <f>ROUND(BA101*L30,2)</f>
        <v>0</v>
      </c>
      <c r="AX101" s="123">
        <f>ROUND(BB101*L29,2)</f>
        <v>0</v>
      </c>
      <c r="AY101" s="123">
        <f>ROUND(BC101*L30,2)</f>
        <v>0</v>
      </c>
      <c r="AZ101" s="123">
        <f>ROUND(SUM(AZ102:AZ105),2)</f>
        <v>0</v>
      </c>
      <c r="BA101" s="123">
        <f>ROUND(SUM(BA102:BA105),2)</f>
        <v>0</v>
      </c>
      <c r="BB101" s="123">
        <f>ROUND(SUM(BB102:BB105),2)</f>
        <v>0</v>
      </c>
      <c r="BC101" s="123">
        <f>ROUND(SUM(BC102:BC105),2)</f>
        <v>0</v>
      </c>
      <c r="BD101" s="125">
        <f>ROUND(SUM(BD102:BD105),2)</f>
        <v>0</v>
      </c>
      <c r="BS101" s="126" t="s">
        <v>85</v>
      </c>
      <c r="BT101" s="126" t="s">
        <v>93</v>
      </c>
      <c r="BU101" s="126" t="s">
        <v>87</v>
      </c>
      <c r="BV101" s="126" t="s">
        <v>88</v>
      </c>
      <c r="BW101" s="126" t="s">
        <v>116</v>
      </c>
      <c r="BX101" s="126" t="s">
        <v>5</v>
      </c>
      <c r="CL101" s="126" t="s">
        <v>95</v>
      </c>
      <c r="CM101" s="126" t="s">
        <v>96</v>
      </c>
    </row>
    <row r="102" spans="1:90" s="3" customFormat="1" ht="24" customHeight="1">
      <c r="A102" s="127" t="s">
        <v>97</v>
      </c>
      <c r="B102" s="65"/>
      <c r="C102" s="128"/>
      <c r="D102" s="128"/>
      <c r="E102" s="129" t="s">
        <v>117</v>
      </c>
      <c r="F102" s="129"/>
      <c r="G102" s="129"/>
      <c r="H102" s="129"/>
      <c r="I102" s="129"/>
      <c r="J102" s="128"/>
      <c r="K102" s="129" t="s">
        <v>99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30">
        <f>'D 02.1.1 - Architektonick...'!J32</f>
        <v>0</v>
      </c>
      <c r="AH102" s="128"/>
      <c r="AI102" s="128"/>
      <c r="AJ102" s="128"/>
      <c r="AK102" s="128"/>
      <c r="AL102" s="128"/>
      <c r="AM102" s="128"/>
      <c r="AN102" s="130">
        <f>SUM(AG102,AT102)</f>
        <v>0</v>
      </c>
      <c r="AO102" s="128"/>
      <c r="AP102" s="128"/>
      <c r="AQ102" s="131" t="s">
        <v>100</v>
      </c>
      <c r="AR102" s="67"/>
      <c r="AS102" s="132">
        <v>0</v>
      </c>
      <c r="AT102" s="133">
        <f>ROUND(SUM(AV102:AW102),2)</f>
        <v>0</v>
      </c>
      <c r="AU102" s="134">
        <f>'D 02.1.1 - Architektonick...'!P132</f>
        <v>0</v>
      </c>
      <c r="AV102" s="133">
        <f>'D 02.1.1 - Architektonick...'!J35</f>
        <v>0</v>
      </c>
      <c r="AW102" s="133">
        <f>'D 02.1.1 - Architektonick...'!J36</f>
        <v>0</v>
      </c>
      <c r="AX102" s="133">
        <f>'D 02.1.1 - Architektonick...'!J37</f>
        <v>0</v>
      </c>
      <c r="AY102" s="133">
        <f>'D 02.1.1 - Architektonick...'!J38</f>
        <v>0</v>
      </c>
      <c r="AZ102" s="133">
        <f>'D 02.1.1 - Architektonick...'!F35</f>
        <v>0</v>
      </c>
      <c r="BA102" s="133">
        <f>'D 02.1.1 - Architektonick...'!F36</f>
        <v>0</v>
      </c>
      <c r="BB102" s="133">
        <f>'D 02.1.1 - Architektonick...'!F37</f>
        <v>0</v>
      </c>
      <c r="BC102" s="133">
        <f>'D 02.1.1 - Architektonick...'!F38</f>
        <v>0</v>
      </c>
      <c r="BD102" s="135">
        <f>'D 02.1.1 - Architektonick...'!F39</f>
        <v>0</v>
      </c>
      <c r="BT102" s="136" t="s">
        <v>96</v>
      </c>
      <c r="BV102" s="136" t="s">
        <v>88</v>
      </c>
      <c r="BW102" s="136" t="s">
        <v>118</v>
      </c>
      <c r="BX102" s="136" t="s">
        <v>116</v>
      </c>
      <c r="CL102" s="136" t="s">
        <v>95</v>
      </c>
    </row>
    <row r="103" spans="1:90" s="3" customFormat="1" ht="36" customHeight="1">
      <c r="A103" s="127" t="s">
        <v>97</v>
      </c>
      <c r="B103" s="65"/>
      <c r="C103" s="128"/>
      <c r="D103" s="128"/>
      <c r="E103" s="129" t="s">
        <v>119</v>
      </c>
      <c r="F103" s="129"/>
      <c r="G103" s="129"/>
      <c r="H103" s="129"/>
      <c r="I103" s="129"/>
      <c r="J103" s="128"/>
      <c r="K103" s="129" t="s">
        <v>103</v>
      </c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30">
        <f>'D 02.1.4.1 - Zdravotně te...'!J32</f>
        <v>0</v>
      </c>
      <c r="AH103" s="128"/>
      <c r="AI103" s="128"/>
      <c r="AJ103" s="128"/>
      <c r="AK103" s="128"/>
      <c r="AL103" s="128"/>
      <c r="AM103" s="128"/>
      <c r="AN103" s="130">
        <f>SUM(AG103,AT103)</f>
        <v>0</v>
      </c>
      <c r="AO103" s="128"/>
      <c r="AP103" s="128"/>
      <c r="AQ103" s="131" t="s">
        <v>100</v>
      </c>
      <c r="AR103" s="67"/>
      <c r="AS103" s="132">
        <v>0</v>
      </c>
      <c r="AT103" s="133">
        <f>ROUND(SUM(AV103:AW103),2)</f>
        <v>0</v>
      </c>
      <c r="AU103" s="134">
        <f>'D 02.1.4.1 - Zdravotně te...'!P130</f>
        <v>0</v>
      </c>
      <c r="AV103" s="133">
        <f>'D 02.1.4.1 - Zdravotně te...'!J35</f>
        <v>0</v>
      </c>
      <c r="AW103" s="133">
        <f>'D 02.1.4.1 - Zdravotně te...'!J36</f>
        <v>0</v>
      </c>
      <c r="AX103" s="133">
        <f>'D 02.1.4.1 - Zdravotně te...'!J37</f>
        <v>0</v>
      </c>
      <c r="AY103" s="133">
        <f>'D 02.1.4.1 - Zdravotně te...'!J38</f>
        <v>0</v>
      </c>
      <c r="AZ103" s="133">
        <f>'D 02.1.4.1 - Zdravotně te...'!F35</f>
        <v>0</v>
      </c>
      <c r="BA103" s="133">
        <f>'D 02.1.4.1 - Zdravotně te...'!F36</f>
        <v>0</v>
      </c>
      <c r="BB103" s="133">
        <f>'D 02.1.4.1 - Zdravotně te...'!F37</f>
        <v>0</v>
      </c>
      <c r="BC103" s="133">
        <f>'D 02.1.4.1 - Zdravotně te...'!F38</f>
        <v>0</v>
      </c>
      <c r="BD103" s="135">
        <f>'D 02.1.4.1 - Zdravotně te...'!F39</f>
        <v>0</v>
      </c>
      <c r="BT103" s="136" t="s">
        <v>96</v>
      </c>
      <c r="BV103" s="136" t="s">
        <v>88</v>
      </c>
      <c r="BW103" s="136" t="s">
        <v>120</v>
      </c>
      <c r="BX103" s="136" t="s">
        <v>116</v>
      </c>
      <c r="CL103" s="136" t="s">
        <v>95</v>
      </c>
    </row>
    <row r="104" spans="1:90" s="3" customFormat="1" ht="36" customHeight="1">
      <c r="A104" s="127" t="s">
        <v>97</v>
      </c>
      <c r="B104" s="65"/>
      <c r="C104" s="128"/>
      <c r="D104" s="128"/>
      <c r="E104" s="129" t="s">
        <v>121</v>
      </c>
      <c r="F104" s="129"/>
      <c r="G104" s="129"/>
      <c r="H104" s="129"/>
      <c r="I104" s="129"/>
      <c r="J104" s="128"/>
      <c r="K104" s="129" t="s">
        <v>106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30">
        <f>'D 02.1.4.2 - Vzduchotechnika'!J32</f>
        <v>0</v>
      </c>
      <c r="AH104" s="128"/>
      <c r="AI104" s="128"/>
      <c r="AJ104" s="128"/>
      <c r="AK104" s="128"/>
      <c r="AL104" s="128"/>
      <c r="AM104" s="128"/>
      <c r="AN104" s="130">
        <f>SUM(AG104,AT104)</f>
        <v>0</v>
      </c>
      <c r="AO104" s="128"/>
      <c r="AP104" s="128"/>
      <c r="AQ104" s="131" t="s">
        <v>100</v>
      </c>
      <c r="AR104" s="67"/>
      <c r="AS104" s="132">
        <v>0</v>
      </c>
      <c r="AT104" s="133">
        <f>ROUND(SUM(AV104:AW104),2)</f>
        <v>0</v>
      </c>
      <c r="AU104" s="134">
        <f>'D 02.1.4.2 - Vzduchotechnika'!P122</f>
        <v>0</v>
      </c>
      <c r="AV104" s="133">
        <f>'D 02.1.4.2 - Vzduchotechnika'!J35</f>
        <v>0</v>
      </c>
      <c r="AW104" s="133">
        <f>'D 02.1.4.2 - Vzduchotechnika'!J36</f>
        <v>0</v>
      </c>
      <c r="AX104" s="133">
        <f>'D 02.1.4.2 - Vzduchotechnika'!J37</f>
        <v>0</v>
      </c>
      <c r="AY104" s="133">
        <f>'D 02.1.4.2 - Vzduchotechnika'!J38</f>
        <v>0</v>
      </c>
      <c r="AZ104" s="133">
        <f>'D 02.1.4.2 - Vzduchotechnika'!F35</f>
        <v>0</v>
      </c>
      <c r="BA104" s="133">
        <f>'D 02.1.4.2 - Vzduchotechnika'!F36</f>
        <v>0</v>
      </c>
      <c r="BB104" s="133">
        <f>'D 02.1.4.2 - Vzduchotechnika'!F37</f>
        <v>0</v>
      </c>
      <c r="BC104" s="133">
        <f>'D 02.1.4.2 - Vzduchotechnika'!F38</f>
        <v>0</v>
      </c>
      <c r="BD104" s="135">
        <f>'D 02.1.4.2 - Vzduchotechnika'!F39</f>
        <v>0</v>
      </c>
      <c r="BT104" s="136" t="s">
        <v>96</v>
      </c>
      <c r="BV104" s="136" t="s">
        <v>88</v>
      </c>
      <c r="BW104" s="136" t="s">
        <v>122</v>
      </c>
      <c r="BX104" s="136" t="s">
        <v>116</v>
      </c>
      <c r="CL104" s="136" t="s">
        <v>19</v>
      </c>
    </row>
    <row r="105" spans="1:90" s="3" customFormat="1" ht="36" customHeight="1">
      <c r="A105" s="127" t="s">
        <v>97</v>
      </c>
      <c r="B105" s="65"/>
      <c r="C105" s="128"/>
      <c r="D105" s="128"/>
      <c r="E105" s="129" t="s">
        <v>123</v>
      </c>
      <c r="F105" s="129"/>
      <c r="G105" s="129"/>
      <c r="H105" s="129"/>
      <c r="I105" s="129"/>
      <c r="J105" s="128"/>
      <c r="K105" s="129" t="s">
        <v>112</v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30">
        <f>'D 02.1.4.3 - Elektroinsta...'!J32</f>
        <v>0</v>
      </c>
      <c r="AH105" s="128"/>
      <c r="AI105" s="128"/>
      <c r="AJ105" s="128"/>
      <c r="AK105" s="128"/>
      <c r="AL105" s="128"/>
      <c r="AM105" s="128"/>
      <c r="AN105" s="130">
        <f>SUM(AG105,AT105)</f>
        <v>0</v>
      </c>
      <c r="AO105" s="128"/>
      <c r="AP105" s="128"/>
      <c r="AQ105" s="131" t="s">
        <v>100</v>
      </c>
      <c r="AR105" s="67"/>
      <c r="AS105" s="132">
        <v>0</v>
      </c>
      <c r="AT105" s="133">
        <f>ROUND(SUM(AV105:AW105),2)</f>
        <v>0</v>
      </c>
      <c r="AU105" s="134">
        <f>'D 02.1.4.3 - Elektroinsta...'!P124</f>
        <v>0</v>
      </c>
      <c r="AV105" s="133">
        <f>'D 02.1.4.3 - Elektroinsta...'!J35</f>
        <v>0</v>
      </c>
      <c r="AW105" s="133">
        <f>'D 02.1.4.3 - Elektroinsta...'!J36</f>
        <v>0</v>
      </c>
      <c r="AX105" s="133">
        <f>'D 02.1.4.3 - Elektroinsta...'!J37</f>
        <v>0</v>
      </c>
      <c r="AY105" s="133">
        <f>'D 02.1.4.3 - Elektroinsta...'!J38</f>
        <v>0</v>
      </c>
      <c r="AZ105" s="133">
        <f>'D 02.1.4.3 - Elektroinsta...'!F35</f>
        <v>0</v>
      </c>
      <c r="BA105" s="133">
        <f>'D 02.1.4.3 - Elektroinsta...'!F36</f>
        <v>0</v>
      </c>
      <c r="BB105" s="133">
        <f>'D 02.1.4.3 - Elektroinsta...'!F37</f>
        <v>0</v>
      </c>
      <c r="BC105" s="133">
        <f>'D 02.1.4.3 - Elektroinsta...'!F38</f>
        <v>0</v>
      </c>
      <c r="BD105" s="135">
        <f>'D 02.1.4.3 - Elektroinsta...'!F39</f>
        <v>0</v>
      </c>
      <c r="BT105" s="136" t="s">
        <v>96</v>
      </c>
      <c r="BV105" s="136" t="s">
        <v>88</v>
      </c>
      <c r="BW105" s="136" t="s">
        <v>124</v>
      </c>
      <c r="BX105" s="136" t="s">
        <v>116</v>
      </c>
      <c r="CL105" s="136" t="s">
        <v>19</v>
      </c>
    </row>
    <row r="106" spans="1:91" s="6" customFormat="1" ht="26.4" customHeight="1">
      <c r="A106" s="127" t="s">
        <v>97</v>
      </c>
      <c r="B106" s="114"/>
      <c r="C106" s="115"/>
      <c r="D106" s="116" t="s">
        <v>125</v>
      </c>
      <c r="E106" s="116"/>
      <c r="F106" s="116"/>
      <c r="G106" s="116"/>
      <c r="H106" s="116"/>
      <c r="I106" s="117"/>
      <c r="J106" s="116" t="s">
        <v>126</v>
      </c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9">
        <f>'SO 03a - Venkovní úpravy ...'!J30</f>
        <v>0</v>
      </c>
      <c r="AH106" s="117"/>
      <c r="AI106" s="117"/>
      <c r="AJ106" s="117"/>
      <c r="AK106" s="117"/>
      <c r="AL106" s="117"/>
      <c r="AM106" s="117"/>
      <c r="AN106" s="119">
        <f>SUM(AG106,AT106)</f>
        <v>0</v>
      </c>
      <c r="AO106" s="117"/>
      <c r="AP106" s="117"/>
      <c r="AQ106" s="120" t="s">
        <v>92</v>
      </c>
      <c r="AR106" s="121"/>
      <c r="AS106" s="122">
        <v>0</v>
      </c>
      <c r="AT106" s="123">
        <f>ROUND(SUM(AV106:AW106),2)</f>
        <v>0</v>
      </c>
      <c r="AU106" s="124">
        <f>'SO 03a - Venkovní úpravy ...'!P118</f>
        <v>0</v>
      </c>
      <c r="AV106" s="123">
        <f>'SO 03a - Venkovní úpravy ...'!J33</f>
        <v>0</v>
      </c>
      <c r="AW106" s="123">
        <f>'SO 03a - Venkovní úpravy ...'!J34</f>
        <v>0</v>
      </c>
      <c r="AX106" s="123">
        <f>'SO 03a - Venkovní úpravy ...'!J35</f>
        <v>0</v>
      </c>
      <c r="AY106" s="123">
        <f>'SO 03a - Venkovní úpravy ...'!J36</f>
        <v>0</v>
      </c>
      <c r="AZ106" s="123">
        <f>'SO 03a - Venkovní úpravy ...'!F33</f>
        <v>0</v>
      </c>
      <c r="BA106" s="123">
        <f>'SO 03a - Venkovní úpravy ...'!F34</f>
        <v>0</v>
      </c>
      <c r="BB106" s="123">
        <f>'SO 03a - Venkovní úpravy ...'!F35</f>
        <v>0</v>
      </c>
      <c r="BC106" s="123">
        <f>'SO 03a - Venkovní úpravy ...'!F36</f>
        <v>0</v>
      </c>
      <c r="BD106" s="125">
        <f>'SO 03a - Venkovní úpravy ...'!F37</f>
        <v>0</v>
      </c>
      <c r="BT106" s="126" t="s">
        <v>93</v>
      </c>
      <c r="BV106" s="126" t="s">
        <v>88</v>
      </c>
      <c r="BW106" s="126" t="s">
        <v>127</v>
      </c>
      <c r="BX106" s="126" t="s">
        <v>5</v>
      </c>
      <c r="CL106" s="126" t="s">
        <v>19</v>
      </c>
      <c r="CM106" s="126" t="s">
        <v>96</v>
      </c>
    </row>
    <row r="107" spans="1:91" s="6" customFormat="1" ht="26.4" customHeight="1">
      <c r="A107" s="127" t="s">
        <v>97</v>
      </c>
      <c r="B107" s="114"/>
      <c r="C107" s="115"/>
      <c r="D107" s="116" t="s">
        <v>128</v>
      </c>
      <c r="E107" s="116"/>
      <c r="F107" s="116"/>
      <c r="G107" s="116"/>
      <c r="H107" s="116"/>
      <c r="I107" s="117"/>
      <c r="J107" s="116" t="s">
        <v>129</v>
      </c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9">
        <f>'SO 03b - Venkovní úpravy ...'!J30</f>
        <v>0</v>
      </c>
      <c r="AH107" s="117"/>
      <c r="AI107" s="117"/>
      <c r="AJ107" s="117"/>
      <c r="AK107" s="117"/>
      <c r="AL107" s="117"/>
      <c r="AM107" s="117"/>
      <c r="AN107" s="119">
        <f>SUM(AG107,AT107)</f>
        <v>0</v>
      </c>
      <c r="AO107" s="117"/>
      <c r="AP107" s="117"/>
      <c r="AQ107" s="120" t="s">
        <v>92</v>
      </c>
      <c r="AR107" s="121"/>
      <c r="AS107" s="122">
        <v>0</v>
      </c>
      <c r="AT107" s="123">
        <f>ROUND(SUM(AV107:AW107),2)</f>
        <v>0</v>
      </c>
      <c r="AU107" s="124">
        <f>'SO 03b - Venkovní úpravy ...'!P119</f>
        <v>0</v>
      </c>
      <c r="AV107" s="123">
        <f>'SO 03b - Venkovní úpravy ...'!J33</f>
        <v>0</v>
      </c>
      <c r="AW107" s="123">
        <f>'SO 03b - Venkovní úpravy ...'!J34</f>
        <v>0</v>
      </c>
      <c r="AX107" s="123">
        <f>'SO 03b - Venkovní úpravy ...'!J35</f>
        <v>0</v>
      </c>
      <c r="AY107" s="123">
        <f>'SO 03b - Venkovní úpravy ...'!J36</f>
        <v>0</v>
      </c>
      <c r="AZ107" s="123">
        <f>'SO 03b - Venkovní úpravy ...'!F33</f>
        <v>0</v>
      </c>
      <c r="BA107" s="123">
        <f>'SO 03b - Venkovní úpravy ...'!F34</f>
        <v>0</v>
      </c>
      <c r="BB107" s="123">
        <f>'SO 03b - Venkovní úpravy ...'!F35</f>
        <v>0</v>
      </c>
      <c r="BC107" s="123">
        <f>'SO 03b - Venkovní úpravy ...'!F36</f>
        <v>0</v>
      </c>
      <c r="BD107" s="125">
        <f>'SO 03b - Venkovní úpravy ...'!F37</f>
        <v>0</v>
      </c>
      <c r="BT107" s="126" t="s">
        <v>93</v>
      </c>
      <c r="BV107" s="126" t="s">
        <v>88</v>
      </c>
      <c r="BW107" s="126" t="s">
        <v>130</v>
      </c>
      <c r="BX107" s="126" t="s">
        <v>5</v>
      </c>
      <c r="CL107" s="126" t="s">
        <v>19</v>
      </c>
      <c r="CM107" s="126" t="s">
        <v>96</v>
      </c>
    </row>
    <row r="108" spans="1:91" s="6" customFormat="1" ht="26.4" customHeight="1">
      <c r="A108" s="127" t="s">
        <v>97</v>
      </c>
      <c r="B108" s="114"/>
      <c r="C108" s="115"/>
      <c r="D108" s="116" t="s">
        <v>131</v>
      </c>
      <c r="E108" s="116"/>
      <c r="F108" s="116"/>
      <c r="G108" s="116"/>
      <c r="H108" s="116"/>
      <c r="I108" s="117"/>
      <c r="J108" s="116" t="s">
        <v>132</v>
      </c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9">
        <f>'SO 20a - Souhrnné náklady...'!J30</f>
        <v>0</v>
      </c>
      <c r="AH108" s="117"/>
      <c r="AI108" s="117"/>
      <c r="AJ108" s="117"/>
      <c r="AK108" s="117"/>
      <c r="AL108" s="117"/>
      <c r="AM108" s="117"/>
      <c r="AN108" s="119">
        <f>SUM(AG108,AT108)</f>
        <v>0</v>
      </c>
      <c r="AO108" s="117"/>
      <c r="AP108" s="117"/>
      <c r="AQ108" s="120" t="s">
        <v>92</v>
      </c>
      <c r="AR108" s="121"/>
      <c r="AS108" s="122">
        <v>0</v>
      </c>
      <c r="AT108" s="123">
        <f>ROUND(SUM(AV108:AW108),2)</f>
        <v>0</v>
      </c>
      <c r="AU108" s="124">
        <f>'SO 20a - Souhrnné náklady...'!P121</f>
        <v>0</v>
      </c>
      <c r="AV108" s="123">
        <f>'SO 20a - Souhrnné náklady...'!J33</f>
        <v>0</v>
      </c>
      <c r="AW108" s="123">
        <f>'SO 20a - Souhrnné náklady...'!J34</f>
        <v>0</v>
      </c>
      <c r="AX108" s="123">
        <f>'SO 20a - Souhrnné náklady...'!J35</f>
        <v>0</v>
      </c>
      <c r="AY108" s="123">
        <f>'SO 20a - Souhrnné náklady...'!J36</f>
        <v>0</v>
      </c>
      <c r="AZ108" s="123">
        <f>'SO 20a - Souhrnné náklady...'!F33</f>
        <v>0</v>
      </c>
      <c r="BA108" s="123">
        <f>'SO 20a - Souhrnné náklady...'!F34</f>
        <v>0</v>
      </c>
      <c r="BB108" s="123">
        <f>'SO 20a - Souhrnné náklady...'!F35</f>
        <v>0</v>
      </c>
      <c r="BC108" s="123">
        <f>'SO 20a - Souhrnné náklady...'!F36</f>
        <v>0</v>
      </c>
      <c r="BD108" s="125">
        <f>'SO 20a - Souhrnné náklady...'!F37</f>
        <v>0</v>
      </c>
      <c r="BT108" s="126" t="s">
        <v>93</v>
      </c>
      <c r="BV108" s="126" t="s">
        <v>88</v>
      </c>
      <c r="BW108" s="126" t="s">
        <v>133</v>
      </c>
      <c r="BX108" s="126" t="s">
        <v>5</v>
      </c>
      <c r="CL108" s="126" t="s">
        <v>19</v>
      </c>
      <c r="CM108" s="126" t="s">
        <v>96</v>
      </c>
    </row>
    <row r="109" spans="1:91" s="6" customFormat="1" ht="26.4" customHeight="1">
      <c r="A109" s="127" t="s">
        <v>97</v>
      </c>
      <c r="B109" s="114"/>
      <c r="C109" s="115"/>
      <c r="D109" s="116" t="s">
        <v>134</v>
      </c>
      <c r="E109" s="116"/>
      <c r="F109" s="116"/>
      <c r="G109" s="116"/>
      <c r="H109" s="116"/>
      <c r="I109" s="117"/>
      <c r="J109" s="116" t="s">
        <v>135</v>
      </c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9">
        <f>'SO 20b - Souhrnné náklady...'!J30</f>
        <v>0</v>
      </c>
      <c r="AH109" s="117"/>
      <c r="AI109" s="117"/>
      <c r="AJ109" s="117"/>
      <c r="AK109" s="117"/>
      <c r="AL109" s="117"/>
      <c r="AM109" s="117"/>
      <c r="AN109" s="119">
        <f>SUM(AG109,AT109)</f>
        <v>0</v>
      </c>
      <c r="AO109" s="117"/>
      <c r="AP109" s="117"/>
      <c r="AQ109" s="120" t="s">
        <v>92</v>
      </c>
      <c r="AR109" s="121"/>
      <c r="AS109" s="137">
        <v>0</v>
      </c>
      <c r="AT109" s="138">
        <f>ROUND(SUM(AV109:AW109),2)</f>
        <v>0</v>
      </c>
      <c r="AU109" s="139">
        <f>'SO 20b - Souhrnné náklady...'!P118</f>
        <v>0</v>
      </c>
      <c r="AV109" s="138">
        <f>'SO 20b - Souhrnné náklady...'!J33</f>
        <v>0</v>
      </c>
      <c r="AW109" s="138">
        <f>'SO 20b - Souhrnné náklady...'!J34</f>
        <v>0</v>
      </c>
      <c r="AX109" s="138">
        <f>'SO 20b - Souhrnné náklady...'!J35</f>
        <v>0</v>
      </c>
      <c r="AY109" s="138">
        <f>'SO 20b - Souhrnné náklady...'!J36</f>
        <v>0</v>
      </c>
      <c r="AZ109" s="138">
        <f>'SO 20b - Souhrnné náklady...'!F33</f>
        <v>0</v>
      </c>
      <c r="BA109" s="138">
        <f>'SO 20b - Souhrnné náklady...'!F34</f>
        <v>0</v>
      </c>
      <c r="BB109" s="138">
        <f>'SO 20b - Souhrnné náklady...'!F35</f>
        <v>0</v>
      </c>
      <c r="BC109" s="138">
        <f>'SO 20b - Souhrnné náklady...'!F36</f>
        <v>0</v>
      </c>
      <c r="BD109" s="140">
        <f>'SO 20b - Souhrnné náklady...'!F37</f>
        <v>0</v>
      </c>
      <c r="BT109" s="126" t="s">
        <v>93</v>
      </c>
      <c r="BV109" s="126" t="s">
        <v>88</v>
      </c>
      <c r="BW109" s="126" t="s">
        <v>136</v>
      </c>
      <c r="BX109" s="126" t="s">
        <v>5</v>
      </c>
      <c r="CL109" s="126" t="s">
        <v>19</v>
      </c>
      <c r="CM109" s="126" t="s">
        <v>96</v>
      </c>
    </row>
    <row r="110" spans="2:44" s="1" customFormat="1" ht="30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43"/>
    </row>
    <row r="111" spans="2:44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43"/>
    </row>
  </sheetData>
  <sheetProtection password="CC35" sheet="1" objects="1" scenarios="1" formatColumns="0" formatRows="0"/>
  <mergeCells count="9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E102:I102"/>
    <mergeCell ref="D95:H95"/>
    <mergeCell ref="E96:I96"/>
    <mergeCell ref="E97:I97"/>
    <mergeCell ref="E98:I98"/>
    <mergeCell ref="E99:I99"/>
    <mergeCell ref="E100:I100"/>
    <mergeCell ref="D101:H101"/>
    <mergeCell ref="E103:I103"/>
    <mergeCell ref="E104:I104"/>
    <mergeCell ref="E105:I105"/>
    <mergeCell ref="D106:H106"/>
    <mergeCell ref="D107:H107"/>
    <mergeCell ref="D108:H108"/>
    <mergeCell ref="D109:H109"/>
    <mergeCell ref="AG104:AM104"/>
    <mergeCell ref="AG103:AM103"/>
    <mergeCell ref="AG105:AM105"/>
    <mergeCell ref="AG106:AM106"/>
    <mergeCell ref="AG107:AM107"/>
    <mergeCell ref="AG108:AM108"/>
    <mergeCell ref="AG109:AM109"/>
    <mergeCell ref="J109:AF109"/>
    <mergeCell ref="J108:AF108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J101:AF101"/>
    <mergeCell ref="K102:AF102"/>
    <mergeCell ref="K103:AF103"/>
    <mergeCell ref="K104:AF104"/>
    <mergeCell ref="K105:AF105"/>
    <mergeCell ref="J106:AF106"/>
    <mergeCell ref="J107:AF107"/>
  </mergeCells>
  <hyperlinks>
    <hyperlink ref="A96" location="'D 01.1.1 (1) - Architekto...'!C2" display="/"/>
    <hyperlink ref="A97" location="'D 01.1.4.1 - Zdravotně te...'!C2" display="/"/>
    <hyperlink ref="A98" location="'D 01.1.4.2 - Vzduchotechnika'!C2" display="/"/>
    <hyperlink ref="A99" location="'D 01.1.4.3 - Ústřední vyt...'!C2" display="/"/>
    <hyperlink ref="A100" location="'D 01.1.4.4 - Elektroinsta...'!C2" display="/"/>
    <hyperlink ref="A102" location="'D 02.1.1 - Architektonick...'!C2" display="/"/>
    <hyperlink ref="A103" location="'D 02.1.4.1 - Zdravotně te...'!C2" display="/"/>
    <hyperlink ref="A104" location="'D 02.1.4.2 - Vzduchotechnika'!C2" display="/"/>
    <hyperlink ref="A105" location="'D 02.1.4.3 - Elektroinsta...'!C2" display="/"/>
    <hyperlink ref="A106" location="'SO 03a - Venkovní úpravy ...'!C2" display="/"/>
    <hyperlink ref="A107" location="'SO 03b - Venkovní úpravy ...'!C2" display="/"/>
    <hyperlink ref="A108" location="'SO 20a - Souhrnné náklady...'!C2" display="/"/>
    <hyperlink ref="A109" location="'SO 20b - Souhrnné náklad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124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14.4" customHeight="1">
      <c r="B9" s="43"/>
      <c r="E9" s="149" t="s">
        <v>3415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3809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19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23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2824</v>
      </c>
      <c r="L22" s="43"/>
    </row>
    <row r="23" spans="2:12" s="1" customFormat="1" ht="18" customHeight="1">
      <c r="B23" s="43"/>
      <c r="E23" s="136" t="s">
        <v>2825</v>
      </c>
      <c r="I23" s="152" t="s">
        <v>34</v>
      </c>
      <c r="J23" s="136" t="s">
        <v>2826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1</v>
      </c>
      <c r="L25" s="43"/>
    </row>
    <row r="26" spans="2:12" s="1" customFormat="1" ht="18" customHeight="1">
      <c r="B26" s="43"/>
      <c r="E26" s="136" t="s">
        <v>2827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ROUND(J124,2)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ROUND((SUM(BE124:BE188)),2)</f>
        <v>0</v>
      </c>
      <c r="I35" s="168">
        <v>0.21</v>
      </c>
      <c r="J35" s="167">
        <f>ROUND(((SUM(BE124:BE188))*I35),2)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ROUND((SUM(BF124:BF188)),2)</f>
        <v>0</v>
      </c>
      <c r="I36" s="168">
        <v>0.15</v>
      </c>
      <c r="J36" s="167">
        <f>ROUND(((SUM(BF124:BF188))*I36),2)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ROUND((SUM(BG124:BG188)),2)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ROUND((SUM(BH124:BH188)),2)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ROUND((SUM(BI124:BI188)),2)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14.4" customHeight="1">
      <c r="B86" s="38"/>
      <c r="C86" s="39"/>
      <c r="D86" s="39"/>
      <c r="E86" s="191" t="s">
        <v>3415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02.1.4.3 - Elektroinstalace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 xml:space="preserve"> 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40.8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ELEKTRO - SYCHRA, spol. s r.o.</v>
      </c>
      <c r="K92" s="39"/>
      <c r="L92" s="43"/>
    </row>
    <row r="93" spans="2:12" s="1" customFormat="1" ht="15.6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Roman Hroděj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J124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249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</row>
    <row r="99" spans="2:12" s="9" customFormat="1" ht="19.9" customHeight="1">
      <c r="B99" s="204"/>
      <c r="C99" s="128"/>
      <c r="D99" s="205" t="s">
        <v>2828</v>
      </c>
      <c r="E99" s="206"/>
      <c r="F99" s="206"/>
      <c r="G99" s="206"/>
      <c r="H99" s="206"/>
      <c r="I99" s="207"/>
      <c r="J99" s="208">
        <f>J126</f>
        <v>0</v>
      </c>
      <c r="K99" s="128"/>
      <c r="L99" s="209"/>
    </row>
    <row r="100" spans="2:12" s="9" customFormat="1" ht="19.9" customHeight="1">
      <c r="B100" s="204"/>
      <c r="C100" s="128"/>
      <c r="D100" s="205" t="s">
        <v>3810</v>
      </c>
      <c r="E100" s="206"/>
      <c r="F100" s="206"/>
      <c r="G100" s="206"/>
      <c r="H100" s="206"/>
      <c r="I100" s="207"/>
      <c r="J100" s="208">
        <f>J146</f>
        <v>0</v>
      </c>
      <c r="K100" s="128"/>
      <c r="L100" s="209"/>
    </row>
    <row r="101" spans="2:12" s="9" customFormat="1" ht="19.9" customHeight="1">
      <c r="B101" s="204"/>
      <c r="C101" s="128"/>
      <c r="D101" s="205" t="s">
        <v>3811</v>
      </c>
      <c r="E101" s="206"/>
      <c r="F101" s="206"/>
      <c r="G101" s="206"/>
      <c r="H101" s="206"/>
      <c r="I101" s="207"/>
      <c r="J101" s="208">
        <f>J154</f>
        <v>0</v>
      </c>
      <c r="K101" s="128"/>
      <c r="L101" s="209"/>
    </row>
    <row r="102" spans="2:12" s="9" customFormat="1" ht="19.9" customHeight="1">
      <c r="B102" s="204"/>
      <c r="C102" s="128"/>
      <c r="D102" s="205" t="s">
        <v>3812</v>
      </c>
      <c r="E102" s="206"/>
      <c r="F102" s="206"/>
      <c r="G102" s="206"/>
      <c r="H102" s="206"/>
      <c r="I102" s="207"/>
      <c r="J102" s="208">
        <f>J179</f>
        <v>0</v>
      </c>
      <c r="K102" s="128"/>
      <c r="L102" s="209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50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87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90"/>
      <c r="J108" s="64"/>
      <c r="K108" s="64"/>
      <c r="L108" s="43"/>
    </row>
    <row r="109" spans="2:12" s="1" customFormat="1" ht="24.95" customHeight="1">
      <c r="B109" s="38"/>
      <c r="C109" s="22" t="s">
        <v>263</v>
      </c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50"/>
      <c r="J110" s="39"/>
      <c r="K110" s="39"/>
      <c r="L110" s="43"/>
    </row>
    <row r="111" spans="2:12" s="1" customFormat="1" ht="12" customHeight="1">
      <c r="B111" s="38"/>
      <c r="C111" s="31" t="s">
        <v>16</v>
      </c>
      <c r="D111" s="39"/>
      <c r="E111" s="39"/>
      <c r="F111" s="39"/>
      <c r="G111" s="39"/>
      <c r="H111" s="39"/>
      <c r="I111" s="150"/>
      <c r="J111" s="39"/>
      <c r="K111" s="39"/>
      <c r="L111" s="43"/>
    </row>
    <row r="112" spans="2:12" s="1" customFormat="1" ht="14.4" customHeight="1">
      <c r="B112" s="38"/>
      <c r="C112" s="39"/>
      <c r="D112" s="39"/>
      <c r="E112" s="191" t="str">
        <f>E7</f>
        <v>Speciální ZŠ, MŠ a praktická škola Ústí nad Orlicí - půdní vestavba a rekonstrukce WC</v>
      </c>
      <c r="F112" s="31"/>
      <c r="G112" s="31"/>
      <c r="H112" s="31"/>
      <c r="I112" s="150"/>
      <c r="J112" s="39"/>
      <c r="K112" s="39"/>
      <c r="L112" s="43"/>
    </row>
    <row r="113" spans="2:12" ht="12" customHeight="1">
      <c r="B113" s="20"/>
      <c r="C113" s="31" t="s">
        <v>157</v>
      </c>
      <c r="D113" s="21"/>
      <c r="E113" s="21"/>
      <c r="F113" s="21"/>
      <c r="G113" s="21"/>
      <c r="H113" s="21"/>
      <c r="I113" s="141"/>
      <c r="J113" s="21"/>
      <c r="K113" s="21"/>
      <c r="L113" s="19"/>
    </row>
    <row r="114" spans="2:12" s="1" customFormat="1" ht="14.4" customHeight="1">
      <c r="B114" s="38"/>
      <c r="C114" s="39"/>
      <c r="D114" s="39"/>
      <c r="E114" s="191" t="s">
        <v>3415</v>
      </c>
      <c r="F114" s="39"/>
      <c r="G114" s="39"/>
      <c r="H114" s="39"/>
      <c r="I114" s="150"/>
      <c r="J114" s="39"/>
      <c r="K114" s="39"/>
      <c r="L114" s="43"/>
    </row>
    <row r="115" spans="2:12" s="1" customFormat="1" ht="12" customHeight="1">
      <c r="B115" s="38"/>
      <c r="C115" s="31" t="s">
        <v>165</v>
      </c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14.4" customHeight="1">
      <c r="B116" s="38"/>
      <c r="C116" s="39"/>
      <c r="D116" s="39"/>
      <c r="E116" s="71" t="str">
        <f>E11</f>
        <v>D 02.1.4.3 - Elektroinstalace</v>
      </c>
      <c r="F116" s="39"/>
      <c r="G116" s="39"/>
      <c r="H116" s="39"/>
      <c r="I116" s="150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12" customHeight="1">
      <c r="B118" s="38"/>
      <c r="C118" s="31" t="s">
        <v>22</v>
      </c>
      <c r="D118" s="39"/>
      <c r="E118" s="39"/>
      <c r="F118" s="26" t="str">
        <f>F14</f>
        <v xml:space="preserve"> </v>
      </c>
      <c r="G118" s="39"/>
      <c r="H118" s="39"/>
      <c r="I118" s="152" t="s">
        <v>24</v>
      </c>
      <c r="J118" s="74" t="str">
        <f>IF(J14="","",J14)</f>
        <v>9. 7. 2019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12" s="1" customFormat="1" ht="40.8" customHeight="1">
      <c r="B120" s="38"/>
      <c r="C120" s="31" t="s">
        <v>30</v>
      </c>
      <c r="D120" s="39"/>
      <c r="E120" s="39"/>
      <c r="F120" s="26" t="str">
        <f>E17</f>
        <v>Pardubický kraj</v>
      </c>
      <c r="G120" s="39"/>
      <c r="H120" s="39"/>
      <c r="I120" s="152" t="s">
        <v>38</v>
      </c>
      <c r="J120" s="36" t="str">
        <f>E23</f>
        <v>ELEKTRO - SYCHRA, spol. s r.o.</v>
      </c>
      <c r="K120" s="39"/>
      <c r="L120" s="43"/>
    </row>
    <row r="121" spans="2:12" s="1" customFormat="1" ht="15.6" customHeight="1">
      <c r="B121" s="38"/>
      <c r="C121" s="31" t="s">
        <v>36</v>
      </c>
      <c r="D121" s="39"/>
      <c r="E121" s="39"/>
      <c r="F121" s="26" t="str">
        <f>IF(E20="","",E20)</f>
        <v>Vyplň údaj</v>
      </c>
      <c r="G121" s="39"/>
      <c r="H121" s="39"/>
      <c r="I121" s="152" t="s">
        <v>43</v>
      </c>
      <c r="J121" s="36" t="str">
        <f>E26</f>
        <v>Roman Hroděj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50"/>
      <c r="J122" s="39"/>
      <c r="K122" s="39"/>
      <c r="L122" s="43"/>
    </row>
    <row r="123" spans="2:20" s="10" customFormat="1" ht="29.25" customHeight="1">
      <c r="B123" s="210"/>
      <c r="C123" s="211" t="s">
        <v>264</v>
      </c>
      <c r="D123" s="212" t="s">
        <v>71</v>
      </c>
      <c r="E123" s="212" t="s">
        <v>67</v>
      </c>
      <c r="F123" s="212" t="s">
        <v>68</v>
      </c>
      <c r="G123" s="212" t="s">
        <v>265</v>
      </c>
      <c r="H123" s="212" t="s">
        <v>266</v>
      </c>
      <c r="I123" s="213" t="s">
        <v>267</v>
      </c>
      <c r="J123" s="212" t="s">
        <v>237</v>
      </c>
      <c r="K123" s="214" t="s">
        <v>268</v>
      </c>
      <c r="L123" s="215"/>
      <c r="M123" s="95" t="s">
        <v>1</v>
      </c>
      <c r="N123" s="96" t="s">
        <v>50</v>
      </c>
      <c r="O123" s="96" t="s">
        <v>269</v>
      </c>
      <c r="P123" s="96" t="s">
        <v>270</v>
      </c>
      <c r="Q123" s="96" t="s">
        <v>271</v>
      </c>
      <c r="R123" s="96" t="s">
        <v>272</v>
      </c>
      <c r="S123" s="96" t="s">
        <v>273</v>
      </c>
      <c r="T123" s="97" t="s">
        <v>274</v>
      </c>
    </row>
    <row r="124" spans="2:63" s="1" customFormat="1" ht="22.8" customHeight="1">
      <c r="B124" s="38"/>
      <c r="C124" s="102" t="s">
        <v>275</v>
      </c>
      <c r="D124" s="39"/>
      <c r="E124" s="39"/>
      <c r="F124" s="39"/>
      <c r="G124" s="39"/>
      <c r="H124" s="39"/>
      <c r="I124" s="150"/>
      <c r="J124" s="216">
        <f>BK124</f>
        <v>0</v>
      </c>
      <c r="K124" s="39"/>
      <c r="L124" s="43"/>
      <c r="M124" s="98"/>
      <c r="N124" s="99"/>
      <c r="O124" s="99"/>
      <c r="P124" s="217">
        <f>P125</f>
        <v>0</v>
      </c>
      <c r="Q124" s="99"/>
      <c r="R124" s="217">
        <f>R125</f>
        <v>0</v>
      </c>
      <c r="S124" s="99"/>
      <c r="T124" s="218">
        <f>T125</f>
        <v>0</v>
      </c>
      <c r="AT124" s="16" t="s">
        <v>85</v>
      </c>
      <c r="AU124" s="16" t="s">
        <v>239</v>
      </c>
      <c r="BK124" s="219">
        <f>BK125</f>
        <v>0</v>
      </c>
    </row>
    <row r="125" spans="2:63" s="11" customFormat="1" ht="25.9" customHeight="1">
      <c r="B125" s="220"/>
      <c r="C125" s="221"/>
      <c r="D125" s="222" t="s">
        <v>85</v>
      </c>
      <c r="E125" s="223" t="s">
        <v>953</v>
      </c>
      <c r="F125" s="223" t="s">
        <v>954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P126+P146+P154+P179</f>
        <v>0</v>
      </c>
      <c r="Q125" s="228"/>
      <c r="R125" s="229">
        <f>R126+R146+R154+R179</f>
        <v>0</v>
      </c>
      <c r="S125" s="228"/>
      <c r="T125" s="230">
        <f>T126+T146+T154+T179</f>
        <v>0</v>
      </c>
      <c r="AR125" s="231" t="s">
        <v>96</v>
      </c>
      <c r="AT125" s="232" t="s">
        <v>85</v>
      </c>
      <c r="AU125" s="232" t="s">
        <v>86</v>
      </c>
      <c r="AY125" s="231" t="s">
        <v>278</v>
      </c>
      <c r="BK125" s="233">
        <f>BK126+BK146+BK154+BK179</f>
        <v>0</v>
      </c>
    </row>
    <row r="126" spans="2:63" s="11" customFormat="1" ht="22.8" customHeight="1">
      <c r="B126" s="220"/>
      <c r="C126" s="221"/>
      <c r="D126" s="222" t="s">
        <v>85</v>
      </c>
      <c r="E126" s="234" t="s">
        <v>2472</v>
      </c>
      <c r="F126" s="234" t="s">
        <v>2837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SUM(P127:P145)</f>
        <v>0</v>
      </c>
      <c r="Q126" s="228"/>
      <c r="R126" s="229">
        <f>SUM(R127:R145)</f>
        <v>0</v>
      </c>
      <c r="S126" s="228"/>
      <c r="T126" s="230">
        <f>SUM(T127:T145)</f>
        <v>0</v>
      </c>
      <c r="AR126" s="231" t="s">
        <v>93</v>
      </c>
      <c r="AT126" s="232" t="s">
        <v>85</v>
      </c>
      <c r="AU126" s="232" t="s">
        <v>93</v>
      </c>
      <c r="AY126" s="231" t="s">
        <v>278</v>
      </c>
      <c r="BK126" s="233">
        <f>SUM(BK127:BK145)</f>
        <v>0</v>
      </c>
    </row>
    <row r="127" spans="2:65" s="1" customFormat="1" ht="21.6" customHeight="1">
      <c r="B127" s="38"/>
      <c r="C127" s="236" t="s">
        <v>93</v>
      </c>
      <c r="D127" s="236" t="s">
        <v>280</v>
      </c>
      <c r="E127" s="237" t="s">
        <v>2861</v>
      </c>
      <c r="F127" s="238" t="s">
        <v>2916</v>
      </c>
      <c r="G127" s="239" t="s">
        <v>2476</v>
      </c>
      <c r="H127" s="240">
        <v>38</v>
      </c>
      <c r="I127" s="241"/>
      <c r="J127" s="242">
        <f>ROUND(I127*H127,2)</f>
        <v>0</v>
      </c>
      <c r="K127" s="238" t="s">
        <v>2840</v>
      </c>
      <c r="L127" s="43"/>
      <c r="M127" s="243" t="s">
        <v>1</v>
      </c>
      <c r="N127" s="244" t="s">
        <v>51</v>
      </c>
      <c r="O127" s="86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7" t="s">
        <v>285</v>
      </c>
      <c r="AT127" s="247" t="s">
        <v>280</v>
      </c>
      <c r="AU127" s="247" t="s">
        <v>96</v>
      </c>
      <c r="AY127" s="16" t="s">
        <v>278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93</v>
      </c>
      <c r="BK127" s="248">
        <f>ROUND(I127*H127,2)</f>
        <v>0</v>
      </c>
      <c r="BL127" s="16" t="s">
        <v>285</v>
      </c>
      <c r="BM127" s="247" t="s">
        <v>96</v>
      </c>
    </row>
    <row r="128" spans="2:65" s="1" customFormat="1" ht="21.6" customHeight="1">
      <c r="B128" s="38"/>
      <c r="C128" s="236" t="s">
        <v>96</v>
      </c>
      <c r="D128" s="236" t="s">
        <v>280</v>
      </c>
      <c r="E128" s="237" t="s">
        <v>2913</v>
      </c>
      <c r="F128" s="238" t="s">
        <v>2862</v>
      </c>
      <c r="G128" s="239" t="s">
        <v>2476</v>
      </c>
      <c r="H128" s="240">
        <v>20</v>
      </c>
      <c r="I128" s="241"/>
      <c r="J128" s="242">
        <f>ROUND(I128*H128,2)</f>
        <v>0</v>
      </c>
      <c r="K128" s="238" t="s">
        <v>2840</v>
      </c>
      <c r="L128" s="43"/>
      <c r="M128" s="243" t="s">
        <v>1</v>
      </c>
      <c r="N128" s="244" t="s">
        <v>51</v>
      </c>
      <c r="O128" s="86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47" t="s">
        <v>285</v>
      </c>
      <c r="AT128" s="247" t="s">
        <v>280</v>
      </c>
      <c r="AU128" s="247" t="s">
        <v>96</v>
      </c>
      <c r="AY128" s="16" t="s">
        <v>278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93</v>
      </c>
      <c r="BK128" s="248">
        <f>ROUND(I128*H128,2)</f>
        <v>0</v>
      </c>
      <c r="BL128" s="16" t="s">
        <v>285</v>
      </c>
      <c r="BM128" s="247" t="s">
        <v>285</v>
      </c>
    </row>
    <row r="129" spans="2:65" s="1" customFormat="1" ht="21.6" customHeight="1">
      <c r="B129" s="38"/>
      <c r="C129" s="236" t="s">
        <v>140</v>
      </c>
      <c r="D129" s="236" t="s">
        <v>280</v>
      </c>
      <c r="E129" s="237" t="s">
        <v>2851</v>
      </c>
      <c r="F129" s="238" t="s">
        <v>2852</v>
      </c>
      <c r="G129" s="239" t="s">
        <v>2476</v>
      </c>
      <c r="H129" s="240">
        <v>5</v>
      </c>
      <c r="I129" s="241"/>
      <c r="J129" s="242">
        <f>ROUND(I129*H129,2)</f>
        <v>0</v>
      </c>
      <c r="K129" s="238" t="s">
        <v>2840</v>
      </c>
      <c r="L129" s="43"/>
      <c r="M129" s="243" t="s">
        <v>1</v>
      </c>
      <c r="N129" s="244" t="s">
        <v>51</v>
      </c>
      <c r="O129" s="86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7" t="s">
        <v>285</v>
      </c>
      <c r="AT129" s="247" t="s">
        <v>280</v>
      </c>
      <c r="AU129" s="247" t="s">
        <v>96</v>
      </c>
      <c r="AY129" s="16" t="s">
        <v>278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93</v>
      </c>
      <c r="BK129" s="248">
        <f>ROUND(I129*H129,2)</f>
        <v>0</v>
      </c>
      <c r="BL129" s="16" t="s">
        <v>285</v>
      </c>
      <c r="BM129" s="247" t="s">
        <v>304</v>
      </c>
    </row>
    <row r="130" spans="2:65" s="1" customFormat="1" ht="14.4" customHeight="1">
      <c r="B130" s="38"/>
      <c r="C130" s="236" t="s">
        <v>285</v>
      </c>
      <c r="D130" s="236" t="s">
        <v>280</v>
      </c>
      <c r="E130" s="237" t="s">
        <v>2871</v>
      </c>
      <c r="F130" s="238" t="s">
        <v>2872</v>
      </c>
      <c r="G130" s="239" t="s">
        <v>2476</v>
      </c>
      <c r="H130" s="240">
        <v>3</v>
      </c>
      <c r="I130" s="241"/>
      <c r="J130" s="242">
        <f>ROUND(I130*H130,2)</f>
        <v>0</v>
      </c>
      <c r="K130" s="238" t="s">
        <v>2840</v>
      </c>
      <c r="L130" s="43"/>
      <c r="M130" s="243" t="s">
        <v>1</v>
      </c>
      <c r="N130" s="244" t="s">
        <v>51</v>
      </c>
      <c r="O130" s="86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7" t="s">
        <v>285</v>
      </c>
      <c r="AT130" s="247" t="s">
        <v>280</v>
      </c>
      <c r="AU130" s="247" t="s">
        <v>96</v>
      </c>
      <c r="AY130" s="16" t="s">
        <v>278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93</v>
      </c>
      <c r="BK130" s="248">
        <f>ROUND(I130*H130,2)</f>
        <v>0</v>
      </c>
      <c r="BL130" s="16" t="s">
        <v>285</v>
      </c>
      <c r="BM130" s="247" t="s">
        <v>316</v>
      </c>
    </row>
    <row r="131" spans="2:65" s="1" customFormat="1" ht="21.6" customHeight="1">
      <c r="B131" s="38"/>
      <c r="C131" s="236" t="s">
        <v>300</v>
      </c>
      <c r="D131" s="236" t="s">
        <v>280</v>
      </c>
      <c r="E131" s="237" t="s">
        <v>2963</v>
      </c>
      <c r="F131" s="238" t="s">
        <v>2964</v>
      </c>
      <c r="G131" s="239" t="s">
        <v>2476</v>
      </c>
      <c r="H131" s="240">
        <v>1</v>
      </c>
      <c r="I131" s="241"/>
      <c r="J131" s="242">
        <f>ROUND(I131*H131,2)</f>
        <v>0</v>
      </c>
      <c r="K131" s="238" t="s">
        <v>2840</v>
      </c>
      <c r="L131" s="43"/>
      <c r="M131" s="243" t="s">
        <v>1</v>
      </c>
      <c r="N131" s="244" t="s">
        <v>51</v>
      </c>
      <c r="O131" s="86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7" t="s">
        <v>285</v>
      </c>
      <c r="AT131" s="247" t="s">
        <v>280</v>
      </c>
      <c r="AU131" s="247" t="s">
        <v>96</v>
      </c>
      <c r="AY131" s="16" t="s">
        <v>278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93</v>
      </c>
      <c r="BK131" s="248">
        <f>ROUND(I131*H131,2)</f>
        <v>0</v>
      </c>
      <c r="BL131" s="16" t="s">
        <v>285</v>
      </c>
      <c r="BM131" s="247" t="s">
        <v>326</v>
      </c>
    </row>
    <row r="132" spans="2:65" s="1" customFormat="1" ht="21.6" customHeight="1">
      <c r="B132" s="38"/>
      <c r="C132" s="236" t="s">
        <v>304</v>
      </c>
      <c r="D132" s="236" t="s">
        <v>280</v>
      </c>
      <c r="E132" s="237" t="s">
        <v>3813</v>
      </c>
      <c r="F132" s="238" t="s">
        <v>3814</v>
      </c>
      <c r="G132" s="239" t="s">
        <v>2476</v>
      </c>
      <c r="H132" s="240">
        <v>1</v>
      </c>
      <c r="I132" s="241"/>
      <c r="J132" s="242">
        <f>ROUND(I132*H132,2)</f>
        <v>0</v>
      </c>
      <c r="K132" s="238" t="s">
        <v>2840</v>
      </c>
      <c r="L132" s="43"/>
      <c r="M132" s="243" t="s">
        <v>1</v>
      </c>
      <c r="N132" s="244" t="s">
        <v>51</v>
      </c>
      <c r="O132" s="86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7" t="s">
        <v>285</v>
      </c>
      <c r="AT132" s="247" t="s">
        <v>280</v>
      </c>
      <c r="AU132" s="247" t="s">
        <v>96</v>
      </c>
      <c r="AY132" s="16" t="s">
        <v>278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93</v>
      </c>
      <c r="BK132" s="248">
        <f>ROUND(I132*H132,2)</f>
        <v>0</v>
      </c>
      <c r="BL132" s="16" t="s">
        <v>285</v>
      </c>
      <c r="BM132" s="247" t="s">
        <v>336</v>
      </c>
    </row>
    <row r="133" spans="2:65" s="1" customFormat="1" ht="14.4" customHeight="1">
      <c r="B133" s="38"/>
      <c r="C133" s="236" t="s">
        <v>309</v>
      </c>
      <c r="D133" s="236" t="s">
        <v>280</v>
      </c>
      <c r="E133" s="237" t="s">
        <v>2949</v>
      </c>
      <c r="F133" s="238" t="s">
        <v>2952</v>
      </c>
      <c r="G133" s="239" t="s">
        <v>283</v>
      </c>
      <c r="H133" s="240">
        <v>79</v>
      </c>
      <c r="I133" s="241"/>
      <c r="J133" s="242">
        <f>ROUND(I133*H133,2)</f>
        <v>0</v>
      </c>
      <c r="K133" s="238" t="s">
        <v>2840</v>
      </c>
      <c r="L133" s="43"/>
      <c r="M133" s="243" t="s">
        <v>1</v>
      </c>
      <c r="N133" s="244" t="s">
        <v>51</v>
      </c>
      <c r="O133" s="86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7" t="s">
        <v>285</v>
      </c>
      <c r="AT133" s="247" t="s">
        <v>280</v>
      </c>
      <c r="AU133" s="247" t="s">
        <v>96</v>
      </c>
      <c r="AY133" s="16" t="s">
        <v>278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93</v>
      </c>
      <c r="BK133" s="248">
        <f>ROUND(I133*H133,2)</f>
        <v>0</v>
      </c>
      <c r="BL133" s="16" t="s">
        <v>285</v>
      </c>
      <c r="BM133" s="247" t="s">
        <v>348</v>
      </c>
    </row>
    <row r="134" spans="2:65" s="1" customFormat="1" ht="14.4" customHeight="1">
      <c r="B134" s="38"/>
      <c r="C134" s="236" t="s">
        <v>316</v>
      </c>
      <c r="D134" s="236" t="s">
        <v>280</v>
      </c>
      <c r="E134" s="237" t="s">
        <v>2951</v>
      </c>
      <c r="F134" s="238" t="s">
        <v>2950</v>
      </c>
      <c r="G134" s="239" t="s">
        <v>283</v>
      </c>
      <c r="H134" s="240">
        <v>252</v>
      </c>
      <c r="I134" s="241"/>
      <c r="J134" s="242">
        <f>ROUND(I134*H134,2)</f>
        <v>0</v>
      </c>
      <c r="K134" s="238" t="s">
        <v>2840</v>
      </c>
      <c r="L134" s="43"/>
      <c r="M134" s="243" t="s">
        <v>1</v>
      </c>
      <c r="N134" s="244" t="s">
        <v>51</v>
      </c>
      <c r="O134" s="86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7" t="s">
        <v>285</v>
      </c>
      <c r="AT134" s="247" t="s">
        <v>280</v>
      </c>
      <c r="AU134" s="247" t="s">
        <v>96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285</v>
      </c>
      <c r="BM134" s="247" t="s">
        <v>362</v>
      </c>
    </row>
    <row r="135" spans="2:65" s="1" customFormat="1" ht="14.4" customHeight="1">
      <c r="B135" s="38"/>
      <c r="C135" s="236" t="s">
        <v>321</v>
      </c>
      <c r="D135" s="236" t="s">
        <v>280</v>
      </c>
      <c r="E135" s="237" t="s">
        <v>2947</v>
      </c>
      <c r="F135" s="238" t="s">
        <v>2948</v>
      </c>
      <c r="G135" s="239" t="s">
        <v>283</v>
      </c>
      <c r="H135" s="240">
        <v>96</v>
      </c>
      <c r="I135" s="241"/>
      <c r="J135" s="242">
        <f>ROUND(I135*H135,2)</f>
        <v>0</v>
      </c>
      <c r="K135" s="238" t="s">
        <v>2840</v>
      </c>
      <c r="L135" s="43"/>
      <c r="M135" s="243" t="s">
        <v>1</v>
      </c>
      <c r="N135" s="244" t="s">
        <v>51</v>
      </c>
      <c r="O135" s="86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7" t="s">
        <v>285</v>
      </c>
      <c r="AT135" s="247" t="s">
        <v>280</v>
      </c>
      <c r="AU135" s="247" t="s">
        <v>96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285</v>
      </c>
      <c r="BM135" s="247" t="s">
        <v>373</v>
      </c>
    </row>
    <row r="136" spans="2:65" s="1" customFormat="1" ht="14.4" customHeight="1">
      <c r="B136" s="38"/>
      <c r="C136" s="236" t="s">
        <v>326</v>
      </c>
      <c r="D136" s="236" t="s">
        <v>280</v>
      </c>
      <c r="E136" s="237" t="s">
        <v>2945</v>
      </c>
      <c r="F136" s="238" t="s">
        <v>2946</v>
      </c>
      <c r="G136" s="239" t="s">
        <v>283</v>
      </c>
      <c r="H136" s="240">
        <v>32</v>
      </c>
      <c r="I136" s="241"/>
      <c r="J136" s="242">
        <f>ROUND(I136*H136,2)</f>
        <v>0</v>
      </c>
      <c r="K136" s="238" t="s">
        <v>2840</v>
      </c>
      <c r="L136" s="43"/>
      <c r="M136" s="243" t="s">
        <v>1</v>
      </c>
      <c r="N136" s="244" t="s">
        <v>51</v>
      </c>
      <c r="O136" s="86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7" t="s">
        <v>285</v>
      </c>
      <c r="AT136" s="247" t="s">
        <v>280</v>
      </c>
      <c r="AU136" s="247" t="s">
        <v>96</v>
      </c>
      <c r="AY136" s="16" t="s">
        <v>278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93</v>
      </c>
      <c r="BK136" s="248">
        <f>ROUND(I136*H136,2)</f>
        <v>0</v>
      </c>
      <c r="BL136" s="16" t="s">
        <v>285</v>
      </c>
      <c r="BM136" s="247" t="s">
        <v>382</v>
      </c>
    </row>
    <row r="137" spans="2:65" s="1" customFormat="1" ht="14.4" customHeight="1">
      <c r="B137" s="38"/>
      <c r="C137" s="236" t="s">
        <v>330</v>
      </c>
      <c r="D137" s="236" t="s">
        <v>280</v>
      </c>
      <c r="E137" s="237" t="s">
        <v>2875</v>
      </c>
      <c r="F137" s="238" t="s">
        <v>2876</v>
      </c>
      <c r="G137" s="239" t="s">
        <v>2476</v>
      </c>
      <c r="H137" s="240">
        <v>1</v>
      </c>
      <c r="I137" s="241"/>
      <c r="J137" s="242">
        <f>ROUND(I137*H137,2)</f>
        <v>0</v>
      </c>
      <c r="K137" s="238" t="s">
        <v>2840</v>
      </c>
      <c r="L137" s="43"/>
      <c r="M137" s="243" t="s">
        <v>1</v>
      </c>
      <c r="N137" s="244" t="s">
        <v>51</v>
      </c>
      <c r="O137" s="86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7" t="s">
        <v>285</v>
      </c>
      <c r="AT137" s="247" t="s">
        <v>280</v>
      </c>
      <c r="AU137" s="247" t="s">
        <v>96</v>
      </c>
      <c r="AY137" s="16" t="s">
        <v>278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93</v>
      </c>
      <c r="BK137" s="248">
        <f>ROUND(I137*H137,2)</f>
        <v>0</v>
      </c>
      <c r="BL137" s="16" t="s">
        <v>285</v>
      </c>
      <c r="BM137" s="247" t="s">
        <v>390</v>
      </c>
    </row>
    <row r="138" spans="2:65" s="1" customFormat="1" ht="14.4" customHeight="1">
      <c r="B138" s="38"/>
      <c r="C138" s="236" t="s">
        <v>336</v>
      </c>
      <c r="D138" s="236" t="s">
        <v>280</v>
      </c>
      <c r="E138" s="237" t="s">
        <v>2937</v>
      </c>
      <c r="F138" s="238" t="s">
        <v>2938</v>
      </c>
      <c r="G138" s="239" t="s">
        <v>2476</v>
      </c>
      <c r="H138" s="240">
        <v>1</v>
      </c>
      <c r="I138" s="241"/>
      <c r="J138" s="242">
        <f>ROUND(I138*H138,2)</f>
        <v>0</v>
      </c>
      <c r="K138" s="238" t="s">
        <v>2840</v>
      </c>
      <c r="L138" s="43"/>
      <c r="M138" s="243" t="s">
        <v>1</v>
      </c>
      <c r="N138" s="244" t="s">
        <v>51</v>
      </c>
      <c r="O138" s="86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7" t="s">
        <v>285</v>
      </c>
      <c r="AT138" s="247" t="s">
        <v>280</v>
      </c>
      <c r="AU138" s="247" t="s">
        <v>96</v>
      </c>
      <c r="AY138" s="16" t="s">
        <v>278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93</v>
      </c>
      <c r="BK138" s="248">
        <f>ROUND(I138*H138,2)</f>
        <v>0</v>
      </c>
      <c r="BL138" s="16" t="s">
        <v>285</v>
      </c>
      <c r="BM138" s="247" t="s">
        <v>400</v>
      </c>
    </row>
    <row r="139" spans="2:65" s="1" customFormat="1" ht="14.4" customHeight="1">
      <c r="B139" s="38"/>
      <c r="C139" s="236" t="s">
        <v>342</v>
      </c>
      <c r="D139" s="236" t="s">
        <v>280</v>
      </c>
      <c r="E139" s="237" t="s">
        <v>2903</v>
      </c>
      <c r="F139" s="238" t="s">
        <v>2904</v>
      </c>
      <c r="G139" s="239" t="s">
        <v>283</v>
      </c>
      <c r="H139" s="240">
        <v>10</v>
      </c>
      <c r="I139" s="241"/>
      <c r="J139" s="242">
        <f>ROUND(I139*H139,2)</f>
        <v>0</v>
      </c>
      <c r="K139" s="238" t="s">
        <v>2840</v>
      </c>
      <c r="L139" s="43"/>
      <c r="M139" s="243" t="s">
        <v>1</v>
      </c>
      <c r="N139" s="244" t="s">
        <v>51</v>
      </c>
      <c r="O139" s="86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7" t="s">
        <v>285</v>
      </c>
      <c r="AT139" s="247" t="s">
        <v>280</v>
      </c>
      <c r="AU139" s="247" t="s">
        <v>96</v>
      </c>
      <c r="AY139" s="16" t="s">
        <v>278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93</v>
      </c>
      <c r="BK139" s="248">
        <f>ROUND(I139*H139,2)</f>
        <v>0</v>
      </c>
      <c r="BL139" s="16" t="s">
        <v>285</v>
      </c>
      <c r="BM139" s="247" t="s">
        <v>411</v>
      </c>
    </row>
    <row r="140" spans="2:65" s="1" customFormat="1" ht="14.4" customHeight="1">
      <c r="B140" s="38"/>
      <c r="C140" s="236" t="s">
        <v>348</v>
      </c>
      <c r="D140" s="236" t="s">
        <v>280</v>
      </c>
      <c r="E140" s="237" t="s">
        <v>2841</v>
      </c>
      <c r="F140" s="238" t="s">
        <v>2844</v>
      </c>
      <c r="G140" s="239" t="s">
        <v>2476</v>
      </c>
      <c r="H140" s="240">
        <v>1</v>
      </c>
      <c r="I140" s="241"/>
      <c r="J140" s="242">
        <f>ROUND(I140*H140,2)</f>
        <v>0</v>
      </c>
      <c r="K140" s="238" t="s">
        <v>2840</v>
      </c>
      <c r="L140" s="43"/>
      <c r="M140" s="243" t="s">
        <v>1</v>
      </c>
      <c r="N140" s="244" t="s">
        <v>51</v>
      </c>
      <c r="O140" s="86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7" t="s">
        <v>285</v>
      </c>
      <c r="AT140" s="247" t="s">
        <v>280</v>
      </c>
      <c r="AU140" s="247" t="s">
        <v>96</v>
      </c>
      <c r="AY140" s="16" t="s">
        <v>278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93</v>
      </c>
      <c r="BK140" s="248">
        <f>ROUND(I140*H140,2)</f>
        <v>0</v>
      </c>
      <c r="BL140" s="16" t="s">
        <v>285</v>
      </c>
      <c r="BM140" s="247" t="s">
        <v>421</v>
      </c>
    </row>
    <row r="141" spans="2:65" s="1" customFormat="1" ht="21.6" customHeight="1">
      <c r="B141" s="38"/>
      <c r="C141" s="236" t="s">
        <v>8</v>
      </c>
      <c r="D141" s="236" t="s">
        <v>280</v>
      </c>
      <c r="E141" s="237" t="s">
        <v>2897</v>
      </c>
      <c r="F141" s="238" t="s">
        <v>3815</v>
      </c>
      <c r="G141" s="239" t="s">
        <v>2476</v>
      </c>
      <c r="H141" s="240">
        <v>3</v>
      </c>
      <c r="I141" s="241"/>
      <c r="J141" s="242">
        <f>ROUND(I141*H141,2)</f>
        <v>0</v>
      </c>
      <c r="K141" s="238" t="s">
        <v>2840</v>
      </c>
      <c r="L141" s="43"/>
      <c r="M141" s="243" t="s">
        <v>1</v>
      </c>
      <c r="N141" s="244" t="s">
        <v>51</v>
      </c>
      <c r="O141" s="86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7" t="s">
        <v>285</v>
      </c>
      <c r="AT141" s="247" t="s">
        <v>280</v>
      </c>
      <c r="AU141" s="247" t="s">
        <v>96</v>
      </c>
      <c r="AY141" s="16" t="s">
        <v>278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93</v>
      </c>
      <c r="BK141" s="248">
        <f>ROUND(I141*H141,2)</f>
        <v>0</v>
      </c>
      <c r="BL141" s="16" t="s">
        <v>285</v>
      </c>
      <c r="BM141" s="247" t="s">
        <v>431</v>
      </c>
    </row>
    <row r="142" spans="2:65" s="1" customFormat="1" ht="14.4" customHeight="1">
      <c r="B142" s="38"/>
      <c r="C142" s="236" t="s">
        <v>362</v>
      </c>
      <c r="D142" s="236" t="s">
        <v>280</v>
      </c>
      <c r="E142" s="237" t="s">
        <v>2881</v>
      </c>
      <c r="F142" s="238" t="s">
        <v>2882</v>
      </c>
      <c r="G142" s="239" t="s">
        <v>2476</v>
      </c>
      <c r="H142" s="240">
        <v>4</v>
      </c>
      <c r="I142" s="241"/>
      <c r="J142" s="242">
        <f>ROUND(I142*H142,2)</f>
        <v>0</v>
      </c>
      <c r="K142" s="238" t="s">
        <v>2840</v>
      </c>
      <c r="L142" s="43"/>
      <c r="M142" s="243" t="s">
        <v>1</v>
      </c>
      <c r="N142" s="244" t="s">
        <v>51</v>
      </c>
      <c r="O142" s="86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7" t="s">
        <v>285</v>
      </c>
      <c r="AT142" s="247" t="s">
        <v>280</v>
      </c>
      <c r="AU142" s="247" t="s">
        <v>96</v>
      </c>
      <c r="AY142" s="16" t="s">
        <v>278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93</v>
      </c>
      <c r="BK142" s="248">
        <f>ROUND(I142*H142,2)</f>
        <v>0</v>
      </c>
      <c r="BL142" s="16" t="s">
        <v>285</v>
      </c>
      <c r="BM142" s="247" t="s">
        <v>444</v>
      </c>
    </row>
    <row r="143" spans="2:65" s="1" customFormat="1" ht="32.4" customHeight="1">
      <c r="B143" s="38"/>
      <c r="C143" s="236" t="s">
        <v>367</v>
      </c>
      <c r="D143" s="236" t="s">
        <v>280</v>
      </c>
      <c r="E143" s="237" t="s">
        <v>2891</v>
      </c>
      <c r="F143" s="238" t="s">
        <v>3816</v>
      </c>
      <c r="G143" s="239" t="s">
        <v>2476</v>
      </c>
      <c r="H143" s="240">
        <v>13</v>
      </c>
      <c r="I143" s="241"/>
      <c r="J143" s="242">
        <f>ROUND(I143*H143,2)</f>
        <v>0</v>
      </c>
      <c r="K143" s="238" t="s">
        <v>2840</v>
      </c>
      <c r="L143" s="43"/>
      <c r="M143" s="243" t="s">
        <v>1</v>
      </c>
      <c r="N143" s="244" t="s">
        <v>51</v>
      </c>
      <c r="O143" s="86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AR143" s="247" t="s">
        <v>285</v>
      </c>
      <c r="AT143" s="247" t="s">
        <v>280</v>
      </c>
      <c r="AU143" s="247" t="s">
        <v>96</v>
      </c>
      <c r="AY143" s="16" t="s">
        <v>278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93</v>
      </c>
      <c r="BK143" s="248">
        <f>ROUND(I143*H143,2)</f>
        <v>0</v>
      </c>
      <c r="BL143" s="16" t="s">
        <v>285</v>
      </c>
      <c r="BM143" s="247" t="s">
        <v>454</v>
      </c>
    </row>
    <row r="144" spans="2:65" s="1" customFormat="1" ht="21.6" customHeight="1">
      <c r="B144" s="38"/>
      <c r="C144" s="236" t="s">
        <v>373</v>
      </c>
      <c r="D144" s="236" t="s">
        <v>280</v>
      </c>
      <c r="E144" s="237" t="s">
        <v>2929</v>
      </c>
      <c r="F144" s="238" t="s">
        <v>3817</v>
      </c>
      <c r="G144" s="239" t="s">
        <v>2476</v>
      </c>
      <c r="H144" s="240">
        <v>2</v>
      </c>
      <c r="I144" s="241"/>
      <c r="J144" s="242">
        <f>ROUND(I144*H144,2)</f>
        <v>0</v>
      </c>
      <c r="K144" s="238" t="s">
        <v>2840</v>
      </c>
      <c r="L144" s="43"/>
      <c r="M144" s="243" t="s">
        <v>1</v>
      </c>
      <c r="N144" s="244" t="s">
        <v>51</v>
      </c>
      <c r="O144" s="86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7" t="s">
        <v>285</v>
      </c>
      <c r="AT144" s="247" t="s">
        <v>280</v>
      </c>
      <c r="AU144" s="247" t="s">
        <v>96</v>
      </c>
      <c r="AY144" s="16" t="s">
        <v>278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93</v>
      </c>
      <c r="BK144" s="248">
        <f>ROUND(I144*H144,2)</f>
        <v>0</v>
      </c>
      <c r="BL144" s="16" t="s">
        <v>285</v>
      </c>
      <c r="BM144" s="247" t="s">
        <v>463</v>
      </c>
    </row>
    <row r="145" spans="2:65" s="1" customFormat="1" ht="14.4" customHeight="1">
      <c r="B145" s="38"/>
      <c r="C145" s="236" t="s">
        <v>377</v>
      </c>
      <c r="D145" s="236" t="s">
        <v>280</v>
      </c>
      <c r="E145" s="237" t="s">
        <v>2931</v>
      </c>
      <c r="F145" s="238" t="s">
        <v>2892</v>
      </c>
      <c r="G145" s="239" t="s">
        <v>2476</v>
      </c>
      <c r="H145" s="240">
        <v>5</v>
      </c>
      <c r="I145" s="241"/>
      <c r="J145" s="242">
        <f>ROUND(I145*H145,2)</f>
        <v>0</v>
      </c>
      <c r="K145" s="238" t="s">
        <v>2840</v>
      </c>
      <c r="L145" s="43"/>
      <c r="M145" s="243" t="s">
        <v>1</v>
      </c>
      <c r="N145" s="244" t="s">
        <v>51</v>
      </c>
      <c r="O145" s="86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47" t="s">
        <v>285</v>
      </c>
      <c r="AT145" s="247" t="s">
        <v>280</v>
      </c>
      <c r="AU145" s="247" t="s">
        <v>96</v>
      </c>
      <c r="AY145" s="16" t="s">
        <v>278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93</v>
      </c>
      <c r="BK145" s="248">
        <f>ROUND(I145*H145,2)</f>
        <v>0</v>
      </c>
      <c r="BL145" s="16" t="s">
        <v>285</v>
      </c>
      <c r="BM145" s="247" t="s">
        <v>475</v>
      </c>
    </row>
    <row r="146" spans="2:63" s="11" customFormat="1" ht="22.8" customHeight="1">
      <c r="B146" s="220"/>
      <c r="C146" s="221"/>
      <c r="D146" s="222" t="s">
        <v>85</v>
      </c>
      <c r="E146" s="234" t="s">
        <v>2504</v>
      </c>
      <c r="F146" s="234" t="s">
        <v>3055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SUM(P147:P153)</f>
        <v>0</v>
      </c>
      <c r="Q146" s="228"/>
      <c r="R146" s="229">
        <f>SUM(R147:R153)</f>
        <v>0</v>
      </c>
      <c r="S146" s="228"/>
      <c r="T146" s="230">
        <f>SUM(T147:T153)</f>
        <v>0</v>
      </c>
      <c r="AR146" s="231" t="s">
        <v>93</v>
      </c>
      <c r="AT146" s="232" t="s">
        <v>85</v>
      </c>
      <c r="AU146" s="232" t="s">
        <v>93</v>
      </c>
      <c r="AY146" s="231" t="s">
        <v>278</v>
      </c>
      <c r="BK146" s="233">
        <f>SUM(BK147:BK153)</f>
        <v>0</v>
      </c>
    </row>
    <row r="147" spans="2:65" s="1" customFormat="1" ht="14.4" customHeight="1">
      <c r="B147" s="38"/>
      <c r="C147" s="236" t="s">
        <v>382</v>
      </c>
      <c r="D147" s="236" t="s">
        <v>280</v>
      </c>
      <c r="E147" s="237" t="s">
        <v>3056</v>
      </c>
      <c r="F147" s="238" t="s">
        <v>3057</v>
      </c>
      <c r="G147" s="239" t="s">
        <v>2476</v>
      </c>
      <c r="H147" s="240">
        <v>10</v>
      </c>
      <c r="I147" s="241"/>
      <c r="J147" s="242">
        <f>ROUND(I147*H147,2)</f>
        <v>0</v>
      </c>
      <c r="K147" s="238" t="s">
        <v>2840</v>
      </c>
      <c r="L147" s="43"/>
      <c r="M147" s="243" t="s">
        <v>1</v>
      </c>
      <c r="N147" s="244" t="s">
        <v>51</v>
      </c>
      <c r="O147" s="86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47" t="s">
        <v>285</v>
      </c>
      <c r="AT147" s="247" t="s">
        <v>280</v>
      </c>
      <c r="AU147" s="247" t="s">
        <v>96</v>
      </c>
      <c r="AY147" s="16" t="s">
        <v>278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93</v>
      </c>
      <c r="BK147" s="248">
        <f>ROUND(I147*H147,2)</f>
        <v>0</v>
      </c>
      <c r="BL147" s="16" t="s">
        <v>285</v>
      </c>
      <c r="BM147" s="247" t="s">
        <v>486</v>
      </c>
    </row>
    <row r="148" spans="2:65" s="1" customFormat="1" ht="14.4" customHeight="1">
      <c r="B148" s="38"/>
      <c r="C148" s="236" t="s">
        <v>7</v>
      </c>
      <c r="D148" s="236" t="s">
        <v>280</v>
      </c>
      <c r="E148" s="237" t="s">
        <v>3060</v>
      </c>
      <c r="F148" s="238" t="s">
        <v>3061</v>
      </c>
      <c r="G148" s="239" t="s">
        <v>283</v>
      </c>
      <c r="H148" s="240">
        <v>50</v>
      </c>
      <c r="I148" s="241"/>
      <c r="J148" s="242">
        <f>ROUND(I148*H148,2)</f>
        <v>0</v>
      </c>
      <c r="K148" s="238" t="s">
        <v>2840</v>
      </c>
      <c r="L148" s="43"/>
      <c r="M148" s="243" t="s">
        <v>1</v>
      </c>
      <c r="N148" s="244" t="s">
        <v>51</v>
      </c>
      <c r="O148" s="86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7" t="s">
        <v>285</v>
      </c>
      <c r="AT148" s="247" t="s">
        <v>280</v>
      </c>
      <c r="AU148" s="247" t="s">
        <v>96</v>
      </c>
      <c r="AY148" s="16" t="s">
        <v>278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93</v>
      </c>
      <c r="BK148" s="248">
        <f>ROUND(I148*H148,2)</f>
        <v>0</v>
      </c>
      <c r="BL148" s="16" t="s">
        <v>285</v>
      </c>
      <c r="BM148" s="247" t="s">
        <v>496</v>
      </c>
    </row>
    <row r="149" spans="2:65" s="1" customFormat="1" ht="14.4" customHeight="1">
      <c r="B149" s="38"/>
      <c r="C149" s="236" t="s">
        <v>390</v>
      </c>
      <c r="D149" s="236" t="s">
        <v>280</v>
      </c>
      <c r="E149" s="237" t="s">
        <v>3058</v>
      </c>
      <c r="F149" s="238" t="s">
        <v>3059</v>
      </c>
      <c r="G149" s="239" t="s">
        <v>283</v>
      </c>
      <c r="H149" s="240">
        <v>20</v>
      </c>
      <c r="I149" s="241"/>
      <c r="J149" s="242">
        <f>ROUND(I149*H149,2)</f>
        <v>0</v>
      </c>
      <c r="K149" s="238" t="s">
        <v>2840</v>
      </c>
      <c r="L149" s="43"/>
      <c r="M149" s="243" t="s">
        <v>1</v>
      </c>
      <c r="N149" s="244" t="s">
        <v>51</v>
      </c>
      <c r="O149" s="86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7" t="s">
        <v>285</v>
      </c>
      <c r="AT149" s="247" t="s">
        <v>280</v>
      </c>
      <c r="AU149" s="247" t="s">
        <v>96</v>
      </c>
      <c r="AY149" s="16" t="s">
        <v>278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93</v>
      </c>
      <c r="BK149" s="248">
        <f>ROUND(I149*H149,2)</f>
        <v>0</v>
      </c>
      <c r="BL149" s="16" t="s">
        <v>285</v>
      </c>
      <c r="BM149" s="247" t="s">
        <v>505</v>
      </c>
    </row>
    <row r="150" spans="2:65" s="1" customFormat="1" ht="21.6" customHeight="1">
      <c r="B150" s="38"/>
      <c r="C150" s="236" t="s">
        <v>395</v>
      </c>
      <c r="D150" s="236" t="s">
        <v>280</v>
      </c>
      <c r="E150" s="237" t="s">
        <v>3076</v>
      </c>
      <c r="F150" s="238" t="s">
        <v>3077</v>
      </c>
      <c r="G150" s="239" t="s">
        <v>333</v>
      </c>
      <c r="H150" s="240">
        <v>1</v>
      </c>
      <c r="I150" s="241"/>
      <c r="J150" s="242">
        <f>ROUND(I150*H150,2)</f>
        <v>0</v>
      </c>
      <c r="K150" s="238" t="s">
        <v>2840</v>
      </c>
      <c r="L150" s="43"/>
      <c r="M150" s="243" t="s">
        <v>1</v>
      </c>
      <c r="N150" s="244" t="s">
        <v>51</v>
      </c>
      <c r="O150" s="86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7" t="s">
        <v>285</v>
      </c>
      <c r="AT150" s="247" t="s">
        <v>280</v>
      </c>
      <c r="AU150" s="247" t="s">
        <v>96</v>
      </c>
      <c r="AY150" s="16" t="s">
        <v>278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93</v>
      </c>
      <c r="BK150" s="248">
        <f>ROUND(I150*H150,2)</f>
        <v>0</v>
      </c>
      <c r="BL150" s="16" t="s">
        <v>285</v>
      </c>
      <c r="BM150" s="247" t="s">
        <v>516</v>
      </c>
    </row>
    <row r="151" spans="2:65" s="1" customFormat="1" ht="14.4" customHeight="1">
      <c r="B151" s="38"/>
      <c r="C151" s="236" t="s">
        <v>400</v>
      </c>
      <c r="D151" s="236" t="s">
        <v>280</v>
      </c>
      <c r="E151" s="237" t="s">
        <v>3074</v>
      </c>
      <c r="F151" s="238" t="s">
        <v>3075</v>
      </c>
      <c r="G151" s="239" t="s">
        <v>333</v>
      </c>
      <c r="H151" s="240">
        <v>52.5</v>
      </c>
      <c r="I151" s="241"/>
      <c r="J151" s="242">
        <f>ROUND(I151*H151,2)</f>
        <v>0</v>
      </c>
      <c r="K151" s="238" t="s">
        <v>2840</v>
      </c>
      <c r="L151" s="43"/>
      <c r="M151" s="243" t="s">
        <v>1</v>
      </c>
      <c r="N151" s="244" t="s">
        <v>51</v>
      </c>
      <c r="O151" s="86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7" t="s">
        <v>285</v>
      </c>
      <c r="AT151" s="247" t="s">
        <v>280</v>
      </c>
      <c r="AU151" s="247" t="s">
        <v>96</v>
      </c>
      <c r="AY151" s="16" t="s">
        <v>278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93</v>
      </c>
      <c r="BK151" s="248">
        <f>ROUND(I151*H151,2)</f>
        <v>0</v>
      </c>
      <c r="BL151" s="16" t="s">
        <v>285</v>
      </c>
      <c r="BM151" s="247" t="s">
        <v>532</v>
      </c>
    </row>
    <row r="152" spans="2:65" s="1" customFormat="1" ht="14.4" customHeight="1">
      <c r="B152" s="38"/>
      <c r="C152" s="236" t="s">
        <v>406</v>
      </c>
      <c r="D152" s="236" t="s">
        <v>280</v>
      </c>
      <c r="E152" s="237" t="s">
        <v>3070</v>
      </c>
      <c r="F152" s="238" t="s">
        <v>3071</v>
      </c>
      <c r="G152" s="239" t="s">
        <v>333</v>
      </c>
      <c r="H152" s="240">
        <v>1</v>
      </c>
      <c r="I152" s="241"/>
      <c r="J152" s="242">
        <f>ROUND(I152*H152,2)</f>
        <v>0</v>
      </c>
      <c r="K152" s="238" t="s">
        <v>2840</v>
      </c>
      <c r="L152" s="43"/>
      <c r="M152" s="243" t="s">
        <v>1</v>
      </c>
      <c r="N152" s="244" t="s">
        <v>51</v>
      </c>
      <c r="O152" s="86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7" t="s">
        <v>285</v>
      </c>
      <c r="AT152" s="247" t="s">
        <v>280</v>
      </c>
      <c r="AU152" s="247" t="s">
        <v>96</v>
      </c>
      <c r="AY152" s="16" t="s">
        <v>278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93</v>
      </c>
      <c r="BK152" s="248">
        <f>ROUND(I152*H152,2)</f>
        <v>0</v>
      </c>
      <c r="BL152" s="16" t="s">
        <v>285</v>
      </c>
      <c r="BM152" s="247" t="s">
        <v>543</v>
      </c>
    </row>
    <row r="153" spans="2:65" s="1" customFormat="1" ht="21.6" customHeight="1">
      <c r="B153" s="38"/>
      <c r="C153" s="236" t="s">
        <v>411</v>
      </c>
      <c r="D153" s="236" t="s">
        <v>280</v>
      </c>
      <c r="E153" s="237" t="s">
        <v>3072</v>
      </c>
      <c r="F153" s="238" t="s">
        <v>3073</v>
      </c>
      <c r="G153" s="239" t="s">
        <v>333</v>
      </c>
      <c r="H153" s="240">
        <v>10.5</v>
      </c>
      <c r="I153" s="241"/>
      <c r="J153" s="242">
        <f>ROUND(I153*H153,2)</f>
        <v>0</v>
      </c>
      <c r="K153" s="238" t="s">
        <v>2840</v>
      </c>
      <c r="L153" s="43"/>
      <c r="M153" s="243" t="s">
        <v>1</v>
      </c>
      <c r="N153" s="244" t="s">
        <v>51</v>
      </c>
      <c r="O153" s="86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7" t="s">
        <v>285</v>
      </c>
      <c r="AT153" s="247" t="s">
        <v>280</v>
      </c>
      <c r="AU153" s="247" t="s">
        <v>96</v>
      </c>
      <c r="AY153" s="16" t="s">
        <v>278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93</v>
      </c>
      <c r="BK153" s="248">
        <f>ROUND(I153*H153,2)</f>
        <v>0</v>
      </c>
      <c r="BL153" s="16" t="s">
        <v>285</v>
      </c>
      <c r="BM153" s="247" t="s">
        <v>552</v>
      </c>
    </row>
    <row r="154" spans="2:63" s="11" customFormat="1" ht="22.8" customHeight="1">
      <c r="B154" s="220"/>
      <c r="C154" s="221"/>
      <c r="D154" s="222" t="s">
        <v>85</v>
      </c>
      <c r="E154" s="234" t="s">
        <v>2567</v>
      </c>
      <c r="F154" s="234" t="s">
        <v>3091</v>
      </c>
      <c r="G154" s="221"/>
      <c r="H154" s="221"/>
      <c r="I154" s="224"/>
      <c r="J154" s="235">
        <f>BK154</f>
        <v>0</v>
      </c>
      <c r="K154" s="221"/>
      <c r="L154" s="226"/>
      <c r="M154" s="227"/>
      <c r="N154" s="228"/>
      <c r="O154" s="228"/>
      <c r="P154" s="229">
        <f>SUM(P155:P178)</f>
        <v>0</v>
      </c>
      <c r="Q154" s="228"/>
      <c r="R154" s="229">
        <f>SUM(R155:R178)</f>
        <v>0</v>
      </c>
      <c r="S154" s="228"/>
      <c r="T154" s="230">
        <f>SUM(T155:T178)</f>
        <v>0</v>
      </c>
      <c r="AR154" s="231" t="s">
        <v>93</v>
      </c>
      <c r="AT154" s="232" t="s">
        <v>85</v>
      </c>
      <c r="AU154" s="232" t="s">
        <v>93</v>
      </c>
      <c r="AY154" s="231" t="s">
        <v>278</v>
      </c>
      <c r="BK154" s="233">
        <f>SUM(BK155:BK178)</f>
        <v>0</v>
      </c>
    </row>
    <row r="155" spans="2:65" s="1" customFormat="1" ht="14.4" customHeight="1">
      <c r="B155" s="38"/>
      <c r="C155" s="236" t="s">
        <v>416</v>
      </c>
      <c r="D155" s="236" t="s">
        <v>280</v>
      </c>
      <c r="E155" s="237" t="s">
        <v>3818</v>
      </c>
      <c r="F155" s="238" t="s">
        <v>3819</v>
      </c>
      <c r="G155" s="239" t="s">
        <v>3102</v>
      </c>
      <c r="H155" s="240">
        <v>1</v>
      </c>
      <c r="I155" s="241"/>
      <c r="J155" s="242">
        <f>ROUND(I155*H155,2)</f>
        <v>0</v>
      </c>
      <c r="K155" s="238" t="s">
        <v>2840</v>
      </c>
      <c r="L155" s="43"/>
      <c r="M155" s="243" t="s">
        <v>1</v>
      </c>
      <c r="N155" s="244" t="s">
        <v>51</v>
      </c>
      <c r="O155" s="86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7" t="s">
        <v>285</v>
      </c>
      <c r="AT155" s="247" t="s">
        <v>280</v>
      </c>
      <c r="AU155" s="247" t="s">
        <v>96</v>
      </c>
      <c r="AY155" s="16" t="s">
        <v>278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93</v>
      </c>
      <c r="BK155" s="248">
        <f>ROUND(I155*H155,2)</f>
        <v>0</v>
      </c>
      <c r="BL155" s="16" t="s">
        <v>285</v>
      </c>
      <c r="BM155" s="247" t="s">
        <v>562</v>
      </c>
    </row>
    <row r="156" spans="2:65" s="1" customFormat="1" ht="14.4" customHeight="1">
      <c r="B156" s="38"/>
      <c r="C156" s="236" t="s">
        <v>421</v>
      </c>
      <c r="D156" s="236" t="s">
        <v>280</v>
      </c>
      <c r="E156" s="237" t="s">
        <v>3241</v>
      </c>
      <c r="F156" s="238" t="s">
        <v>3242</v>
      </c>
      <c r="G156" s="239" t="s">
        <v>3102</v>
      </c>
      <c r="H156" s="240">
        <v>1</v>
      </c>
      <c r="I156" s="241"/>
      <c r="J156" s="242">
        <f>ROUND(I156*H156,2)</f>
        <v>0</v>
      </c>
      <c r="K156" s="238" t="s">
        <v>2840</v>
      </c>
      <c r="L156" s="43"/>
      <c r="M156" s="243" t="s">
        <v>1</v>
      </c>
      <c r="N156" s="244" t="s">
        <v>51</v>
      </c>
      <c r="O156" s="86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7" t="s">
        <v>285</v>
      </c>
      <c r="AT156" s="247" t="s">
        <v>280</v>
      </c>
      <c r="AU156" s="247" t="s">
        <v>96</v>
      </c>
      <c r="AY156" s="16" t="s">
        <v>278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93</v>
      </c>
      <c r="BK156" s="248">
        <f>ROUND(I156*H156,2)</f>
        <v>0</v>
      </c>
      <c r="BL156" s="16" t="s">
        <v>285</v>
      </c>
      <c r="BM156" s="247" t="s">
        <v>572</v>
      </c>
    </row>
    <row r="157" spans="2:65" s="1" customFormat="1" ht="14.4" customHeight="1">
      <c r="B157" s="38"/>
      <c r="C157" s="236" t="s">
        <v>426</v>
      </c>
      <c r="D157" s="236" t="s">
        <v>280</v>
      </c>
      <c r="E157" s="237" t="s">
        <v>3277</v>
      </c>
      <c r="F157" s="238" t="s">
        <v>3284</v>
      </c>
      <c r="G157" s="239" t="s">
        <v>3102</v>
      </c>
      <c r="H157" s="240">
        <v>38</v>
      </c>
      <c r="I157" s="241"/>
      <c r="J157" s="242">
        <f>ROUND(I157*H157,2)</f>
        <v>0</v>
      </c>
      <c r="K157" s="238" t="s">
        <v>2840</v>
      </c>
      <c r="L157" s="43"/>
      <c r="M157" s="243" t="s">
        <v>1</v>
      </c>
      <c r="N157" s="244" t="s">
        <v>51</v>
      </c>
      <c r="O157" s="86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AR157" s="247" t="s">
        <v>285</v>
      </c>
      <c r="AT157" s="247" t="s">
        <v>280</v>
      </c>
      <c r="AU157" s="247" t="s">
        <v>96</v>
      </c>
      <c r="AY157" s="16" t="s">
        <v>278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93</v>
      </c>
      <c r="BK157" s="248">
        <f>ROUND(I157*H157,2)</f>
        <v>0</v>
      </c>
      <c r="BL157" s="16" t="s">
        <v>285</v>
      </c>
      <c r="BM157" s="247" t="s">
        <v>582</v>
      </c>
    </row>
    <row r="158" spans="2:65" s="1" customFormat="1" ht="14.4" customHeight="1">
      <c r="B158" s="38"/>
      <c r="C158" s="236" t="s">
        <v>431</v>
      </c>
      <c r="D158" s="236" t="s">
        <v>280</v>
      </c>
      <c r="E158" s="237" t="s">
        <v>3156</v>
      </c>
      <c r="F158" s="238" t="s">
        <v>3157</v>
      </c>
      <c r="G158" s="239" t="s">
        <v>2476</v>
      </c>
      <c r="H158" s="240">
        <v>40.32</v>
      </c>
      <c r="I158" s="241"/>
      <c r="J158" s="242">
        <f>ROUND(I158*H158,2)</f>
        <v>0</v>
      </c>
      <c r="K158" s="238" t="s">
        <v>2840</v>
      </c>
      <c r="L158" s="43"/>
      <c r="M158" s="243" t="s">
        <v>1</v>
      </c>
      <c r="N158" s="244" t="s">
        <v>51</v>
      </c>
      <c r="O158" s="86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7" t="s">
        <v>285</v>
      </c>
      <c r="AT158" s="247" t="s">
        <v>280</v>
      </c>
      <c r="AU158" s="247" t="s">
        <v>96</v>
      </c>
      <c r="AY158" s="16" t="s">
        <v>278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93</v>
      </c>
      <c r="BK158" s="248">
        <f>ROUND(I158*H158,2)</f>
        <v>0</v>
      </c>
      <c r="BL158" s="16" t="s">
        <v>285</v>
      </c>
      <c r="BM158" s="247" t="s">
        <v>591</v>
      </c>
    </row>
    <row r="159" spans="2:65" s="1" customFormat="1" ht="21.6" customHeight="1">
      <c r="B159" s="38"/>
      <c r="C159" s="236" t="s">
        <v>437</v>
      </c>
      <c r="D159" s="236" t="s">
        <v>280</v>
      </c>
      <c r="E159" s="237" t="s">
        <v>3154</v>
      </c>
      <c r="F159" s="238" t="s">
        <v>3155</v>
      </c>
      <c r="G159" s="239" t="s">
        <v>2476</v>
      </c>
      <c r="H159" s="240">
        <v>40.32</v>
      </c>
      <c r="I159" s="241"/>
      <c r="J159" s="242">
        <f>ROUND(I159*H159,2)</f>
        <v>0</v>
      </c>
      <c r="K159" s="238" t="s">
        <v>2840</v>
      </c>
      <c r="L159" s="43"/>
      <c r="M159" s="243" t="s">
        <v>1</v>
      </c>
      <c r="N159" s="244" t="s">
        <v>51</v>
      </c>
      <c r="O159" s="86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7" t="s">
        <v>285</v>
      </c>
      <c r="AT159" s="247" t="s">
        <v>280</v>
      </c>
      <c r="AU159" s="247" t="s">
        <v>96</v>
      </c>
      <c r="AY159" s="16" t="s">
        <v>278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93</v>
      </c>
      <c r="BK159" s="248">
        <f>ROUND(I159*H159,2)</f>
        <v>0</v>
      </c>
      <c r="BL159" s="16" t="s">
        <v>285</v>
      </c>
      <c r="BM159" s="247" t="s">
        <v>601</v>
      </c>
    </row>
    <row r="160" spans="2:65" s="1" customFormat="1" ht="14.4" customHeight="1">
      <c r="B160" s="38"/>
      <c r="C160" s="236" t="s">
        <v>444</v>
      </c>
      <c r="D160" s="236" t="s">
        <v>280</v>
      </c>
      <c r="E160" s="237" t="s">
        <v>3152</v>
      </c>
      <c r="F160" s="238" t="s">
        <v>3153</v>
      </c>
      <c r="G160" s="239" t="s">
        <v>2476</v>
      </c>
      <c r="H160" s="240">
        <v>24.19</v>
      </c>
      <c r="I160" s="241"/>
      <c r="J160" s="242">
        <f>ROUND(I160*H160,2)</f>
        <v>0</v>
      </c>
      <c r="K160" s="238" t="s">
        <v>2840</v>
      </c>
      <c r="L160" s="43"/>
      <c r="M160" s="243" t="s">
        <v>1</v>
      </c>
      <c r="N160" s="244" t="s">
        <v>51</v>
      </c>
      <c r="O160" s="86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7" t="s">
        <v>285</v>
      </c>
      <c r="AT160" s="247" t="s">
        <v>280</v>
      </c>
      <c r="AU160" s="247" t="s">
        <v>96</v>
      </c>
      <c r="AY160" s="16" t="s">
        <v>278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93</v>
      </c>
      <c r="BK160" s="248">
        <f>ROUND(I160*H160,2)</f>
        <v>0</v>
      </c>
      <c r="BL160" s="16" t="s">
        <v>285</v>
      </c>
      <c r="BM160" s="247" t="s">
        <v>610</v>
      </c>
    </row>
    <row r="161" spans="2:65" s="1" customFormat="1" ht="14.4" customHeight="1">
      <c r="B161" s="38"/>
      <c r="C161" s="236" t="s">
        <v>449</v>
      </c>
      <c r="D161" s="236" t="s">
        <v>280</v>
      </c>
      <c r="E161" s="237" t="s">
        <v>3820</v>
      </c>
      <c r="F161" s="238" t="s">
        <v>3821</v>
      </c>
      <c r="G161" s="239" t="s">
        <v>3102</v>
      </c>
      <c r="H161" s="240">
        <v>1</v>
      </c>
      <c r="I161" s="241"/>
      <c r="J161" s="242">
        <f>ROUND(I161*H161,2)</f>
        <v>0</v>
      </c>
      <c r="K161" s="238" t="s">
        <v>2840</v>
      </c>
      <c r="L161" s="43"/>
      <c r="M161" s="243" t="s">
        <v>1</v>
      </c>
      <c r="N161" s="244" t="s">
        <v>51</v>
      </c>
      <c r="O161" s="86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AR161" s="247" t="s">
        <v>285</v>
      </c>
      <c r="AT161" s="247" t="s">
        <v>280</v>
      </c>
      <c r="AU161" s="247" t="s">
        <v>96</v>
      </c>
      <c r="AY161" s="16" t="s">
        <v>278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93</v>
      </c>
      <c r="BK161" s="248">
        <f>ROUND(I161*H161,2)</f>
        <v>0</v>
      </c>
      <c r="BL161" s="16" t="s">
        <v>285</v>
      </c>
      <c r="BM161" s="247" t="s">
        <v>619</v>
      </c>
    </row>
    <row r="162" spans="2:65" s="1" customFormat="1" ht="14.4" customHeight="1">
      <c r="B162" s="38"/>
      <c r="C162" s="236" t="s">
        <v>454</v>
      </c>
      <c r="D162" s="236" t="s">
        <v>280</v>
      </c>
      <c r="E162" s="237" t="s">
        <v>3822</v>
      </c>
      <c r="F162" s="238" t="s">
        <v>3823</v>
      </c>
      <c r="G162" s="239" t="s">
        <v>407</v>
      </c>
      <c r="H162" s="240">
        <v>40</v>
      </c>
      <c r="I162" s="241"/>
      <c r="J162" s="242">
        <f>ROUND(I162*H162,2)</f>
        <v>0</v>
      </c>
      <c r="K162" s="238" t="s">
        <v>2840</v>
      </c>
      <c r="L162" s="43"/>
      <c r="M162" s="243" t="s">
        <v>1</v>
      </c>
      <c r="N162" s="244" t="s">
        <v>51</v>
      </c>
      <c r="O162" s="86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7" t="s">
        <v>285</v>
      </c>
      <c r="AT162" s="247" t="s">
        <v>280</v>
      </c>
      <c r="AU162" s="247" t="s">
        <v>96</v>
      </c>
      <c r="AY162" s="16" t="s">
        <v>278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93</v>
      </c>
      <c r="BK162" s="248">
        <f>ROUND(I162*H162,2)</f>
        <v>0</v>
      </c>
      <c r="BL162" s="16" t="s">
        <v>285</v>
      </c>
      <c r="BM162" s="247" t="s">
        <v>629</v>
      </c>
    </row>
    <row r="163" spans="2:65" s="1" customFormat="1" ht="14.4" customHeight="1">
      <c r="B163" s="38"/>
      <c r="C163" s="236" t="s">
        <v>459</v>
      </c>
      <c r="D163" s="236" t="s">
        <v>280</v>
      </c>
      <c r="E163" s="237" t="s">
        <v>3271</v>
      </c>
      <c r="F163" s="238" t="s">
        <v>3272</v>
      </c>
      <c r="G163" s="239" t="s">
        <v>3102</v>
      </c>
      <c r="H163" s="240">
        <v>3</v>
      </c>
      <c r="I163" s="241"/>
      <c r="J163" s="242">
        <f>ROUND(I163*H163,2)</f>
        <v>0</v>
      </c>
      <c r="K163" s="238" t="s">
        <v>2840</v>
      </c>
      <c r="L163" s="43"/>
      <c r="M163" s="243" t="s">
        <v>1</v>
      </c>
      <c r="N163" s="244" t="s">
        <v>51</v>
      </c>
      <c r="O163" s="86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7" t="s">
        <v>285</v>
      </c>
      <c r="AT163" s="247" t="s">
        <v>280</v>
      </c>
      <c r="AU163" s="247" t="s">
        <v>96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285</v>
      </c>
      <c r="BM163" s="247" t="s">
        <v>639</v>
      </c>
    </row>
    <row r="164" spans="2:65" s="1" customFormat="1" ht="14.4" customHeight="1">
      <c r="B164" s="38"/>
      <c r="C164" s="236" t="s">
        <v>463</v>
      </c>
      <c r="D164" s="236" t="s">
        <v>280</v>
      </c>
      <c r="E164" s="237" t="s">
        <v>3184</v>
      </c>
      <c r="F164" s="238" t="s">
        <v>3187</v>
      </c>
      <c r="G164" s="239" t="s">
        <v>3102</v>
      </c>
      <c r="H164" s="240">
        <v>3</v>
      </c>
      <c r="I164" s="241"/>
      <c r="J164" s="242">
        <f>ROUND(I164*H164,2)</f>
        <v>0</v>
      </c>
      <c r="K164" s="238" t="s">
        <v>2840</v>
      </c>
      <c r="L164" s="43"/>
      <c r="M164" s="243" t="s">
        <v>1</v>
      </c>
      <c r="N164" s="244" t="s">
        <v>51</v>
      </c>
      <c r="O164" s="86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7" t="s">
        <v>285</v>
      </c>
      <c r="AT164" s="247" t="s">
        <v>280</v>
      </c>
      <c r="AU164" s="247" t="s">
        <v>96</v>
      </c>
      <c r="AY164" s="16" t="s">
        <v>278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93</v>
      </c>
      <c r="BK164" s="248">
        <f>ROUND(I164*H164,2)</f>
        <v>0</v>
      </c>
      <c r="BL164" s="16" t="s">
        <v>285</v>
      </c>
      <c r="BM164" s="247" t="s">
        <v>649</v>
      </c>
    </row>
    <row r="165" spans="2:65" s="1" customFormat="1" ht="14.4" customHeight="1">
      <c r="B165" s="38"/>
      <c r="C165" s="236" t="s">
        <v>468</v>
      </c>
      <c r="D165" s="236" t="s">
        <v>280</v>
      </c>
      <c r="E165" s="237" t="s">
        <v>3186</v>
      </c>
      <c r="F165" s="238" t="s">
        <v>3185</v>
      </c>
      <c r="G165" s="239" t="s">
        <v>3102</v>
      </c>
      <c r="H165" s="240">
        <v>1</v>
      </c>
      <c r="I165" s="241"/>
      <c r="J165" s="242">
        <f>ROUND(I165*H165,2)</f>
        <v>0</v>
      </c>
      <c r="K165" s="238" t="s">
        <v>2840</v>
      </c>
      <c r="L165" s="43"/>
      <c r="M165" s="243" t="s">
        <v>1</v>
      </c>
      <c r="N165" s="244" t="s">
        <v>51</v>
      </c>
      <c r="O165" s="86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7" t="s">
        <v>285</v>
      </c>
      <c r="AT165" s="247" t="s">
        <v>280</v>
      </c>
      <c r="AU165" s="247" t="s">
        <v>96</v>
      </c>
      <c r="AY165" s="16" t="s">
        <v>278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93</v>
      </c>
      <c r="BK165" s="248">
        <f>ROUND(I165*H165,2)</f>
        <v>0</v>
      </c>
      <c r="BL165" s="16" t="s">
        <v>285</v>
      </c>
      <c r="BM165" s="247" t="s">
        <v>658</v>
      </c>
    </row>
    <row r="166" spans="2:65" s="1" customFormat="1" ht="21.6" customHeight="1">
      <c r="B166" s="38"/>
      <c r="C166" s="236" t="s">
        <v>475</v>
      </c>
      <c r="D166" s="236" t="s">
        <v>280</v>
      </c>
      <c r="E166" s="237" t="s">
        <v>3100</v>
      </c>
      <c r="F166" s="238" t="s">
        <v>3101</v>
      </c>
      <c r="G166" s="239" t="s">
        <v>3102</v>
      </c>
      <c r="H166" s="240">
        <v>1</v>
      </c>
      <c r="I166" s="241"/>
      <c r="J166" s="242">
        <f>ROUND(I166*H166,2)</f>
        <v>0</v>
      </c>
      <c r="K166" s="238" t="s">
        <v>2840</v>
      </c>
      <c r="L166" s="43"/>
      <c r="M166" s="243" t="s">
        <v>1</v>
      </c>
      <c r="N166" s="244" t="s">
        <v>51</v>
      </c>
      <c r="O166" s="86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7" t="s">
        <v>285</v>
      </c>
      <c r="AT166" s="247" t="s">
        <v>280</v>
      </c>
      <c r="AU166" s="247" t="s">
        <v>96</v>
      </c>
      <c r="AY166" s="16" t="s">
        <v>278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93</v>
      </c>
      <c r="BK166" s="248">
        <f>ROUND(I166*H166,2)</f>
        <v>0</v>
      </c>
      <c r="BL166" s="16" t="s">
        <v>285</v>
      </c>
      <c r="BM166" s="247" t="s">
        <v>669</v>
      </c>
    </row>
    <row r="167" spans="2:65" s="1" customFormat="1" ht="14.4" customHeight="1">
      <c r="B167" s="38"/>
      <c r="C167" s="236" t="s">
        <v>482</v>
      </c>
      <c r="D167" s="236" t="s">
        <v>280</v>
      </c>
      <c r="E167" s="237" t="s">
        <v>3194</v>
      </c>
      <c r="F167" s="238" t="s">
        <v>3195</v>
      </c>
      <c r="G167" s="239" t="s">
        <v>3102</v>
      </c>
      <c r="H167" s="240">
        <v>3</v>
      </c>
      <c r="I167" s="241"/>
      <c r="J167" s="242">
        <f>ROUND(I167*H167,2)</f>
        <v>0</v>
      </c>
      <c r="K167" s="238" t="s">
        <v>2840</v>
      </c>
      <c r="L167" s="43"/>
      <c r="M167" s="243" t="s">
        <v>1</v>
      </c>
      <c r="N167" s="244" t="s">
        <v>51</v>
      </c>
      <c r="O167" s="86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7" t="s">
        <v>285</v>
      </c>
      <c r="AT167" s="247" t="s">
        <v>280</v>
      </c>
      <c r="AU167" s="247" t="s">
        <v>96</v>
      </c>
      <c r="AY167" s="16" t="s">
        <v>278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93</v>
      </c>
      <c r="BK167" s="248">
        <f>ROUND(I167*H167,2)</f>
        <v>0</v>
      </c>
      <c r="BL167" s="16" t="s">
        <v>285</v>
      </c>
      <c r="BM167" s="247" t="s">
        <v>680</v>
      </c>
    </row>
    <row r="168" spans="2:65" s="1" customFormat="1" ht="14.4" customHeight="1">
      <c r="B168" s="38"/>
      <c r="C168" s="236" t="s">
        <v>486</v>
      </c>
      <c r="D168" s="236" t="s">
        <v>280</v>
      </c>
      <c r="E168" s="237" t="s">
        <v>3311</v>
      </c>
      <c r="F168" s="238" t="s">
        <v>3312</v>
      </c>
      <c r="G168" s="239" t="s">
        <v>407</v>
      </c>
      <c r="H168" s="240">
        <v>79</v>
      </c>
      <c r="I168" s="241"/>
      <c r="J168" s="242">
        <f>ROUND(I168*H168,2)</f>
        <v>0</v>
      </c>
      <c r="K168" s="238" t="s">
        <v>2840</v>
      </c>
      <c r="L168" s="43"/>
      <c r="M168" s="243" t="s">
        <v>1</v>
      </c>
      <c r="N168" s="244" t="s">
        <v>51</v>
      </c>
      <c r="O168" s="86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7" t="s">
        <v>285</v>
      </c>
      <c r="AT168" s="247" t="s">
        <v>280</v>
      </c>
      <c r="AU168" s="247" t="s">
        <v>96</v>
      </c>
      <c r="AY168" s="16" t="s">
        <v>278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93</v>
      </c>
      <c r="BK168" s="248">
        <f>ROUND(I168*H168,2)</f>
        <v>0</v>
      </c>
      <c r="BL168" s="16" t="s">
        <v>285</v>
      </c>
      <c r="BM168" s="247" t="s">
        <v>689</v>
      </c>
    </row>
    <row r="169" spans="2:65" s="1" customFormat="1" ht="14.4" customHeight="1">
      <c r="B169" s="38"/>
      <c r="C169" s="236" t="s">
        <v>491</v>
      </c>
      <c r="D169" s="236" t="s">
        <v>280</v>
      </c>
      <c r="E169" s="237" t="s">
        <v>3323</v>
      </c>
      <c r="F169" s="238" t="s">
        <v>3324</v>
      </c>
      <c r="G169" s="239" t="s">
        <v>407</v>
      </c>
      <c r="H169" s="240">
        <v>252</v>
      </c>
      <c r="I169" s="241"/>
      <c r="J169" s="242">
        <f>ROUND(I169*H169,2)</f>
        <v>0</v>
      </c>
      <c r="K169" s="238" t="s">
        <v>2840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7" t="s">
        <v>285</v>
      </c>
      <c r="AT169" s="247" t="s">
        <v>280</v>
      </c>
      <c r="AU169" s="247" t="s">
        <v>96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285</v>
      </c>
      <c r="BM169" s="247" t="s">
        <v>700</v>
      </c>
    </row>
    <row r="170" spans="2:65" s="1" customFormat="1" ht="14.4" customHeight="1">
      <c r="B170" s="38"/>
      <c r="C170" s="236" t="s">
        <v>496</v>
      </c>
      <c r="D170" s="236" t="s">
        <v>280</v>
      </c>
      <c r="E170" s="237" t="s">
        <v>3317</v>
      </c>
      <c r="F170" s="238" t="s">
        <v>3318</v>
      </c>
      <c r="G170" s="239" t="s">
        <v>407</v>
      </c>
      <c r="H170" s="240">
        <v>32</v>
      </c>
      <c r="I170" s="241"/>
      <c r="J170" s="242">
        <f>ROUND(I170*H170,2)</f>
        <v>0</v>
      </c>
      <c r="K170" s="238" t="s">
        <v>2840</v>
      </c>
      <c r="L170" s="43"/>
      <c r="M170" s="243" t="s">
        <v>1</v>
      </c>
      <c r="N170" s="244" t="s">
        <v>51</v>
      </c>
      <c r="O170" s="86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47" t="s">
        <v>285</v>
      </c>
      <c r="AT170" s="247" t="s">
        <v>280</v>
      </c>
      <c r="AU170" s="247" t="s">
        <v>96</v>
      </c>
      <c r="AY170" s="16" t="s">
        <v>278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93</v>
      </c>
      <c r="BK170" s="248">
        <f>ROUND(I170*H170,2)</f>
        <v>0</v>
      </c>
      <c r="BL170" s="16" t="s">
        <v>285</v>
      </c>
      <c r="BM170" s="247" t="s">
        <v>710</v>
      </c>
    </row>
    <row r="171" spans="2:65" s="1" customFormat="1" ht="14.4" customHeight="1">
      <c r="B171" s="38"/>
      <c r="C171" s="236" t="s">
        <v>501</v>
      </c>
      <c r="D171" s="236" t="s">
        <v>280</v>
      </c>
      <c r="E171" s="237" t="s">
        <v>3320</v>
      </c>
      <c r="F171" s="238" t="s">
        <v>3321</v>
      </c>
      <c r="G171" s="239" t="s">
        <v>407</v>
      </c>
      <c r="H171" s="240">
        <v>96</v>
      </c>
      <c r="I171" s="241"/>
      <c r="J171" s="242">
        <f>ROUND(I171*H171,2)</f>
        <v>0</v>
      </c>
      <c r="K171" s="238" t="s">
        <v>2840</v>
      </c>
      <c r="L171" s="43"/>
      <c r="M171" s="243" t="s">
        <v>1</v>
      </c>
      <c r="N171" s="244" t="s">
        <v>51</v>
      </c>
      <c r="O171" s="86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7" t="s">
        <v>285</v>
      </c>
      <c r="AT171" s="247" t="s">
        <v>280</v>
      </c>
      <c r="AU171" s="247" t="s">
        <v>96</v>
      </c>
      <c r="AY171" s="16" t="s">
        <v>278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93</v>
      </c>
      <c r="BK171" s="248">
        <f>ROUND(I171*H171,2)</f>
        <v>0</v>
      </c>
      <c r="BL171" s="16" t="s">
        <v>285</v>
      </c>
      <c r="BM171" s="247" t="s">
        <v>722</v>
      </c>
    </row>
    <row r="172" spans="2:65" s="1" customFormat="1" ht="21.6" customHeight="1">
      <c r="B172" s="38"/>
      <c r="C172" s="236" t="s">
        <v>505</v>
      </c>
      <c r="D172" s="236" t="s">
        <v>280</v>
      </c>
      <c r="E172" s="237" t="s">
        <v>3165</v>
      </c>
      <c r="F172" s="238" t="s">
        <v>3166</v>
      </c>
      <c r="G172" s="239" t="s">
        <v>3102</v>
      </c>
      <c r="H172" s="240">
        <v>1</v>
      </c>
      <c r="I172" s="241"/>
      <c r="J172" s="242">
        <f>ROUND(I172*H172,2)</f>
        <v>0</v>
      </c>
      <c r="K172" s="238" t="s">
        <v>2840</v>
      </c>
      <c r="L172" s="43"/>
      <c r="M172" s="243" t="s">
        <v>1</v>
      </c>
      <c r="N172" s="244" t="s">
        <v>51</v>
      </c>
      <c r="O172" s="86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47" t="s">
        <v>285</v>
      </c>
      <c r="AT172" s="247" t="s">
        <v>280</v>
      </c>
      <c r="AU172" s="247" t="s">
        <v>96</v>
      </c>
      <c r="AY172" s="16" t="s">
        <v>278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93</v>
      </c>
      <c r="BK172" s="248">
        <f>ROUND(I172*H172,2)</f>
        <v>0</v>
      </c>
      <c r="BL172" s="16" t="s">
        <v>285</v>
      </c>
      <c r="BM172" s="247" t="s">
        <v>732</v>
      </c>
    </row>
    <row r="173" spans="2:65" s="1" customFormat="1" ht="14.4" customHeight="1">
      <c r="B173" s="38"/>
      <c r="C173" s="236" t="s">
        <v>510</v>
      </c>
      <c r="D173" s="236" t="s">
        <v>280</v>
      </c>
      <c r="E173" s="237" t="s">
        <v>3128</v>
      </c>
      <c r="F173" s="238" t="s">
        <v>3824</v>
      </c>
      <c r="G173" s="239" t="s">
        <v>3102</v>
      </c>
      <c r="H173" s="240">
        <v>3</v>
      </c>
      <c r="I173" s="241"/>
      <c r="J173" s="242">
        <f>ROUND(I173*H173,2)</f>
        <v>0</v>
      </c>
      <c r="K173" s="238" t="s">
        <v>2840</v>
      </c>
      <c r="L173" s="43"/>
      <c r="M173" s="243" t="s">
        <v>1</v>
      </c>
      <c r="N173" s="244" t="s">
        <v>51</v>
      </c>
      <c r="O173" s="86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7" t="s">
        <v>285</v>
      </c>
      <c r="AT173" s="247" t="s">
        <v>280</v>
      </c>
      <c r="AU173" s="247" t="s">
        <v>96</v>
      </c>
      <c r="AY173" s="16" t="s">
        <v>278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6" t="s">
        <v>93</v>
      </c>
      <c r="BK173" s="248">
        <f>ROUND(I173*H173,2)</f>
        <v>0</v>
      </c>
      <c r="BL173" s="16" t="s">
        <v>285</v>
      </c>
      <c r="BM173" s="247" t="s">
        <v>742</v>
      </c>
    </row>
    <row r="174" spans="2:65" s="1" customFormat="1" ht="14.4" customHeight="1">
      <c r="B174" s="38"/>
      <c r="C174" s="236" t="s">
        <v>516</v>
      </c>
      <c r="D174" s="236" t="s">
        <v>280</v>
      </c>
      <c r="E174" s="237" t="s">
        <v>3250</v>
      </c>
      <c r="F174" s="238" t="s">
        <v>3251</v>
      </c>
      <c r="G174" s="239" t="s">
        <v>407</v>
      </c>
      <c r="H174" s="240">
        <v>10</v>
      </c>
      <c r="I174" s="241"/>
      <c r="J174" s="242">
        <f>ROUND(I174*H174,2)</f>
        <v>0</v>
      </c>
      <c r="K174" s="238" t="s">
        <v>2840</v>
      </c>
      <c r="L174" s="43"/>
      <c r="M174" s="243" t="s">
        <v>1</v>
      </c>
      <c r="N174" s="244" t="s">
        <v>51</v>
      </c>
      <c r="O174" s="86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7" t="s">
        <v>285</v>
      </c>
      <c r="AT174" s="247" t="s">
        <v>280</v>
      </c>
      <c r="AU174" s="247" t="s">
        <v>96</v>
      </c>
      <c r="AY174" s="16" t="s">
        <v>278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6" t="s">
        <v>93</v>
      </c>
      <c r="BK174" s="248">
        <f>ROUND(I174*H174,2)</f>
        <v>0</v>
      </c>
      <c r="BL174" s="16" t="s">
        <v>285</v>
      </c>
      <c r="BM174" s="247" t="s">
        <v>750</v>
      </c>
    </row>
    <row r="175" spans="2:65" s="1" customFormat="1" ht="21.6" customHeight="1">
      <c r="B175" s="38"/>
      <c r="C175" s="236" t="s">
        <v>520</v>
      </c>
      <c r="D175" s="236" t="s">
        <v>280</v>
      </c>
      <c r="E175" s="237" t="s">
        <v>3163</v>
      </c>
      <c r="F175" s="238" t="s">
        <v>3164</v>
      </c>
      <c r="G175" s="239" t="s">
        <v>3102</v>
      </c>
      <c r="H175" s="240">
        <v>1</v>
      </c>
      <c r="I175" s="241"/>
      <c r="J175" s="242">
        <f>ROUND(I175*H175,2)</f>
        <v>0</v>
      </c>
      <c r="K175" s="238" t="s">
        <v>2840</v>
      </c>
      <c r="L175" s="43"/>
      <c r="M175" s="243" t="s">
        <v>1</v>
      </c>
      <c r="N175" s="244" t="s">
        <v>51</v>
      </c>
      <c r="O175" s="86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47" t="s">
        <v>285</v>
      </c>
      <c r="AT175" s="247" t="s">
        <v>280</v>
      </c>
      <c r="AU175" s="247" t="s">
        <v>96</v>
      </c>
      <c r="AY175" s="16" t="s">
        <v>278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93</v>
      </c>
      <c r="BK175" s="248">
        <f>ROUND(I175*H175,2)</f>
        <v>0</v>
      </c>
      <c r="BL175" s="16" t="s">
        <v>285</v>
      </c>
      <c r="BM175" s="247" t="s">
        <v>758</v>
      </c>
    </row>
    <row r="176" spans="2:65" s="1" customFormat="1" ht="32.4" customHeight="1">
      <c r="B176" s="38"/>
      <c r="C176" s="236" t="s">
        <v>532</v>
      </c>
      <c r="D176" s="236" t="s">
        <v>280</v>
      </c>
      <c r="E176" s="237" t="s">
        <v>85</v>
      </c>
      <c r="F176" s="238" t="s">
        <v>3816</v>
      </c>
      <c r="G176" s="239" t="s">
        <v>2476</v>
      </c>
      <c r="H176" s="240">
        <v>13</v>
      </c>
      <c r="I176" s="241"/>
      <c r="J176" s="242">
        <f>ROUND(I176*H176,2)</f>
        <v>0</v>
      </c>
      <c r="K176" s="238" t="s">
        <v>2840</v>
      </c>
      <c r="L176" s="43"/>
      <c r="M176" s="243" t="s">
        <v>1</v>
      </c>
      <c r="N176" s="244" t="s">
        <v>51</v>
      </c>
      <c r="O176" s="86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AR176" s="247" t="s">
        <v>285</v>
      </c>
      <c r="AT176" s="247" t="s">
        <v>280</v>
      </c>
      <c r="AU176" s="247" t="s">
        <v>96</v>
      </c>
      <c r="AY176" s="16" t="s">
        <v>278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6" t="s">
        <v>93</v>
      </c>
      <c r="BK176" s="248">
        <f>ROUND(I176*H176,2)</f>
        <v>0</v>
      </c>
      <c r="BL176" s="16" t="s">
        <v>285</v>
      </c>
      <c r="BM176" s="247" t="s">
        <v>766</v>
      </c>
    </row>
    <row r="177" spans="2:65" s="1" customFormat="1" ht="21.6" customHeight="1">
      <c r="B177" s="38"/>
      <c r="C177" s="236" t="s">
        <v>537</v>
      </c>
      <c r="D177" s="236" t="s">
        <v>280</v>
      </c>
      <c r="E177" s="237" t="s">
        <v>3326</v>
      </c>
      <c r="F177" s="238" t="s">
        <v>3817</v>
      </c>
      <c r="G177" s="239" t="s">
        <v>2476</v>
      </c>
      <c r="H177" s="240">
        <v>2</v>
      </c>
      <c r="I177" s="241"/>
      <c r="J177" s="242">
        <f>ROUND(I177*H177,2)</f>
        <v>0</v>
      </c>
      <c r="K177" s="238" t="s">
        <v>2840</v>
      </c>
      <c r="L177" s="43"/>
      <c r="M177" s="243" t="s">
        <v>1</v>
      </c>
      <c r="N177" s="244" t="s">
        <v>51</v>
      </c>
      <c r="O177" s="86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7" t="s">
        <v>285</v>
      </c>
      <c r="AT177" s="247" t="s">
        <v>280</v>
      </c>
      <c r="AU177" s="247" t="s">
        <v>96</v>
      </c>
      <c r="AY177" s="16" t="s">
        <v>278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6" t="s">
        <v>93</v>
      </c>
      <c r="BK177" s="248">
        <f>ROUND(I177*H177,2)</f>
        <v>0</v>
      </c>
      <c r="BL177" s="16" t="s">
        <v>285</v>
      </c>
      <c r="BM177" s="247" t="s">
        <v>775</v>
      </c>
    </row>
    <row r="178" spans="2:65" s="1" customFormat="1" ht="32.4" customHeight="1">
      <c r="B178" s="38"/>
      <c r="C178" s="236" t="s">
        <v>543</v>
      </c>
      <c r="D178" s="236" t="s">
        <v>280</v>
      </c>
      <c r="E178" s="237" t="s">
        <v>3265</v>
      </c>
      <c r="F178" s="238" t="s">
        <v>3266</v>
      </c>
      <c r="G178" s="239" t="s">
        <v>2476</v>
      </c>
      <c r="H178" s="240">
        <v>5</v>
      </c>
      <c r="I178" s="241"/>
      <c r="J178" s="242">
        <f>ROUND(I178*H178,2)</f>
        <v>0</v>
      </c>
      <c r="K178" s="238" t="s">
        <v>2840</v>
      </c>
      <c r="L178" s="43"/>
      <c r="M178" s="243" t="s">
        <v>1</v>
      </c>
      <c r="N178" s="244" t="s">
        <v>51</v>
      </c>
      <c r="O178" s="86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7" t="s">
        <v>285</v>
      </c>
      <c r="AT178" s="247" t="s">
        <v>280</v>
      </c>
      <c r="AU178" s="247" t="s">
        <v>96</v>
      </c>
      <c r="AY178" s="16" t="s">
        <v>278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93</v>
      </c>
      <c r="BK178" s="248">
        <f>ROUND(I178*H178,2)</f>
        <v>0</v>
      </c>
      <c r="BL178" s="16" t="s">
        <v>285</v>
      </c>
      <c r="BM178" s="247" t="s">
        <v>784</v>
      </c>
    </row>
    <row r="179" spans="2:63" s="11" customFormat="1" ht="22.8" customHeight="1">
      <c r="B179" s="220"/>
      <c r="C179" s="221"/>
      <c r="D179" s="222" t="s">
        <v>85</v>
      </c>
      <c r="E179" s="234" t="s">
        <v>2608</v>
      </c>
      <c r="F179" s="234" t="s">
        <v>3380</v>
      </c>
      <c r="G179" s="221"/>
      <c r="H179" s="221"/>
      <c r="I179" s="224"/>
      <c r="J179" s="235">
        <f>BK179</f>
        <v>0</v>
      </c>
      <c r="K179" s="221"/>
      <c r="L179" s="226"/>
      <c r="M179" s="227"/>
      <c r="N179" s="228"/>
      <c r="O179" s="228"/>
      <c r="P179" s="229">
        <f>SUM(P180:P188)</f>
        <v>0</v>
      </c>
      <c r="Q179" s="228"/>
      <c r="R179" s="229">
        <f>SUM(R180:R188)</f>
        <v>0</v>
      </c>
      <c r="S179" s="228"/>
      <c r="T179" s="230">
        <f>SUM(T180:T188)</f>
        <v>0</v>
      </c>
      <c r="AR179" s="231" t="s">
        <v>93</v>
      </c>
      <c r="AT179" s="232" t="s">
        <v>85</v>
      </c>
      <c r="AU179" s="232" t="s">
        <v>93</v>
      </c>
      <c r="AY179" s="231" t="s">
        <v>278</v>
      </c>
      <c r="BK179" s="233">
        <f>SUM(BK180:BK188)</f>
        <v>0</v>
      </c>
    </row>
    <row r="180" spans="2:65" s="1" customFormat="1" ht="21.6" customHeight="1">
      <c r="B180" s="38"/>
      <c r="C180" s="236" t="s">
        <v>547</v>
      </c>
      <c r="D180" s="236" t="s">
        <v>280</v>
      </c>
      <c r="E180" s="237" t="s">
        <v>93</v>
      </c>
      <c r="F180" s="238" t="s">
        <v>3825</v>
      </c>
      <c r="G180" s="239" t="s">
        <v>2476</v>
      </c>
      <c r="H180" s="240">
        <v>1</v>
      </c>
      <c r="I180" s="241"/>
      <c r="J180" s="242">
        <f>ROUND(I180*H180,2)</f>
        <v>0</v>
      </c>
      <c r="K180" s="238" t="s">
        <v>2840</v>
      </c>
      <c r="L180" s="43"/>
      <c r="M180" s="243" t="s">
        <v>1</v>
      </c>
      <c r="N180" s="244" t="s">
        <v>51</v>
      </c>
      <c r="O180" s="86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7" t="s">
        <v>285</v>
      </c>
      <c r="AT180" s="247" t="s">
        <v>280</v>
      </c>
      <c r="AU180" s="247" t="s">
        <v>96</v>
      </c>
      <c r="AY180" s="16" t="s">
        <v>278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93</v>
      </c>
      <c r="BK180" s="248">
        <f>ROUND(I180*H180,2)</f>
        <v>0</v>
      </c>
      <c r="BL180" s="16" t="s">
        <v>285</v>
      </c>
      <c r="BM180" s="247" t="s">
        <v>793</v>
      </c>
    </row>
    <row r="181" spans="2:65" s="1" customFormat="1" ht="14.4" customHeight="1">
      <c r="B181" s="38"/>
      <c r="C181" s="236" t="s">
        <v>552</v>
      </c>
      <c r="D181" s="236" t="s">
        <v>280</v>
      </c>
      <c r="E181" s="237" t="s">
        <v>96</v>
      </c>
      <c r="F181" s="238" t="s">
        <v>3826</v>
      </c>
      <c r="G181" s="239" t="s">
        <v>2476</v>
      </c>
      <c r="H181" s="240">
        <v>2</v>
      </c>
      <c r="I181" s="241"/>
      <c r="J181" s="242">
        <f>ROUND(I181*H181,2)</f>
        <v>0</v>
      </c>
      <c r="K181" s="238" t="s">
        <v>2840</v>
      </c>
      <c r="L181" s="43"/>
      <c r="M181" s="243" t="s">
        <v>1</v>
      </c>
      <c r="N181" s="244" t="s">
        <v>51</v>
      </c>
      <c r="O181" s="86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7" t="s">
        <v>285</v>
      </c>
      <c r="AT181" s="247" t="s">
        <v>280</v>
      </c>
      <c r="AU181" s="247" t="s">
        <v>96</v>
      </c>
      <c r="AY181" s="16" t="s">
        <v>278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6" t="s">
        <v>93</v>
      </c>
      <c r="BK181" s="248">
        <f>ROUND(I181*H181,2)</f>
        <v>0</v>
      </c>
      <c r="BL181" s="16" t="s">
        <v>285</v>
      </c>
      <c r="BM181" s="247" t="s">
        <v>802</v>
      </c>
    </row>
    <row r="182" spans="2:65" s="1" customFormat="1" ht="14.4" customHeight="1">
      <c r="B182" s="38"/>
      <c r="C182" s="236" t="s">
        <v>557</v>
      </c>
      <c r="D182" s="236" t="s">
        <v>280</v>
      </c>
      <c r="E182" s="237" t="s">
        <v>140</v>
      </c>
      <c r="F182" s="238" t="s">
        <v>3827</v>
      </c>
      <c r="G182" s="239" t="s">
        <v>2476</v>
      </c>
      <c r="H182" s="240">
        <v>1</v>
      </c>
      <c r="I182" s="241"/>
      <c r="J182" s="242">
        <f>ROUND(I182*H182,2)</f>
        <v>0</v>
      </c>
      <c r="K182" s="238" t="s">
        <v>2840</v>
      </c>
      <c r="L182" s="43"/>
      <c r="M182" s="243" t="s">
        <v>1</v>
      </c>
      <c r="N182" s="244" t="s">
        <v>51</v>
      </c>
      <c r="O182" s="86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47" t="s">
        <v>285</v>
      </c>
      <c r="AT182" s="247" t="s">
        <v>280</v>
      </c>
      <c r="AU182" s="247" t="s">
        <v>96</v>
      </c>
      <c r="AY182" s="16" t="s">
        <v>278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6" t="s">
        <v>93</v>
      </c>
      <c r="BK182" s="248">
        <f>ROUND(I182*H182,2)</f>
        <v>0</v>
      </c>
      <c r="BL182" s="16" t="s">
        <v>285</v>
      </c>
      <c r="BM182" s="247" t="s">
        <v>811</v>
      </c>
    </row>
    <row r="183" spans="2:65" s="1" customFormat="1" ht="14.4" customHeight="1">
      <c r="B183" s="38"/>
      <c r="C183" s="236" t="s">
        <v>562</v>
      </c>
      <c r="D183" s="236" t="s">
        <v>280</v>
      </c>
      <c r="E183" s="237" t="s">
        <v>2474</v>
      </c>
      <c r="F183" s="238" t="s">
        <v>3393</v>
      </c>
      <c r="G183" s="239" t="s">
        <v>3388</v>
      </c>
      <c r="H183" s="240">
        <v>2</v>
      </c>
      <c r="I183" s="241"/>
      <c r="J183" s="242">
        <f>ROUND(I183*H183,2)</f>
        <v>0</v>
      </c>
      <c r="K183" s="238" t="s">
        <v>2840</v>
      </c>
      <c r="L183" s="43"/>
      <c r="M183" s="243" t="s">
        <v>1</v>
      </c>
      <c r="N183" s="244" t="s">
        <v>51</v>
      </c>
      <c r="O183" s="86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47" t="s">
        <v>285</v>
      </c>
      <c r="AT183" s="247" t="s">
        <v>280</v>
      </c>
      <c r="AU183" s="247" t="s">
        <v>96</v>
      </c>
      <c r="AY183" s="16" t="s">
        <v>278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93</v>
      </c>
      <c r="BK183" s="248">
        <f>ROUND(I183*H183,2)</f>
        <v>0</v>
      </c>
      <c r="BL183" s="16" t="s">
        <v>285</v>
      </c>
      <c r="BM183" s="247" t="s">
        <v>822</v>
      </c>
    </row>
    <row r="184" spans="2:65" s="1" customFormat="1" ht="14.4" customHeight="1">
      <c r="B184" s="38"/>
      <c r="C184" s="236" t="s">
        <v>567</v>
      </c>
      <c r="D184" s="236" t="s">
        <v>280</v>
      </c>
      <c r="E184" s="237" t="s">
        <v>2506</v>
      </c>
      <c r="F184" s="238" t="s">
        <v>3409</v>
      </c>
      <c r="G184" s="239" t="s">
        <v>3388</v>
      </c>
      <c r="H184" s="240">
        <v>4</v>
      </c>
      <c r="I184" s="241"/>
      <c r="J184" s="242">
        <f>ROUND(I184*H184,2)</f>
        <v>0</v>
      </c>
      <c r="K184" s="238" t="s">
        <v>2840</v>
      </c>
      <c r="L184" s="43"/>
      <c r="M184" s="243" t="s">
        <v>1</v>
      </c>
      <c r="N184" s="244" t="s">
        <v>51</v>
      </c>
      <c r="O184" s="86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7" t="s">
        <v>285</v>
      </c>
      <c r="AT184" s="247" t="s">
        <v>280</v>
      </c>
      <c r="AU184" s="247" t="s">
        <v>96</v>
      </c>
      <c r="AY184" s="16" t="s">
        <v>278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6" t="s">
        <v>93</v>
      </c>
      <c r="BK184" s="248">
        <f>ROUND(I184*H184,2)</f>
        <v>0</v>
      </c>
      <c r="BL184" s="16" t="s">
        <v>285</v>
      </c>
      <c r="BM184" s="247" t="s">
        <v>833</v>
      </c>
    </row>
    <row r="185" spans="2:65" s="1" customFormat="1" ht="14.4" customHeight="1">
      <c r="B185" s="38"/>
      <c r="C185" s="236" t="s">
        <v>572</v>
      </c>
      <c r="D185" s="236" t="s">
        <v>280</v>
      </c>
      <c r="E185" s="237" t="s">
        <v>2569</v>
      </c>
      <c r="F185" s="238" t="s">
        <v>3405</v>
      </c>
      <c r="G185" s="239" t="s">
        <v>3388</v>
      </c>
      <c r="H185" s="240">
        <v>4</v>
      </c>
      <c r="I185" s="241"/>
      <c r="J185" s="242">
        <f>ROUND(I185*H185,2)</f>
        <v>0</v>
      </c>
      <c r="K185" s="238" t="s">
        <v>2840</v>
      </c>
      <c r="L185" s="43"/>
      <c r="M185" s="243" t="s">
        <v>1</v>
      </c>
      <c r="N185" s="244" t="s">
        <v>51</v>
      </c>
      <c r="O185" s="86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47" t="s">
        <v>285</v>
      </c>
      <c r="AT185" s="247" t="s">
        <v>280</v>
      </c>
      <c r="AU185" s="247" t="s">
        <v>96</v>
      </c>
      <c r="AY185" s="16" t="s">
        <v>278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93</v>
      </c>
      <c r="BK185" s="248">
        <f>ROUND(I185*H185,2)</f>
        <v>0</v>
      </c>
      <c r="BL185" s="16" t="s">
        <v>285</v>
      </c>
      <c r="BM185" s="247" t="s">
        <v>843</v>
      </c>
    </row>
    <row r="186" spans="2:65" s="1" customFormat="1" ht="21.6" customHeight="1">
      <c r="B186" s="38"/>
      <c r="C186" s="236" t="s">
        <v>577</v>
      </c>
      <c r="D186" s="236" t="s">
        <v>280</v>
      </c>
      <c r="E186" s="237" t="s">
        <v>285</v>
      </c>
      <c r="F186" s="238" t="s">
        <v>3828</v>
      </c>
      <c r="G186" s="239" t="s">
        <v>3388</v>
      </c>
      <c r="H186" s="240">
        <v>8</v>
      </c>
      <c r="I186" s="241"/>
      <c r="J186" s="242">
        <f>ROUND(I186*H186,2)</f>
        <v>0</v>
      </c>
      <c r="K186" s="238" t="s">
        <v>2840</v>
      </c>
      <c r="L186" s="43"/>
      <c r="M186" s="243" t="s">
        <v>1</v>
      </c>
      <c r="N186" s="244" t="s">
        <v>51</v>
      </c>
      <c r="O186" s="86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47" t="s">
        <v>285</v>
      </c>
      <c r="AT186" s="247" t="s">
        <v>280</v>
      </c>
      <c r="AU186" s="247" t="s">
        <v>96</v>
      </c>
      <c r="AY186" s="16" t="s">
        <v>278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6" t="s">
        <v>93</v>
      </c>
      <c r="BK186" s="248">
        <f>ROUND(I186*H186,2)</f>
        <v>0</v>
      </c>
      <c r="BL186" s="16" t="s">
        <v>285</v>
      </c>
      <c r="BM186" s="247" t="s">
        <v>853</v>
      </c>
    </row>
    <row r="187" spans="2:65" s="1" customFormat="1" ht="14.4" customHeight="1">
      <c r="B187" s="38"/>
      <c r="C187" s="236" t="s">
        <v>582</v>
      </c>
      <c r="D187" s="236" t="s">
        <v>280</v>
      </c>
      <c r="E187" s="237" t="s">
        <v>300</v>
      </c>
      <c r="F187" s="238" t="s">
        <v>3395</v>
      </c>
      <c r="G187" s="239" t="s">
        <v>3388</v>
      </c>
      <c r="H187" s="240">
        <v>2</v>
      </c>
      <c r="I187" s="241"/>
      <c r="J187" s="242">
        <f>ROUND(I187*H187,2)</f>
        <v>0</v>
      </c>
      <c r="K187" s="238" t="s">
        <v>2840</v>
      </c>
      <c r="L187" s="43"/>
      <c r="M187" s="243" t="s">
        <v>1</v>
      </c>
      <c r="N187" s="244" t="s">
        <v>51</v>
      </c>
      <c r="O187" s="86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7" t="s">
        <v>285</v>
      </c>
      <c r="AT187" s="247" t="s">
        <v>280</v>
      </c>
      <c r="AU187" s="247" t="s">
        <v>96</v>
      </c>
      <c r="AY187" s="16" t="s">
        <v>278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6" t="s">
        <v>93</v>
      </c>
      <c r="BK187" s="248">
        <f>ROUND(I187*H187,2)</f>
        <v>0</v>
      </c>
      <c r="BL187" s="16" t="s">
        <v>285</v>
      </c>
      <c r="BM187" s="247" t="s">
        <v>863</v>
      </c>
    </row>
    <row r="188" spans="2:65" s="1" customFormat="1" ht="14.4" customHeight="1">
      <c r="B188" s="38"/>
      <c r="C188" s="236" t="s">
        <v>586</v>
      </c>
      <c r="D188" s="236" t="s">
        <v>280</v>
      </c>
      <c r="E188" s="237" t="s">
        <v>316</v>
      </c>
      <c r="F188" s="238" t="s">
        <v>3829</v>
      </c>
      <c r="G188" s="239" t="s">
        <v>3388</v>
      </c>
      <c r="H188" s="240">
        <v>2</v>
      </c>
      <c r="I188" s="241"/>
      <c r="J188" s="242">
        <f>ROUND(I188*H188,2)</f>
        <v>0</v>
      </c>
      <c r="K188" s="238" t="s">
        <v>2840</v>
      </c>
      <c r="L188" s="43"/>
      <c r="M188" s="300" t="s">
        <v>1</v>
      </c>
      <c r="N188" s="301" t="s">
        <v>51</v>
      </c>
      <c r="O188" s="297"/>
      <c r="P188" s="298">
        <f>O188*H188</f>
        <v>0</v>
      </c>
      <c r="Q188" s="298">
        <v>0</v>
      </c>
      <c r="R188" s="298">
        <f>Q188*H188</f>
        <v>0</v>
      </c>
      <c r="S188" s="298">
        <v>0</v>
      </c>
      <c r="T188" s="299">
        <f>S188*H188</f>
        <v>0</v>
      </c>
      <c r="AR188" s="247" t="s">
        <v>285</v>
      </c>
      <c r="AT188" s="247" t="s">
        <v>280</v>
      </c>
      <c r="AU188" s="247" t="s">
        <v>96</v>
      </c>
      <c r="AY188" s="16" t="s">
        <v>278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6" t="s">
        <v>93</v>
      </c>
      <c r="BK188" s="248">
        <f>ROUND(I188*H188,2)</f>
        <v>0</v>
      </c>
      <c r="BL188" s="16" t="s">
        <v>285</v>
      </c>
      <c r="BM188" s="247" t="s">
        <v>874</v>
      </c>
    </row>
    <row r="189" spans="2:12" s="1" customFormat="1" ht="6.95" customHeight="1">
      <c r="B189" s="61"/>
      <c r="C189" s="62"/>
      <c r="D189" s="62"/>
      <c r="E189" s="62"/>
      <c r="F189" s="62"/>
      <c r="G189" s="62"/>
      <c r="H189" s="62"/>
      <c r="I189" s="187"/>
      <c r="J189" s="62"/>
      <c r="K189" s="62"/>
      <c r="L189" s="43"/>
    </row>
  </sheetData>
  <sheetProtection password="CC35" sheet="1" objects="1" scenarios="1" formatColumns="0" formatRows="0" autoFilter="0"/>
  <autoFilter ref="C123:K188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127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s="1" customFormat="1" ht="12" customHeight="1">
      <c r="B8" s="43"/>
      <c r="D8" s="148" t="s">
        <v>157</v>
      </c>
      <c r="I8" s="150"/>
      <c r="L8" s="43"/>
    </row>
    <row r="9" spans="2:12" s="1" customFormat="1" ht="36.95" customHeight="1">
      <c r="B9" s="43"/>
      <c r="E9" s="151" t="s">
        <v>3830</v>
      </c>
      <c r="F9" s="1"/>
      <c r="G9" s="1"/>
      <c r="H9" s="1"/>
      <c r="I9" s="150"/>
      <c r="L9" s="43"/>
    </row>
    <row r="10" spans="2:12" s="1" customFormat="1" ht="12">
      <c r="B10" s="43"/>
      <c r="I10" s="150"/>
      <c r="L10" s="43"/>
    </row>
    <row r="11" spans="2:12" s="1" customFormat="1" ht="12" customHeight="1">
      <c r="B11" s="43"/>
      <c r="D11" s="148" t="s">
        <v>18</v>
      </c>
      <c r="F11" s="136" t="s">
        <v>19</v>
      </c>
      <c r="I11" s="152" t="s">
        <v>20</v>
      </c>
      <c r="J11" s="136" t="s">
        <v>21</v>
      </c>
      <c r="L11" s="43"/>
    </row>
    <row r="12" spans="2:12" s="1" customFormat="1" ht="12" customHeight="1">
      <c r="B12" s="43"/>
      <c r="D12" s="148" t="s">
        <v>22</v>
      </c>
      <c r="F12" s="136" t="s">
        <v>23</v>
      </c>
      <c r="I12" s="152" t="s">
        <v>24</v>
      </c>
      <c r="J12" s="153" t="str">
        <f>'Rekapitulace stavby'!AN8</f>
        <v>9. 7. 2019</v>
      </c>
      <c r="L12" s="43"/>
    </row>
    <row r="13" spans="2:12" s="1" customFormat="1" ht="21.8" customHeight="1">
      <c r="B13" s="43"/>
      <c r="D13" s="154" t="s">
        <v>26</v>
      </c>
      <c r="F13" s="155" t="s">
        <v>27</v>
      </c>
      <c r="I13" s="156" t="s">
        <v>28</v>
      </c>
      <c r="J13" s="155" t="s">
        <v>29</v>
      </c>
      <c r="L13" s="43"/>
    </row>
    <row r="14" spans="2:12" s="1" customFormat="1" ht="12" customHeight="1">
      <c r="B14" s="43"/>
      <c r="D14" s="148" t="s">
        <v>30</v>
      </c>
      <c r="I14" s="152" t="s">
        <v>31</v>
      </c>
      <c r="J14" s="136" t="s">
        <v>32</v>
      </c>
      <c r="L14" s="43"/>
    </row>
    <row r="15" spans="2:12" s="1" customFormat="1" ht="18" customHeight="1">
      <c r="B15" s="43"/>
      <c r="E15" s="136" t="s">
        <v>33</v>
      </c>
      <c r="I15" s="152" t="s">
        <v>34</v>
      </c>
      <c r="J15" s="136" t="s">
        <v>35</v>
      </c>
      <c r="L15" s="43"/>
    </row>
    <row r="16" spans="2:12" s="1" customFormat="1" ht="6.95" customHeight="1">
      <c r="B16" s="43"/>
      <c r="I16" s="150"/>
      <c r="L16" s="43"/>
    </row>
    <row r="17" spans="2:12" s="1" customFormat="1" ht="12" customHeight="1">
      <c r="B17" s="43"/>
      <c r="D17" s="148" t="s">
        <v>36</v>
      </c>
      <c r="I17" s="152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36"/>
      <c r="G18" s="136"/>
      <c r="H18" s="136"/>
      <c r="I18" s="152" t="s">
        <v>34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50"/>
      <c r="L19" s="43"/>
    </row>
    <row r="20" spans="2:12" s="1" customFormat="1" ht="12" customHeight="1">
      <c r="B20" s="43"/>
      <c r="D20" s="148" t="s">
        <v>38</v>
      </c>
      <c r="I20" s="152" t="s">
        <v>31</v>
      </c>
      <c r="J20" s="136" t="s">
        <v>39</v>
      </c>
      <c r="L20" s="43"/>
    </row>
    <row r="21" spans="2:12" s="1" customFormat="1" ht="18" customHeight="1">
      <c r="B21" s="43"/>
      <c r="E21" s="136" t="s">
        <v>40</v>
      </c>
      <c r="I21" s="152" t="s">
        <v>34</v>
      </c>
      <c r="J21" s="136" t="s">
        <v>41</v>
      </c>
      <c r="L21" s="43"/>
    </row>
    <row r="22" spans="2:12" s="1" customFormat="1" ht="6.95" customHeight="1">
      <c r="B22" s="43"/>
      <c r="I22" s="150"/>
      <c r="L22" s="43"/>
    </row>
    <row r="23" spans="2:12" s="1" customFormat="1" ht="12" customHeight="1">
      <c r="B23" s="43"/>
      <c r="D23" s="148" t="s">
        <v>43</v>
      </c>
      <c r="I23" s="152" t="s">
        <v>31</v>
      </c>
      <c r="J23" s="136" t="s">
        <v>1</v>
      </c>
      <c r="L23" s="43"/>
    </row>
    <row r="24" spans="2:12" s="1" customFormat="1" ht="18" customHeight="1">
      <c r="B24" s="43"/>
      <c r="E24" s="136" t="s">
        <v>44</v>
      </c>
      <c r="I24" s="152" t="s">
        <v>34</v>
      </c>
      <c r="J24" s="136" t="s">
        <v>1</v>
      </c>
      <c r="L24" s="43"/>
    </row>
    <row r="25" spans="2:12" s="1" customFormat="1" ht="6.95" customHeight="1">
      <c r="B25" s="43"/>
      <c r="I25" s="150"/>
      <c r="L25" s="43"/>
    </row>
    <row r="26" spans="2:12" s="1" customFormat="1" ht="12" customHeight="1">
      <c r="B26" s="43"/>
      <c r="D26" s="148" t="s">
        <v>45</v>
      </c>
      <c r="I26" s="150"/>
      <c r="L26" s="43"/>
    </row>
    <row r="27" spans="2:12" s="7" customFormat="1" ht="14.4" customHeight="1">
      <c r="B27" s="157"/>
      <c r="E27" s="158" t="s">
        <v>1</v>
      </c>
      <c r="F27" s="158"/>
      <c r="G27" s="158"/>
      <c r="H27" s="158"/>
      <c r="I27" s="159"/>
      <c r="L27" s="157"/>
    </row>
    <row r="28" spans="2:12" s="1" customFormat="1" ht="6.95" customHeight="1">
      <c r="B28" s="43"/>
      <c r="I28" s="15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61"/>
      <c r="J29" s="78"/>
      <c r="K29" s="78"/>
      <c r="L29" s="43"/>
    </row>
    <row r="30" spans="2:12" s="1" customFormat="1" ht="25.4" customHeight="1">
      <c r="B30" s="43"/>
      <c r="D30" s="162" t="s">
        <v>46</v>
      </c>
      <c r="I30" s="150"/>
      <c r="J30" s="163">
        <f>ROUND(J118,2)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14.4" customHeight="1">
      <c r="B32" s="43"/>
      <c r="F32" s="164" t="s">
        <v>48</v>
      </c>
      <c r="I32" s="165" t="s">
        <v>47</v>
      </c>
      <c r="J32" s="164" t="s">
        <v>49</v>
      </c>
      <c r="L32" s="43"/>
    </row>
    <row r="33" spans="2:12" s="1" customFormat="1" ht="14.4" customHeight="1">
      <c r="B33" s="43"/>
      <c r="D33" s="166" t="s">
        <v>50</v>
      </c>
      <c r="E33" s="148" t="s">
        <v>51</v>
      </c>
      <c r="F33" s="167">
        <f>ROUND((SUM(BE118:BE124)),2)</f>
        <v>0</v>
      </c>
      <c r="I33" s="168">
        <v>0.21</v>
      </c>
      <c r="J33" s="167">
        <f>ROUND(((SUM(BE118:BE124))*I33),2)</f>
        <v>0</v>
      </c>
      <c r="L33" s="43"/>
    </row>
    <row r="34" spans="2:12" s="1" customFormat="1" ht="14.4" customHeight="1">
      <c r="B34" s="43"/>
      <c r="E34" s="148" t="s">
        <v>52</v>
      </c>
      <c r="F34" s="167">
        <f>ROUND((SUM(BF118:BF124)),2)</f>
        <v>0</v>
      </c>
      <c r="I34" s="168">
        <v>0.15</v>
      </c>
      <c r="J34" s="167">
        <f>ROUND(((SUM(BF118:BF124))*I34),2)</f>
        <v>0</v>
      </c>
      <c r="L34" s="43"/>
    </row>
    <row r="35" spans="2:12" s="1" customFormat="1" ht="14.4" customHeight="1" hidden="1">
      <c r="B35" s="43"/>
      <c r="E35" s="148" t="s">
        <v>53</v>
      </c>
      <c r="F35" s="167">
        <f>ROUND((SUM(BG118:BG124)),2)</f>
        <v>0</v>
      </c>
      <c r="I35" s="168">
        <v>0.21</v>
      </c>
      <c r="J35" s="167">
        <f>0</f>
        <v>0</v>
      </c>
      <c r="L35" s="43"/>
    </row>
    <row r="36" spans="2:12" s="1" customFormat="1" ht="14.4" customHeight="1" hidden="1">
      <c r="B36" s="43"/>
      <c r="E36" s="148" t="s">
        <v>54</v>
      </c>
      <c r="F36" s="167">
        <f>ROUND((SUM(BH118:BH124)),2)</f>
        <v>0</v>
      </c>
      <c r="I36" s="168">
        <v>0.15</v>
      </c>
      <c r="J36" s="167">
        <f>0</f>
        <v>0</v>
      </c>
      <c r="L36" s="43"/>
    </row>
    <row r="37" spans="2:12" s="1" customFormat="1" ht="14.4" customHeight="1" hidden="1">
      <c r="B37" s="43"/>
      <c r="E37" s="148" t="s">
        <v>55</v>
      </c>
      <c r="F37" s="167">
        <f>ROUND((SUM(BI118:BI124)),2)</f>
        <v>0</v>
      </c>
      <c r="I37" s="168">
        <v>0</v>
      </c>
      <c r="J37" s="167">
        <f>0</f>
        <v>0</v>
      </c>
      <c r="L37" s="43"/>
    </row>
    <row r="38" spans="2:12" s="1" customFormat="1" ht="6.95" customHeight="1">
      <c r="B38" s="43"/>
      <c r="I38" s="150"/>
      <c r="L38" s="43"/>
    </row>
    <row r="39" spans="2:12" s="1" customFormat="1" ht="25.4" customHeight="1">
      <c r="B39" s="43"/>
      <c r="C39" s="169"/>
      <c r="D39" s="170" t="s">
        <v>56</v>
      </c>
      <c r="E39" s="171"/>
      <c r="F39" s="171"/>
      <c r="G39" s="172" t="s">
        <v>57</v>
      </c>
      <c r="H39" s="173" t="s">
        <v>58</v>
      </c>
      <c r="I39" s="174"/>
      <c r="J39" s="175">
        <f>SUM(J30:J37)</f>
        <v>0</v>
      </c>
      <c r="K39" s="176"/>
      <c r="L39" s="43"/>
    </row>
    <row r="40" spans="2:12" s="1" customFormat="1" ht="14.4" customHeight="1">
      <c r="B40" s="43"/>
      <c r="I40" s="150"/>
      <c r="L40" s="43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s="1" customFormat="1" ht="12" customHeight="1">
      <c r="B85" s="38"/>
      <c r="C85" s="31" t="s">
        <v>157</v>
      </c>
      <c r="D85" s="39"/>
      <c r="E85" s="39"/>
      <c r="F85" s="39"/>
      <c r="G85" s="39"/>
      <c r="H85" s="39"/>
      <c r="I85" s="150"/>
      <c r="J85" s="39"/>
      <c r="K85" s="39"/>
      <c r="L85" s="43"/>
    </row>
    <row r="86" spans="2:12" s="1" customFormat="1" ht="14.4" customHeight="1">
      <c r="B86" s="38"/>
      <c r="C86" s="39"/>
      <c r="D86" s="39"/>
      <c r="E86" s="71" t="str">
        <f>E9</f>
        <v>SO 03a - Venkovní úpravy - způsobilé</v>
      </c>
      <c r="F86" s="39"/>
      <c r="G86" s="39"/>
      <c r="H86" s="39"/>
      <c r="I86" s="150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2" customHeight="1">
      <c r="B88" s="38"/>
      <c r="C88" s="31" t="s">
        <v>22</v>
      </c>
      <c r="D88" s="39"/>
      <c r="E88" s="39"/>
      <c r="F88" s="26" t="str">
        <f>F12</f>
        <v xml:space="preserve"> </v>
      </c>
      <c r="G88" s="39"/>
      <c r="H88" s="39"/>
      <c r="I88" s="152" t="s">
        <v>24</v>
      </c>
      <c r="J88" s="74" t="str">
        <f>IF(J12="","",J12)</f>
        <v>9. 7. 2019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40.8" customHeight="1">
      <c r="B90" s="38"/>
      <c r="C90" s="31" t="s">
        <v>30</v>
      </c>
      <c r="D90" s="39"/>
      <c r="E90" s="39"/>
      <c r="F90" s="26" t="str">
        <f>E15</f>
        <v>Pardubický kraj</v>
      </c>
      <c r="G90" s="39"/>
      <c r="H90" s="39"/>
      <c r="I90" s="152" t="s">
        <v>38</v>
      </c>
      <c r="J90" s="36" t="str">
        <f>E21</f>
        <v>Projekční kancelář Žižkov s. r. o.</v>
      </c>
      <c r="K90" s="39"/>
      <c r="L90" s="43"/>
    </row>
    <row r="91" spans="2:12" s="1" customFormat="1" ht="26.4" customHeight="1">
      <c r="B91" s="38"/>
      <c r="C91" s="31" t="s">
        <v>36</v>
      </c>
      <c r="D91" s="39"/>
      <c r="E91" s="39"/>
      <c r="F91" s="26" t="str">
        <f>IF(E18="","",E18)</f>
        <v>Vyplň údaj</v>
      </c>
      <c r="G91" s="39"/>
      <c r="H91" s="39"/>
      <c r="I91" s="152" t="s">
        <v>43</v>
      </c>
      <c r="J91" s="36" t="str">
        <f>E24</f>
        <v>Ing. Vladimír Ent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29.25" customHeight="1">
      <c r="B93" s="38"/>
      <c r="C93" s="192" t="s">
        <v>236</v>
      </c>
      <c r="D93" s="193"/>
      <c r="E93" s="193"/>
      <c r="F93" s="193"/>
      <c r="G93" s="193"/>
      <c r="H93" s="193"/>
      <c r="I93" s="194"/>
      <c r="J93" s="195" t="s">
        <v>237</v>
      </c>
      <c r="K93" s="193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47" s="1" customFormat="1" ht="22.8" customHeight="1">
      <c r="B95" s="38"/>
      <c r="C95" s="196" t="s">
        <v>238</v>
      </c>
      <c r="D95" s="39"/>
      <c r="E95" s="39"/>
      <c r="F95" s="39"/>
      <c r="G95" s="39"/>
      <c r="H95" s="39"/>
      <c r="I95" s="150"/>
      <c r="J95" s="105">
        <f>J118</f>
        <v>0</v>
      </c>
      <c r="K95" s="39"/>
      <c r="L95" s="43"/>
      <c r="AU95" s="16" t="s">
        <v>239</v>
      </c>
    </row>
    <row r="96" spans="2:12" s="8" customFormat="1" ht="24.95" customHeight="1">
      <c r="B96" s="197"/>
      <c r="C96" s="198"/>
      <c r="D96" s="199" t="s">
        <v>240</v>
      </c>
      <c r="E96" s="200"/>
      <c r="F96" s="200"/>
      <c r="G96" s="200"/>
      <c r="H96" s="200"/>
      <c r="I96" s="201"/>
      <c r="J96" s="202">
        <f>J119</f>
        <v>0</v>
      </c>
      <c r="K96" s="198"/>
      <c r="L96" s="203"/>
    </row>
    <row r="97" spans="2:12" s="9" customFormat="1" ht="19.9" customHeight="1">
      <c r="B97" s="204"/>
      <c r="C97" s="128"/>
      <c r="D97" s="205" t="s">
        <v>3831</v>
      </c>
      <c r="E97" s="206"/>
      <c r="F97" s="206"/>
      <c r="G97" s="206"/>
      <c r="H97" s="206"/>
      <c r="I97" s="207"/>
      <c r="J97" s="208">
        <f>J120</f>
        <v>0</v>
      </c>
      <c r="K97" s="128"/>
      <c r="L97" s="209"/>
    </row>
    <row r="98" spans="2:12" s="9" customFormat="1" ht="19.9" customHeight="1">
      <c r="B98" s="204"/>
      <c r="C98" s="128"/>
      <c r="D98" s="205" t="s">
        <v>248</v>
      </c>
      <c r="E98" s="206"/>
      <c r="F98" s="206"/>
      <c r="G98" s="206"/>
      <c r="H98" s="206"/>
      <c r="I98" s="207"/>
      <c r="J98" s="208">
        <f>J123</f>
        <v>0</v>
      </c>
      <c r="K98" s="128"/>
      <c r="L98" s="209"/>
    </row>
    <row r="99" spans="2:12" s="1" customFormat="1" ht="21.8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12" s="1" customFormat="1" ht="6.95" customHeight="1">
      <c r="B100" s="61"/>
      <c r="C100" s="62"/>
      <c r="D100" s="62"/>
      <c r="E100" s="62"/>
      <c r="F100" s="62"/>
      <c r="G100" s="62"/>
      <c r="H100" s="62"/>
      <c r="I100" s="187"/>
      <c r="J100" s="62"/>
      <c r="K100" s="62"/>
      <c r="L100" s="43"/>
    </row>
    <row r="104" spans="2:12" s="1" customFormat="1" ht="6.95" customHeight="1">
      <c r="B104" s="63"/>
      <c r="C104" s="64"/>
      <c r="D104" s="64"/>
      <c r="E104" s="64"/>
      <c r="F104" s="64"/>
      <c r="G104" s="64"/>
      <c r="H104" s="64"/>
      <c r="I104" s="190"/>
      <c r="J104" s="64"/>
      <c r="K104" s="64"/>
      <c r="L104" s="43"/>
    </row>
    <row r="105" spans="2:12" s="1" customFormat="1" ht="24.95" customHeight="1">
      <c r="B105" s="38"/>
      <c r="C105" s="22" t="s">
        <v>263</v>
      </c>
      <c r="D105" s="39"/>
      <c r="E105" s="39"/>
      <c r="F105" s="39"/>
      <c r="G105" s="39"/>
      <c r="H105" s="39"/>
      <c r="I105" s="150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50"/>
      <c r="J106" s="39"/>
      <c r="K106" s="39"/>
      <c r="L106" s="43"/>
    </row>
    <row r="107" spans="2:12" s="1" customFormat="1" ht="12" customHeight="1">
      <c r="B107" s="38"/>
      <c r="C107" s="31" t="s">
        <v>16</v>
      </c>
      <c r="D107" s="39"/>
      <c r="E107" s="39"/>
      <c r="F107" s="39"/>
      <c r="G107" s="39"/>
      <c r="H107" s="39"/>
      <c r="I107" s="150"/>
      <c r="J107" s="39"/>
      <c r="K107" s="39"/>
      <c r="L107" s="43"/>
    </row>
    <row r="108" spans="2:12" s="1" customFormat="1" ht="14.4" customHeight="1">
      <c r="B108" s="38"/>
      <c r="C108" s="39"/>
      <c r="D108" s="39"/>
      <c r="E108" s="191" t="str">
        <f>E7</f>
        <v>Speciální ZŠ, MŠ a praktická škola Ústí nad Orlicí - půdní vestavba a rekonstrukce WC</v>
      </c>
      <c r="F108" s="31"/>
      <c r="G108" s="31"/>
      <c r="H108" s="31"/>
      <c r="I108" s="150"/>
      <c r="J108" s="39"/>
      <c r="K108" s="39"/>
      <c r="L108" s="43"/>
    </row>
    <row r="109" spans="2:12" s="1" customFormat="1" ht="12" customHeight="1">
      <c r="B109" s="38"/>
      <c r="C109" s="31" t="s">
        <v>157</v>
      </c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14.4" customHeight="1">
      <c r="B110" s="38"/>
      <c r="C110" s="39"/>
      <c r="D110" s="39"/>
      <c r="E110" s="71" t="str">
        <f>E9</f>
        <v>SO 03a - Venkovní úpravy - způsobilé</v>
      </c>
      <c r="F110" s="39"/>
      <c r="G110" s="39"/>
      <c r="H110" s="39"/>
      <c r="I110" s="150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50"/>
      <c r="J111" s="39"/>
      <c r="K111" s="39"/>
      <c r="L111" s="43"/>
    </row>
    <row r="112" spans="2:12" s="1" customFormat="1" ht="12" customHeight="1">
      <c r="B112" s="38"/>
      <c r="C112" s="31" t="s">
        <v>22</v>
      </c>
      <c r="D112" s="39"/>
      <c r="E112" s="39"/>
      <c r="F112" s="26" t="str">
        <f>F12</f>
        <v xml:space="preserve"> </v>
      </c>
      <c r="G112" s="39"/>
      <c r="H112" s="39"/>
      <c r="I112" s="152" t="s">
        <v>24</v>
      </c>
      <c r="J112" s="74" t="str">
        <f>IF(J12="","",J12)</f>
        <v>9. 7. 2019</v>
      </c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40.8" customHeight="1">
      <c r="B114" s="38"/>
      <c r="C114" s="31" t="s">
        <v>30</v>
      </c>
      <c r="D114" s="39"/>
      <c r="E114" s="39"/>
      <c r="F114" s="26" t="str">
        <f>E15</f>
        <v>Pardubický kraj</v>
      </c>
      <c r="G114" s="39"/>
      <c r="H114" s="39"/>
      <c r="I114" s="152" t="s">
        <v>38</v>
      </c>
      <c r="J114" s="36" t="str">
        <f>E21</f>
        <v>Projekční kancelář Žižkov s. r. o.</v>
      </c>
      <c r="K114" s="39"/>
      <c r="L114" s="43"/>
    </row>
    <row r="115" spans="2:12" s="1" customFormat="1" ht="26.4" customHeight="1">
      <c r="B115" s="38"/>
      <c r="C115" s="31" t="s">
        <v>36</v>
      </c>
      <c r="D115" s="39"/>
      <c r="E115" s="39"/>
      <c r="F115" s="26" t="str">
        <f>IF(E18="","",E18)</f>
        <v>Vyplň údaj</v>
      </c>
      <c r="G115" s="39"/>
      <c r="H115" s="39"/>
      <c r="I115" s="152" t="s">
        <v>43</v>
      </c>
      <c r="J115" s="36" t="str">
        <f>E24</f>
        <v>Ing. Vladimír Ent</v>
      </c>
      <c r="K115" s="39"/>
      <c r="L115" s="43"/>
    </row>
    <row r="116" spans="2:12" s="1" customFormat="1" ht="10.3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20" s="10" customFormat="1" ht="29.25" customHeight="1">
      <c r="B117" s="210"/>
      <c r="C117" s="211" t="s">
        <v>264</v>
      </c>
      <c r="D117" s="212" t="s">
        <v>71</v>
      </c>
      <c r="E117" s="212" t="s">
        <v>67</v>
      </c>
      <c r="F117" s="212" t="s">
        <v>68</v>
      </c>
      <c r="G117" s="212" t="s">
        <v>265</v>
      </c>
      <c r="H117" s="212" t="s">
        <v>266</v>
      </c>
      <c r="I117" s="213" t="s">
        <v>267</v>
      </c>
      <c r="J117" s="212" t="s">
        <v>237</v>
      </c>
      <c r="K117" s="214" t="s">
        <v>268</v>
      </c>
      <c r="L117" s="215"/>
      <c r="M117" s="95" t="s">
        <v>1</v>
      </c>
      <c r="N117" s="96" t="s">
        <v>50</v>
      </c>
      <c r="O117" s="96" t="s">
        <v>269</v>
      </c>
      <c r="P117" s="96" t="s">
        <v>270</v>
      </c>
      <c r="Q117" s="96" t="s">
        <v>271</v>
      </c>
      <c r="R117" s="96" t="s">
        <v>272</v>
      </c>
      <c r="S117" s="96" t="s">
        <v>273</v>
      </c>
      <c r="T117" s="97" t="s">
        <v>274</v>
      </c>
    </row>
    <row r="118" spans="2:63" s="1" customFormat="1" ht="22.8" customHeight="1">
      <c r="B118" s="38"/>
      <c r="C118" s="102" t="s">
        <v>275</v>
      </c>
      <c r="D118" s="39"/>
      <c r="E118" s="39"/>
      <c r="F118" s="39"/>
      <c r="G118" s="39"/>
      <c r="H118" s="39"/>
      <c r="I118" s="150"/>
      <c r="J118" s="216">
        <f>BK118</f>
        <v>0</v>
      </c>
      <c r="K118" s="39"/>
      <c r="L118" s="43"/>
      <c r="M118" s="98"/>
      <c r="N118" s="99"/>
      <c r="O118" s="99"/>
      <c r="P118" s="217">
        <f>P119</f>
        <v>0</v>
      </c>
      <c r="Q118" s="99"/>
      <c r="R118" s="217">
        <f>R119</f>
        <v>0</v>
      </c>
      <c r="S118" s="99"/>
      <c r="T118" s="218">
        <f>T119</f>
        <v>0</v>
      </c>
      <c r="AT118" s="16" t="s">
        <v>85</v>
      </c>
      <c r="AU118" s="16" t="s">
        <v>239</v>
      </c>
      <c r="BK118" s="219">
        <f>BK119</f>
        <v>0</v>
      </c>
    </row>
    <row r="119" spans="2:63" s="11" customFormat="1" ht="25.9" customHeight="1">
      <c r="B119" s="220"/>
      <c r="C119" s="221"/>
      <c r="D119" s="222" t="s">
        <v>85</v>
      </c>
      <c r="E119" s="223" t="s">
        <v>276</v>
      </c>
      <c r="F119" s="223" t="s">
        <v>277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P120+P123</f>
        <v>0</v>
      </c>
      <c r="Q119" s="228"/>
      <c r="R119" s="229">
        <f>R120+R123</f>
        <v>0</v>
      </c>
      <c r="S119" s="228"/>
      <c r="T119" s="230">
        <f>T120+T123</f>
        <v>0</v>
      </c>
      <c r="AR119" s="231" t="s">
        <v>93</v>
      </c>
      <c r="AT119" s="232" t="s">
        <v>85</v>
      </c>
      <c r="AU119" s="232" t="s">
        <v>86</v>
      </c>
      <c r="AY119" s="231" t="s">
        <v>278</v>
      </c>
      <c r="BK119" s="233">
        <f>BK120+BK123</f>
        <v>0</v>
      </c>
    </row>
    <row r="120" spans="2:63" s="11" customFormat="1" ht="22.8" customHeight="1">
      <c r="B120" s="220"/>
      <c r="C120" s="221"/>
      <c r="D120" s="222" t="s">
        <v>85</v>
      </c>
      <c r="E120" s="234" t="s">
        <v>316</v>
      </c>
      <c r="F120" s="234" t="s">
        <v>3832</v>
      </c>
      <c r="G120" s="221"/>
      <c r="H120" s="221"/>
      <c r="I120" s="224"/>
      <c r="J120" s="235">
        <f>BK120</f>
        <v>0</v>
      </c>
      <c r="K120" s="221"/>
      <c r="L120" s="226"/>
      <c r="M120" s="227"/>
      <c r="N120" s="228"/>
      <c r="O120" s="228"/>
      <c r="P120" s="229">
        <f>SUM(P121:P122)</f>
        <v>0</v>
      </c>
      <c r="Q120" s="228"/>
      <c r="R120" s="229">
        <f>SUM(R121:R122)</f>
        <v>0</v>
      </c>
      <c r="S120" s="228"/>
      <c r="T120" s="230">
        <f>SUM(T121:T122)</f>
        <v>0</v>
      </c>
      <c r="AR120" s="231" t="s">
        <v>93</v>
      </c>
      <c r="AT120" s="232" t="s">
        <v>85</v>
      </c>
      <c r="AU120" s="232" t="s">
        <v>93</v>
      </c>
      <c r="AY120" s="231" t="s">
        <v>278</v>
      </c>
      <c r="BK120" s="233">
        <f>SUM(BK121:BK122)</f>
        <v>0</v>
      </c>
    </row>
    <row r="121" spans="2:65" s="1" customFormat="1" ht="21.6" customHeight="1">
      <c r="B121" s="38"/>
      <c r="C121" s="236" t="s">
        <v>93</v>
      </c>
      <c r="D121" s="236" t="s">
        <v>3833</v>
      </c>
      <c r="E121" s="237" t="s">
        <v>3834</v>
      </c>
      <c r="F121" s="238" t="s">
        <v>3835</v>
      </c>
      <c r="G121" s="239" t="s">
        <v>283</v>
      </c>
      <c r="H121" s="240">
        <v>4.4</v>
      </c>
      <c r="I121" s="241"/>
      <c r="J121" s="242">
        <f>ROUND(I121*H121,2)</f>
        <v>0</v>
      </c>
      <c r="K121" s="238" t="s">
        <v>3836</v>
      </c>
      <c r="L121" s="43"/>
      <c r="M121" s="243" t="s">
        <v>1</v>
      </c>
      <c r="N121" s="244" t="s">
        <v>51</v>
      </c>
      <c r="O121" s="86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47" t="s">
        <v>285</v>
      </c>
      <c r="AT121" s="247" t="s">
        <v>280</v>
      </c>
      <c r="AU121" s="247" t="s">
        <v>96</v>
      </c>
      <c r="AY121" s="16" t="s">
        <v>278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16" t="s">
        <v>93</v>
      </c>
      <c r="BK121" s="248">
        <f>ROUND(I121*H121,2)</f>
        <v>0</v>
      </c>
      <c r="BL121" s="16" t="s">
        <v>285</v>
      </c>
      <c r="BM121" s="247" t="s">
        <v>3837</v>
      </c>
    </row>
    <row r="122" spans="2:51" s="12" customFormat="1" ht="12">
      <c r="B122" s="249"/>
      <c r="C122" s="250"/>
      <c r="D122" s="251" t="s">
        <v>291</v>
      </c>
      <c r="E122" s="252" t="s">
        <v>1</v>
      </c>
      <c r="F122" s="253" t="s">
        <v>3838</v>
      </c>
      <c r="G122" s="250"/>
      <c r="H122" s="254">
        <v>4.4</v>
      </c>
      <c r="I122" s="255"/>
      <c r="J122" s="250"/>
      <c r="K122" s="250"/>
      <c r="L122" s="256"/>
      <c r="M122" s="257"/>
      <c r="N122" s="258"/>
      <c r="O122" s="258"/>
      <c r="P122" s="258"/>
      <c r="Q122" s="258"/>
      <c r="R122" s="258"/>
      <c r="S122" s="258"/>
      <c r="T122" s="259"/>
      <c r="AT122" s="260" t="s">
        <v>291</v>
      </c>
      <c r="AU122" s="260" t="s">
        <v>96</v>
      </c>
      <c r="AV122" s="12" t="s">
        <v>96</v>
      </c>
      <c r="AW122" s="12" t="s">
        <v>42</v>
      </c>
      <c r="AX122" s="12" t="s">
        <v>93</v>
      </c>
      <c r="AY122" s="260" t="s">
        <v>278</v>
      </c>
    </row>
    <row r="123" spans="2:63" s="11" customFormat="1" ht="22.8" customHeight="1">
      <c r="B123" s="220"/>
      <c r="C123" s="221"/>
      <c r="D123" s="222" t="s">
        <v>85</v>
      </c>
      <c r="E123" s="234" t="s">
        <v>947</v>
      </c>
      <c r="F123" s="234" t="s">
        <v>948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AR123" s="231" t="s">
        <v>93</v>
      </c>
      <c r="AT123" s="232" t="s">
        <v>85</v>
      </c>
      <c r="AU123" s="232" t="s">
        <v>93</v>
      </c>
      <c r="AY123" s="231" t="s">
        <v>278</v>
      </c>
      <c r="BK123" s="233">
        <f>BK124</f>
        <v>0</v>
      </c>
    </row>
    <row r="124" spans="2:65" s="1" customFormat="1" ht="21.6" customHeight="1">
      <c r="B124" s="38"/>
      <c r="C124" s="236" t="s">
        <v>96</v>
      </c>
      <c r="D124" s="236" t="s">
        <v>3833</v>
      </c>
      <c r="E124" s="237" t="s">
        <v>3839</v>
      </c>
      <c r="F124" s="238" t="s">
        <v>3840</v>
      </c>
      <c r="G124" s="239" t="s">
        <v>3841</v>
      </c>
      <c r="H124" s="302"/>
      <c r="I124" s="241"/>
      <c r="J124" s="242">
        <f>ROUND(I124*H124,2)</f>
        <v>0</v>
      </c>
      <c r="K124" s="238" t="s">
        <v>3836</v>
      </c>
      <c r="L124" s="43"/>
      <c r="M124" s="300" t="s">
        <v>1</v>
      </c>
      <c r="N124" s="301" t="s">
        <v>51</v>
      </c>
      <c r="O124" s="297"/>
      <c r="P124" s="298">
        <f>O124*H124</f>
        <v>0</v>
      </c>
      <c r="Q124" s="298">
        <v>0</v>
      </c>
      <c r="R124" s="298">
        <f>Q124*H124</f>
        <v>0</v>
      </c>
      <c r="S124" s="298">
        <v>0</v>
      </c>
      <c r="T124" s="299">
        <f>S124*H124</f>
        <v>0</v>
      </c>
      <c r="AR124" s="247" t="s">
        <v>285</v>
      </c>
      <c r="AT124" s="247" t="s">
        <v>280</v>
      </c>
      <c r="AU124" s="247" t="s">
        <v>96</v>
      </c>
      <c r="AY124" s="16" t="s">
        <v>278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6" t="s">
        <v>93</v>
      </c>
      <c r="BK124" s="248">
        <f>ROUND(I124*H124,2)</f>
        <v>0</v>
      </c>
      <c r="BL124" s="16" t="s">
        <v>285</v>
      </c>
      <c r="BM124" s="247" t="s">
        <v>3842</v>
      </c>
    </row>
    <row r="125" spans="2:12" s="1" customFormat="1" ht="6.95" customHeight="1">
      <c r="B125" s="61"/>
      <c r="C125" s="62"/>
      <c r="D125" s="62"/>
      <c r="E125" s="62"/>
      <c r="F125" s="62"/>
      <c r="G125" s="62"/>
      <c r="H125" s="62"/>
      <c r="I125" s="187"/>
      <c r="J125" s="62"/>
      <c r="K125" s="62"/>
      <c r="L125" s="43"/>
    </row>
  </sheetData>
  <sheetProtection password="CC35" sheet="1" objects="1" scenarios="1" formatColumns="0" formatRows="0" autoFilter="0"/>
  <autoFilter ref="C117:K124"/>
  <mergeCells count="9">
    <mergeCell ref="E7:H7"/>
    <mergeCell ref="E9:H9"/>
    <mergeCell ref="E18:H18"/>
    <mergeCell ref="E27:H27"/>
    <mergeCell ref="E84:H84"/>
    <mergeCell ref="E86:H8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6" t="s">
        <v>130</v>
      </c>
      <c r="AZ2" s="142" t="s">
        <v>194</v>
      </c>
      <c r="BA2" s="142" t="s">
        <v>1</v>
      </c>
      <c r="BB2" s="142" t="s">
        <v>1</v>
      </c>
      <c r="BC2" s="142" t="s">
        <v>3843</v>
      </c>
      <c r="BD2" s="142" t="s">
        <v>140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s="1" customFormat="1" ht="12" customHeight="1">
      <c r="B8" s="43"/>
      <c r="D8" s="148" t="s">
        <v>157</v>
      </c>
      <c r="I8" s="150"/>
      <c r="L8" s="43"/>
    </row>
    <row r="9" spans="2:12" s="1" customFormat="1" ht="36.95" customHeight="1">
      <c r="B9" s="43"/>
      <c r="E9" s="151" t="s">
        <v>3844</v>
      </c>
      <c r="F9" s="1"/>
      <c r="G9" s="1"/>
      <c r="H9" s="1"/>
      <c r="I9" s="150"/>
      <c r="L9" s="43"/>
    </row>
    <row r="10" spans="2:12" s="1" customFormat="1" ht="12">
      <c r="B10" s="43"/>
      <c r="I10" s="150"/>
      <c r="L10" s="43"/>
    </row>
    <row r="11" spans="2:12" s="1" customFormat="1" ht="12" customHeight="1">
      <c r="B11" s="43"/>
      <c r="D11" s="148" t="s">
        <v>18</v>
      </c>
      <c r="F11" s="136" t="s">
        <v>19</v>
      </c>
      <c r="I11" s="152" t="s">
        <v>20</v>
      </c>
      <c r="J11" s="136" t="s">
        <v>21</v>
      </c>
      <c r="L11" s="43"/>
    </row>
    <row r="12" spans="2:12" s="1" customFormat="1" ht="12" customHeight="1">
      <c r="B12" s="43"/>
      <c r="D12" s="148" t="s">
        <v>22</v>
      </c>
      <c r="F12" s="136" t="s">
        <v>23</v>
      </c>
      <c r="I12" s="152" t="s">
        <v>24</v>
      </c>
      <c r="J12" s="153" t="str">
        <f>'Rekapitulace stavby'!AN8</f>
        <v>9. 7. 2019</v>
      </c>
      <c r="L12" s="43"/>
    </row>
    <row r="13" spans="2:12" s="1" customFormat="1" ht="21.8" customHeight="1">
      <c r="B13" s="43"/>
      <c r="D13" s="154" t="s">
        <v>26</v>
      </c>
      <c r="F13" s="155" t="s">
        <v>27</v>
      </c>
      <c r="I13" s="156" t="s">
        <v>28</v>
      </c>
      <c r="J13" s="155" t="s">
        <v>29</v>
      </c>
      <c r="L13" s="43"/>
    </row>
    <row r="14" spans="2:12" s="1" customFormat="1" ht="12" customHeight="1">
      <c r="B14" s="43"/>
      <c r="D14" s="148" t="s">
        <v>30</v>
      </c>
      <c r="I14" s="152" t="s">
        <v>31</v>
      </c>
      <c r="J14" s="136" t="s">
        <v>32</v>
      </c>
      <c r="L14" s="43"/>
    </row>
    <row r="15" spans="2:12" s="1" customFormat="1" ht="18" customHeight="1">
      <c r="B15" s="43"/>
      <c r="E15" s="136" t="s">
        <v>33</v>
      </c>
      <c r="I15" s="152" t="s">
        <v>34</v>
      </c>
      <c r="J15" s="136" t="s">
        <v>35</v>
      </c>
      <c r="L15" s="43"/>
    </row>
    <row r="16" spans="2:12" s="1" customFormat="1" ht="6.95" customHeight="1">
      <c r="B16" s="43"/>
      <c r="I16" s="150"/>
      <c r="L16" s="43"/>
    </row>
    <row r="17" spans="2:12" s="1" customFormat="1" ht="12" customHeight="1">
      <c r="B17" s="43"/>
      <c r="D17" s="148" t="s">
        <v>36</v>
      </c>
      <c r="I17" s="152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36"/>
      <c r="G18" s="136"/>
      <c r="H18" s="136"/>
      <c r="I18" s="152" t="s">
        <v>34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50"/>
      <c r="L19" s="43"/>
    </row>
    <row r="20" spans="2:12" s="1" customFormat="1" ht="12" customHeight="1">
      <c r="B20" s="43"/>
      <c r="D20" s="148" t="s">
        <v>38</v>
      </c>
      <c r="I20" s="152" t="s">
        <v>31</v>
      </c>
      <c r="J20" s="136" t="s">
        <v>39</v>
      </c>
      <c r="L20" s="43"/>
    </row>
    <row r="21" spans="2:12" s="1" customFormat="1" ht="18" customHeight="1">
      <c r="B21" s="43"/>
      <c r="E21" s="136" t="s">
        <v>40</v>
      </c>
      <c r="I21" s="152" t="s">
        <v>34</v>
      </c>
      <c r="J21" s="136" t="s">
        <v>41</v>
      </c>
      <c r="L21" s="43"/>
    </row>
    <row r="22" spans="2:12" s="1" customFormat="1" ht="6.95" customHeight="1">
      <c r="B22" s="43"/>
      <c r="I22" s="150"/>
      <c r="L22" s="43"/>
    </row>
    <row r="23" spans="2:12" s="1" customFormat="1" ht="12" customHeight="1">
      <c r="B23" s="43"/>
      <c r="D23" s="148" t="s">
        <v>43</v>
      </c>
      <c r="I23" s="152" t="s">
        <v>31</v>
      </c>
      <c r="J23" s="136" t="s">
        <v>1</v>
      </c>
      <c r="L23" s="43"/>
    </row>
    <row r="24" spans="2:12" s="1" customFormat="1" ht="18" customHeight="1">
      <c r="B24" s="43"/>
      <c r="E24" s="136" t="s">
        <v>44</v>
      </c>
      <c r="I24" s="152" t="s">
        <v>34</v>
      </c>
      <c r="J24" s="136" t="s">
        <v>1</v>
      </c>
      <c r="L24" s="43"/>
    </row>
    <row r="25" spans="2:12" s="1" customFormat="1" ht="6.95" customHeight="1">
      <c r="B25" s="43"/>
      <c r="I25" s="150"/>
      <c r="L25" s="43"/>
    </row>
    <row r="26" spans="2:12" s="1" customFormat="1" ht="12" customHeight="1">
      <c r="B26" s="43"/>
      <c r="D26" s="148" t="s">
        <v>45</v>
      </c>
      <c r="I26" s="150"/>
      <c r="L26" s="43"/>
    </row>
    <row r="27" spans="2:12" s="7" customFormat="1" ht="14.4" customHeight="1">
      <c r="B27" s="157"/>
      <c r="E27" s="158" t="s">
        <v>1</v>
      </c>
      <c r="F27" s="158"/>
      <c r="G27" s="158"/>
      <c r="H27" s="158"/>
      <c r="I27" s="159"/>
      <c r="L27" s="157"/>
    </row>
    <row r="28" spans="2:12" s="1" customFormat="1" ht="6.95" customHeight="1">
      <c r="B28" s="43"/>
      <c r="I28" s="15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61"/>
      <c r="J29" s="78"/>
      <c r="K29" s="78"/>
      <c r="L29" s="43"/>
    </row>
    <row r="30" spans="2:12" s="1" customFormat="1" ht="25.4" customHeight="1">
      <c r="B30" s="43"/>
      <c r="D30" s="162" t="s">
        <v>46</v>
      </c>
      <c r="I30" s="150"/>
      <c r="J30" s="163">
        <f>ROUND(J119,2)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14.4" customHeight="1">
      <c r="B32" s="43"/>
      <c r="F32" s="164" t="s">
        <v>48</v>
      </c>
      <c r="I32" s="165" t="s">
        <v>47</v>
      </c>
      <c r="J32" s="164" t="s">
        <v>49</v>
      </c>
      <c r="L32" s="43"/>
    </row>
    <row r="33" spans="2:12" s="1" customFormat="1" ht="14.4" customHeight="1">
      <c r="B33" s="43"/>
      <c r="D33" s="166" t="s">
        <v>50</v>
      </c>
      <c r="E33" s="148" t="s">
        <v>51</v>
      </c>
      <c r="F33" s="167">
        <f>ROUND((SUM(BE119:BE134)),2)</f>
        <v>0</v>
      </c>
      <c r="I33" s="168">
        <v>0.21</v>
      </c>
      <c r="J33" s="167">
        <f>ROUND(((SUM(BE119:BE134))*I33),2)</f>
        <v>0</v>
      </c>
      <c r="L33" s="43"/>
    </row>
    <row r="34" spans="2:12" s="1" customFormat="1" ht="14.4" customHeight="1">
      <c r="B34" s="43"/>
      <c r="E34" s="148" t="s">
        <v>52</v>
      </c>
      <c r="F34" s="167">
        <f>ROUND((SUM(BF119:BF134)),2)</f>
        <v>0</v>
      </c>
      <c r="I34" s="168">
        <v>0.15</v>
      </c>
      <c r="J34" s="167">
        <f>ROUND(((SUM(BF119:BF134))*I34),2)</f>
        <v>0</v>
      </c>
      <c r="L34" s="43"/>
    </row>
    <row r="35" spans="2:12" s="1" customFormat="1" ht="14.4" customHeight="1" hidden="1">
      <c r="B35" s="43"/>
      <c r="E35" s="148" t="s">
        <v>53</v>
      </c>
      <c r="F35" s="167">
        <f>ROUND((SUM(BG119:BG134)),2)</f>
        <v>0</v>
      </c>
      <c r="I35" s="168">
        <v>0.21</v>
      </c>
      <c r="J35" s="167">
        <f>0</f>
        <v>0</v>
      </c>
      <c r="L35" s="43"/>
    </row>
    <row r="36" spans="2:12" s="1" customFormat="1" ht="14.4" customHeight="1" hidden="1">
      <c r="B36" s="43"/>
      <c r="E36" s="148" t="s">
        <v>54</v>
      </c>
      <c r="F36" s="167">
        <f>ROUND((SUM(BH119:BH134)),2)</f>
        <v>0</v>
      </c>
      <c r="I36" s="168">
        <v>0.15</v>
      </c>
      <c r="J36" s="167">
        <f>0</f>
        <v>0</v>
      </c>
      <c r="L36" s="43"/>
    </row>
    <row r="37" spans="2:12" s="1" customFormat="1" ht="14.4" customHeight="1" hidden="1">
      <c r="B37" s="43"/>
      <c r="E37" s="148" t="s">
        <v>55</v>
      </c>
      <c r="F37" s="167">
        <f>ROUND((SUM(BI119:BI134)),2)</f>
        <v>0</v>
      </c>
      <c r="I37" s="168">
        <v>0</v>
      </c>
      <c r="J37" s="167">
        <f>0</f>
        <v>0</v>
      </c>
      <c r="L37" s="43"/>
    </row>
    <row r="38" spans="2:12" s="1" customFormat="1" ht="6.95" customHeight="1">
      <c r="B38" s="43"/>
      <c r="I38" s="150"/>
      <c r="L38" s="43"/>
    </row>
    <row r="39" spans="2:12" s="1" customFormat="1" ht="25.4" customHeight="1">
      <c r="B39" s="43"/>
      <c r="C39" s="169"/>
      <c r="D39" s="170" t="s">
        <v>56</v>
      </c>
      <c r="E39" s="171"/>
      <c r="F39" s="171"/>
      <c r="G39" s="172" t="s">
        <v>57</v>
      </c>
      <c r="H39" s="173" t="s">
        <v>58</v>
      </c>
      <c r="I39" s="174"/>
      <c r="J39" s="175">
        <f>SUM(J30:J37)</f>
        <v>0</v>
      </c>
      <c r="K39" s="176"/>
      <c r="L39" s="43"/>
    </row>
    <row r="40" spans="2:12" s="1" customFormat="1" ht="14.4" customHeight="1">
      <c r="B40" s="43"/>
      <c r="I40" s="150"/>
      <c r="L40" s="43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s="1" customFormat="1" ht="12" customHeight="1">
      <c r="B85" s="38"/>
      <c r="C85" s="31" t="s">
        <v>157</v>
      </c>
      <c r="D85" s="39"/>
      <c r="E85" s="39"/>
      <c r="F85" s="39"/>
      <c r="G85" s="39"/>
      <c r="H85" s="39"/>
      <c r="I85" s="150"/>
      <c r="J85" s="39"/>
      <c r="K85" s="39"/>
      <c r="L85" s="43"/>
    </row>
    <row r="86" spans="2:12" s="1" customFormat="1" ht="14.4" customHeight="1">
      <c r="B86" s="38"/>
      <c r="C86" s="39"/>
      <c r="D86" s="39"/>
      <c r="E86" s="71" t="str">
        <f>E9</f>
        <v>SO 03b - Venkovní úpravy - nezpůsobilé</v>
      </c>
      <c r="F86" s="39"/>
      <c r="G86" s="39"/>
      <c r="H86" s="39"/>
      <c r="I86" s="150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2" customHeight="1">
      <c r="B88" s="38"/>
      <c r="C88" s="31" t="s">
        <v>22</v>
      </c>
      <c r="D88" s="39"/>
      <c r="E88" s="39"/>
      <c r="F88" s="26" t="str">
        <f>F12</f>
        <v xml:space="preserve"> </v>
      </c>
      <c r="G88" s="39"/>
      <c r="H88" s="39"/>
      <c r="I88" s="152" t="s">
        <v>24</v>
      </c>
      <c r="J88" s="74" t="str">
        <f>IF(J12="","",J12)</f>
        <v>9. 7. 2019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40.8" customHeight="1">
      <c r="B90" s="38"/>
      <c r="C90" s="31" t="s">
        <v>30</v>
      </c>
      <c r="D90" s="39"/>
      <c r="E90" s="39"/>
      <c r="F90" s="26" t="str">
        <f>E15</f>
        <v>Pardubický kraj</v>
      </c>
      <c r="G90" s="39"/>
      <c r="H90" s="39"/>
      <c r="I90" s="152" t="s">
        <v>38</v>
      </c>
      <c r="J90" s="36" t="str">
        <f>E21</f>
        <v>Projekční kancelář Žižkov s. r. o.</v>
      </c>
      <c r="K90" s="39"/>
      <c r="L90" s="43"/>
    </row>
    <row r="91" spans="2:12" s="1" customFormat="1" ht="26.4" customHeight="1">
      <c r="B91" s="38"/>
      <c r="C91" s="31" t="s">
        <v>36</v>
      </c>
      <c r="D91" s="39"/>
      <c r="E91" s="39"/>
      <c r="F91" s="26" t="str">
        <f>IF(E18="","",E18)</f>
        <v>Vyplň údaj</v>
      </c>
      <c r="G91" s="39"/>
      <c r="H91" s="39"/>
      <c r="I91" s="152" t="s">
        <v>43</v>
      </c>
      <c r="J91" s="36" t="str">
        <f>E24</f>
        <v>Ing. Vladimír Ent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29.25" customHeight="1">
      <c r="B93" s="38"/>
      <c r="C93" s="192" t="s">
        <v>236</v>
      </c>
      <c r="D93" s="193"/>
      <c r="E93" s="193"/>
      <c r="F93" s="193"/>
      <c r="G93" s="193"/>
      <c r="H93" s="193"/>
      <c r="I93" s="194"/>
      <c r="J93" s="195" t="s">
        <v>237</v>
      </c>
      <c r="K93" s="193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47" s="1" customFormat="1" ht="22.8" customHeight="1">
      <c r="B95" s="38"/>
      <c r="C95" s="196" t="s">
        <v>238</v>
      </c>
      <c r="D95" s="39"/>
      <c r="E95" s="39"/>
      <c r="F95" s="39"/>
      <c r="G95" s="39"/>
      <c r="H95" s="39"/>
      <c r="I95" s="150"/>
      <c r="J95" s="105">
        <f>J119</f>
        <v>0</v>
      </c>
      <c r="K95" s="39"/>
      <c r="L95" s="43"/>
      <c r="AU95" s="16" t="s">
        <v>239</v>
      </c>
    </row>
    <row r="96" spans="2:12" s="8" customFormat="1" ht="24.95" customHeight="1">
      <c r="B96" s="197"/>
      <c r="C96" s="198"/>
      <c r="D96" s="199" t="s">
        <v>240</v>
      </c>
      <c r="E96" s="200"/>
      <c r="F96" s="200"/>
      <c r="G96" s="200"/>
      <c r="H96" s="200"/>
      <c r="I96" s="201"/>
      <c r="J96" s="202">
        <f>J120</f>
        <v>0</v>
      </c>
      <c r="K96" s="198"/>
      <c r="L96" s="203"/>
    </row>
    <row r="97" spans="2:12" s="9" customFormat="1" ht="19.9" customHeight="1">
      <c r="B97" s="204"/>
      <c r="C97" s="128"/>
      <c r="D97" s="205" t="s">
        <v>241</v>
      </c>
      <c r="E97" s="206"/>
      <c r="F97" s="206"/>
      <c r="G97" s="206"/>
      <c r="H97" s="206"/>
      <c r="I97" s="207"/>
      <c r="J97" s="208">
        <f>J121</f>
        <v>0</v>
      </c>
      <c r="K97" s="128"/>
      <c r="L97" s="209"/>
    </row>
    <row r="98" spans="2:12" s="9" customFormat="1" ht="19.9" customHeight="1">
      <c r="B98" s="204"/>
      <c r="C98" s="128"/>
      <c r="D98" s="205" t="s">
        <v>3845</v>
      </c>
      <c r="E98" s="206"/>
      <c r="F98" s="206"/>
      <c r="G98" s="206"/>
      <c r="H98" s="206"/>
      <c r="I98" s="207"/>
      <c r="J98" s="208">
        <f>J128</f>
        <v>0</v>
      </c>
      <c r="K98" s="128"/>
      <c r="L98" s="209"/>
    </row>
    <row r="99" spans="2:12" s="9" customFormat="1" ht="19.9" customHeight="1">
      <c r="B99" s="204"/>
      <c r="C99" s="128"/>
      <c r="D99" s="205" t="s">
        <v>248</v>
      </c>
      <c r="E99" s="206"/>
      <c r="F99" s="206"/>
      <c r="G99" s="206"/>
      <c r="H99" s="206"/>
      <c r="I99" s="207"/>
      <c r="J99" s="208">
        <f>J133</f>
        <v>0</v>
      </c>
      <c r="K99" s="128"/>
      <c r="L99" s="209"/>
    </row>
    <row r="100" spans="2:12" s="1" customFormat="1" ht="21.8" customHeight="1">
      <c r="B100" s="38"/>
      <c r="C100" s="39"/>
      <c r="D100" s="39"/>
      <c r="E100" s="39"/>
      <c r="F100" s="39"/>
      <c r="G100" s="39"/>
      <c r="H100" s="39"/>
      <c r="I100" s="150"/>
      <c r="J100" s="39"/>
      <c r="K100" s="39"/>
      <c r="L100" s="43"/>
    </row>
    <row r="101" spans="2:12" s="1" customFormat="1" ht="6.95" customHeight="1">
      <c r="B101" s="61"/>
      <c r="C101" s="62"/>
      <c r="D101" s="62"/>
      <c r="E101" s="62"/>
      <c r="F101" s="62"/>
      <c r="G101" s="62"/>
      <c r="H101" s="62"/>
      <c r="I101" s="187"/>
      <c r="J101" s="62"/>
      <c r="K101" s="62"/>
      <c r="L101" s="43"/>
    </row>
    <row r="105" spans="2:12" s="1" customFormat="1" ht="6.95" customHeight="1">
      <c r="B105" s="63"/>
      <c r="C105" s="64"/>
      <c r="D105" s="64"/>
      <c r="E105" s="64"/>
      <c r="F105" s="64"/>
      <c r="G105" s="64"/>
      <c r="H105" s="64"/>
      <c r="I105" s="190"/>
      <c r="J105" s="64"/>
      <c r="K105" s="64"/>
      <c r="L105" s="43"/>
    </row>
    <row r="106" spans="2:12" s="1" customFormat="1" ht="24.95" customHeight="1">
      <c r="B106" s="38"/>
      <c r="C106" s="22" t="s">
        <v>263</v>
      </c>
      <c r="D106" s="39"/>
      <c r="E106" s="39"/>
      <c r="F106" s="39"/>
      <c r="G106" s="39"/>
      <c r="H106" s="39"/>
      <c r="I106" s="150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50"/>
      <c r="J107" s="39"/>
      <c r="K107" s="39"/>
      <c r="L107" s="43"/>
    </row>
    <row r="108" spans="2:12" s="1" customFormat="1" ht="12" customHeight="1">
      <c r="B108" s="38"/>
      <c r="C108" s="31" t="s">
        <v>16</v>
      </c>
      <c r="D108" s="39"/>
      <c r="E108" s="39"/>
      <c r="F108" s="39"/>
      <c r="G108" s="39"/>
      <c r="H108" s="39"/>
      <c r="I108" s="150"/>
      <c r="J108" s="39"/>
      <c r="K108" s="39"/>
      <c r="L108" s="43"/>
    </row>
    <row r="109" spans="2:12" s="1" customFormat="1" ht="14.4" customHeight="1">
      <c r="B109" s="38"/>
      <c r="C109" s="39"/>
      <c r="D109" s="39"/>
      <c r="E109" s="191" t="str">
        <f>E7</f>
        <v>Speciální ZŠ, MŠ a praktická škola Ústí nad Orlicí - půdní vestavba a rekonstrukce WC</v>
      </c>
      <c r="F109" s="31"/>
      <c r="G109" s="31"/>
      <c r="H109" s="31"/>
      <c r="I109" s="150"/>
      <c r="J109" s="39"/>
      <c r="K109" s="39"/>
      <c r="L109" s="43"/>
    </row>
    <row r="110" spans="2:12" s="1" customFormat="1" ht="12" customHeight="1">
      <c r="B110" s="38"/>
      <c r="C110" s="31" t="s">
        <v>157</v>
      </c>
      <c r="D110" s="39"/>
      <c r="E110" s="39"/>
      <c r="F110" s="39"/>
      <c r="G110" s="39"/>
      <c r="H110" s="39"/>
      <c r="I110" s="150"/>
      <c r="J110" s="39"/>
      <c r="K110" s="39"/>
      <c r="L110" s="43"/>
    </row>
    <row r="111" spans="2:12" s="1" customFormat="1" ht="14.4" customHeight="1">
      <c r="B111" s="38"/>
      <c r="C111" s="39"/>
      <c r="D111" s="39"/>
      <c r="E111" s="71" t="str">
        <f>E9</f>
        <v>SO 03b - Venkovní úpravy - nezpůsobilé</v>
      </c>
      <c r="F111" s="39"/>
      <c r="G111" s="39"/>
      <c r="H111" s="39"/>
      <c r="I111" s="150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50"/>
      <c r="J112" s="39"/>
      <c r="K112" s="39"/>
      <c r="L112" s="43"/>
    </row>
    <row r="113" spans="2:12" s="1" customFormat="1" ht="12" customHeight="1">
      <c r="B113" s="38"/>
      <c r="C113" s="31" t="s">
        <v>22</v>
      </c>
      <c r="D113" s="39"/>
      <c r="E113" s="39"/>
      <c r="F113" s="26" t="str">
        <f>F12</f>
        <v xml:space="preserve"> </v>
      </c>
      <c r="G113" s="39"/>
      <c r="H113" s="39"/>
      <c r="I113" s="152" t="s">
        <v>24</v>
      </c>
      <c r="J113" s="74" t="str">
        <f>IF(J12="","",J12)</f>
        <v>9. 7. 2019</v>
      </c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40.8" customHeight="1">
      <c r="B115" s="38"/>
      <c r="C115" s="31" t="s">
        <v>30</v>
      </c>
      <c r="D115" s="39"/>
      <c r="E115" s="39"/>
      <c r="F115" s="26" t="str">
        <f>E15</f>
        <v>Pardubický kraj</v>
      </c>
      <c r="G115" s="39"/>
      <c r="H115" s="39"/>
      <c r="I115" s="152" t="s">
        <v>38</v>
      </c>
      <c r="J115" s="36" t="str">
        <f>E21</f>
        <v>Projekční kancelář Žižkov s. r. o.</v>
      </c>
      <c r="K115" s="39"/>
      <c r="L115" s="43"/>
    </row>
    <row r="116" spans="2:12" s="1" customFormat="1" ht="26.4" customHeight="1">
      <c r="B116" s="38"/>
      <c r="C116" s="31" t="s">
        <v>36</v>
      </c>
      <c r="D116" s="39"/>
      <c r="E116" s="39"/>
      <c r="F116" s="26" t="str">
        <f>IF(E18="","",E18)</f>
        <v>Vyplň údaj</v>
      </c>
      <c r="G116" s="39"/>
      <c r="H116" s="39"/>
      <c r="I116" s="152" t="s">
        <v>43</v>
      </c>
      <c r="J116" s="36" t="str">
        <f>E24</f>
        <v>Ing. Vladimír Ent</v>
      </c>
      <c r="K116" s="39"/>
      <c r="L116" s="43"/>
    </row>
    <row r="117" spans="2:12" s="1" customFormat="1" ht="10.3" customHeight="1">
      <c r="B117" s="38"/>
      <c r="C117" s="39"/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20" s="10" customFormat="1" ht="29.25" customHeight="1">
      <c r="B118" s="210"/>
      <c r="C118" s="211" t="s">
        <v>264</v>
      </c>
      <c r="D118" s="212" t="s">
        <v>71</v>
      </c>
      <c r="E118" s="212" t="s">
        <v>67</v>
      </c>
      <c r="F118" s="212" t="s">
        <v>68</v>
      </c>
      <c r="G118" s="212" t="s">
        <v>265</v>
      </c>
      <c r="H118" s="212" t="s">
        <v>266</v>
      </c>
      <c r="I118" s="213" t="s">
        <v>267</v>
      </c>
      <c r="J118" s="212" t="s">
        <v>237</v>
      </c>
      <c r="K118" s="214" t="s">
        <v>268</v>
      </c>
      <c r="L118" s="215"/>
      <c r="M118" s="95" t="s">
        <v>1</v>
      </c>
      <c r="N118" s="96" t="s">
        <v>50</v>
      </c>
      <c r="O118" s="96" t="s">
        <v>269</v>
      </c>
      <c r="P118" s="96" t="s">
        <v>270</v>
      </c>
      <c r="Q118" s="96" t="s">
        <v>271</v>
      </c>
      <c r="R118" s="96" t="s">
        <v>272</v>
      </c>
      <c r="S118" s="96" t="s">
        <v>273</v>
      </c>
      <c r="T118" s="97" t="s">
        <v>274</v>
      </c>
    </row>
    <row r="119" spans="2:63" s="1" customFormat="1" ht="22.8" customHeight="1">
      <c r="B119" s="38"/>
      <c r="C119" s="102" t="s">
        <v>275</v>
      </c>
      <c r="D119" s="39"/>
      <c r="E119" s="39"/>
      <c r="F119" s="39"/>
      <c r="G119" s="39"/>
      <c r="H119" s="39"/>
      <c r="I119" s="150"/>
      <c r="J119" s="216">
        <f>BK119</f>
        <v>0</v>
      </c>
      <c r="K119" s="39"/>
      <c r="L119" s="43"/>
      <c r="M119" s="98"/>
      <c r="N119" s="99"/>
      <c r="O119" s="99"/>
      <c r="P119" s="217">
        <f>P120</f>
        <v>0</v>
      </c>
      <c r="Q119" s="99"/>
      <c r="R119" s="217">
        <f>R120</f>
        <v>0</v>
      </c>
      <c r="S119" s="99"/>
      <c r="T119" s="218">
        <f>T120</f>
        <v>0</v>
      </c>
      <c r="AT119" s="16" t="s">
        <v>85</v>
      </c>
      <c r="AU119" s="16" t="s">
        <v>239</v>
      </c>
      <c r="BK119" s="219">
        <f>BK120</f>
        <v>0</v>
      </c>
    </row>
    <row r="120" spans="2:63" s="11" customFormat="1" ht="25.9" customHeight="1">
      <c r="B120" s="220"/>
      <c r="C120" s="221"/>
      <c r="D120" s="222" t="s">
        <v>85</v>
      </c>
      <c r="E120" s="223" t="s">
        <v>276</v>
      </c>
      <c r="F120" s="223" t="s">
        <v>277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P121+P128+P133</f>
        <v>0</v>
      </c>
      <c r="Q120" s="228"/>
      <c r="R120" s="229">
        <f>R121+R128+R133</f>
        <v>0</v>
      </c>
      <c r="S120" s="228"/>
      <c r="T120" s="230">
        <f>T121+T128+T133</f>
        <v>0</v>
      </c>
      <c r="AR120" s="231" t="s">
        <v>93</v>
      </c>
      <c r="AT120" s="232" t="s">
        <v>85</v>
      </c>
      <c r="AU120" s="232" t="s">
        <v>86</v>
      </c>
      <c r="AY120" s="231" t="s">
        <v>278</v>
      </c>
      <c r="BK120" s="233">
        <f>BK121+BK128+BK133</f>
        <v>0</v>
      </c>
    </row>
    <row r="121" spans="2:63" s="11" customFormat="1" ht="22.8" customHeight="1">
      <c r="B121" s="220"/>
      <c r="C121" s="221"/>
      <c r="D121" s="222" t="s">
        <v>85</v>
      </c>
      <c r="E121" s="234" t="s">
        <v>93</v>
      </c>
      <c r="F121" s="234" t="s">
        <v>279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SUM(P122:P127)</f>
        <v>0</v>
      </c>
      <c r="Q121" s="228"/>
      <c r="R121" s="229">
        <f>SUM(R122:R127)</f>
        <v>0</v>
      </c>
      <c r="S121" s="228"/>
      <c r="T121" s="230">
        <f>SUM(T122:T127)</f>
        <v>0</v>
      </c>
      <c r="AR121" s="231" t="s">
        <v>93</v>
      </c>
      <c r="AT121" s="232" t="s">
        <v>85</v>
      </c>
      <c r="AU121" s="232" t="s">
        <v>93</v>
      </c>
      <c r="AY121" s="231" t="s">
        <v>278</v>
      </c>
      <c r="BK121" s="233">
        <f>SUM(BK122:BK127)</f>
        <v>0</v>
      </c>
    </row>
    <row r="122" spans="2:65" s="1" customFormat="1" ht="32.4" customHeight="1">
      <c r="B122" s="38"/>
      <c r="C122" s="236" t="s">
        <v>93</v>
      </c>
      <c r="D122" s="236" t="s">
        <v>280</v>
      </c>
      <c r="E122" s="237" t="s">
        <v>293</v>
      </c>
      <c r="F122" s="238" t="s">
        <v>294</v>
      </c>
      <c r="G122" s="239" t="s">
        <v>289</v>
      </c>
      <c r="H122" s="240">
        <v>2.7</v>
      </c>
      <c r="I122" s="241"/>
      <c r="J122" s="242">
        <f>ROUND(I122*H122,2)</f>
        <v>0</v>
      </c>
      <c r="K122" s="238" t="s">
        <v>284</v>
      </c>
      <c r="L122" s="43"/>
      <c r="M122" s="243" t="s">
        <v>1</v>
      </c>
      <c r="N122" s="244" t="s">
        <v>51</v>
      </c>
      <c r="O122" s="86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7" t="s">
        <v>285</v>
      </c>
      <c r="AT122" s="247" t="s">
        <v>280</v>
      </c>
      <c r="AU122" s="247" t="s">
        <v>96</v>
      </c>
      <c r="AY122" s="16" t="s">
        <v>278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16" t="s">
        <v>93</v>
      </c>
      <c r="BK122" s="248">
        <f>ROUND(I122*H122,2)</f>
        <v>0</v>
      </c>
      <c r="BL122" s="16" t="s">
        <v>285</v>
      </c>
      <c r="BM122" s="247" t="s">
        <v>3846</v>
      </c>
    </row>
    <row r="123" spans="2:51" s="12" customFormat="1" ht="12">
      <c r="B123" s="249"/>
      <c r="C123" s="250"/>
      <c r="D123" s="251" t="s">
        <v>291</v>
      </c>
      <c r="E123" s="252" t="s">
        <v>1</v>
      </c>
      <c r="F123" s="253" t="s">
        <v>296</v>
      </c>
      <c r="G123" s="250"/>
      <c r="H123" s="254">
        <v>2.7</v>
      </c>
      <c r="I123" s="255"/>
      <c r="J123" s="250"/>
      <c r="K123" s="250"/>
      <c r="L123" s="256"/>
      <c r="M123" s="257"/>
      <c r="N123" s="258"/>
      <c r="O123" s="258"/>
      <c r="P123" s="258"/>
      <c r="Q123" s="258"/>
      <c r="R123" s="258"/>
      <c r="S123" s="258"/>
      <c r="T123" s="259"/>
      <c r="AT123" s="260" t="s">
        <v>291</v>
      </c>
      <c r="AU123" s="260" t="s">
        <v>96</v>
      </c>
      <c r="AV123" s="12" t="s">
        <v>96</v>
      </c>
      <c r="AW123" s="12" t="s">
        <v>42</v>
      </c>
      <c r="AX123" s="12" t="s">
        <v>93</v>
      </c>
      <c r="AY123" s="260" t="s">
        <v>278</v>
      </c>
    </row>
    <row r="124" spans="2:65" s="1" customFormat="1" ht="43.2" customHeight="1">
      <c r="B124" s="38"/>
      <c r="C124" s="236" t="s">
        <v>96</v>
      </c>
      <c r="D124" s="236" t="s">
        <v>280</v>
      </c>
      <c r="E124" s="237" t="s">
        <v>297</v>
      </c>
      <c r="F124" s="238" t="s">
        <v>298</v>
      </c>
      <c r="G124" s="239" t="s">
        <v>289</v>
      </c>
      <c r="H124" s="240">
        <v>2.7</v>
      </c>
      <c r="I124" s="241"/>
      <c r="J124" s="242">
        <f>ROUND(I124*H124,2)</f>
        <v>0</v>
      </c>
      <c r="K124" s="238" t="s">
        <v>284</v>
      </c>
      <c r="L124" s="43"/>
      <c r="M124" s="243" t="s">
        <v>1</v>
      </c>
      <c r="N124" s="244" t="s">
        <v>51</v>
      </c>
      <c r="O124" s="86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7" t="s">
        <v>285</v>
      </c>
      <c r="AT124" s="247" t="s">
        <v>280</v>
      </c>
      <c r="AU124" s="247" t="s">
        <v>96</v>
      </c>
      <c r="AY124" s="16" t="s">
        <v>278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6" t="s">
        <v>93</v>
      </c>
      <c r="BK124" s="248">
        <f>ROUND(I124*H124,2)</f>
        <v>0</v>
      </c>
      <c r="BL124" s="16" t="s">
        <v>285</v>
      </c>
      <c r="BM124" s="247" t="s">
        <v>3847</v>
      </c>
    </row>
    <row r="125" spans="2:51" s="12" customFormat="1" ht="12">
      <c r="B125" s="249"/>
      <c r="C125" s="250"/>
      <c r="D125" s="251" t="s">
        <v>291</v>
      </c>
      <c r="E125" s="252" t="s">
        <v>1</v>
      </c>
      <c r="F125" s="253" t="s">
        <v>194</v>
      </c>
      <c r="G125" s="250"/>
      <c r="H125" s="254">
        <v>2.7</v>
      </c>
      <c r="I125" s="255"/>
      <c r="J125" s="250"/>
      <c r="K125" s="250"/>
      <c r="L125" s="256"/>
      <c r="M125" s="257"/>
      <c r="N125" s="258"/>
      <c r="O125" s="258"/>
      <c r="P125" s="258"/>
      <c r="Q125" s="258"/>
      <c r="R125" s="258"/>
      <c r="S125" s="258"/>
      <c r="T125" s="259"/>
      <c r="AT125" s="260" t="s">
        <v>291</v>
      </c>
      <c r="AU125" s="260" t="s">
        <v>96</v>
      </c>
      <c r="AV125" s="12" t="s">
        <v>96</v>
      </c>
      <c r="AW125" s="12" t="s">
        <v>42</v>
      </c>
      <c r="AX125" s="12" t="s">
        <v>93</v>
      </c>
      <c r="AY125" s="260" t="s">
        <v>278</v>
      </c>
    </row>
    <row r="126" spans="2:65" s="1" customFormat="1" ht="54" customHeight="1">
      <c r="B126" s="38"/>
      <c r="C126" s="236" t="s">
        <v>140</v>
      </c>
      <c r="D126" s="236" t="s">
        <v>280</v>
      </c>
      <c r="E126" s="237" t="s">
        <v>301</v>
      </c>
      <c r="F126" s="238" t="s">
        <v>302</v>
      </c>
      <c r="G126" s="239" t="s">
        <v>289</v>
      </c>
      <c r="H126" s="240">
        <v>2.7</v>
      </c>
      <c r="I126" s="241"/>
      <c r="J126" s="242">
        <f>ROUND(I126*H126,2)</f>
        <v>0</v>
      </c>
      <c r="K126" s="238" t="s">
        <v>284</v>
      </c>
      <c r="L126" s="43"/>
      <c r="M126" s="243" t="s">
        <v>1</v>
      </c>
      <c r="N126" s="244" t="s">
        <v>51</v>
      </c>
      <c r="O126" s="86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7" t="s">
        <v>285</v>
      </c>
      <c r="AT126" s="247" t="s">
        <v>280</v>
      </c>
      <c r="AU126" s="247" t="s">
        <v>96</v>
      </c>
      <c r="AY126" s="16" t="s">
        <v>278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93</v>
      </c>
      <c r="BK126" s="248">
        <f>ROUND(I126*H126,2)</f>
        <v>0</v>
      </c>
      <c r="BL126" s="16" t="s">
        <v>285</v>
      </c>
      <c r="BM126" s="247" t="s">
        <v>3848</v>
      </c>
    </row>
    <row r="127" spans="2:51" s="12" customFormat="1" ht="12">
      <c r="B127" s="249"/>
      <c r="C127" s="250"/>
      <c r="D127" s="251" t="s">
        <v>291</v>
      </c>
      <c r="E127" s="252" t="s">
        <v>1</v>
      </c>
      <c r="F127" s="253" t="s">
        <v>194</v>
      </c>
      <c r="G127" s="250"/>
      <c r="H127" s="254">
        <v>2.7</v>
      </c>
      <c r="I127" s="255"/>
      <c r="J127" s="250"/>
      <c r="K127" s="250"/>
      <c r="L127" s="256"/>
      <c r="M127" s="257"/>
      <c r="N127" s="258"/>
      <c r="O127" s="258"/>
      <c r="P127" s="258"/>
      <c r="Q127" s="258"/>
      <c r="R127" s="258"/>
      <c r="S127" s="258"/>
      <c r="T127" s="259"/>
      <c r="AT127" s="260" t="s">
        <v>291</v>
      </c>
      <c r="AU127" s="260" t="s">
        <v>96</v>
      </c>
      <c r="AV127" s="12" t="s">
        <v>96</v>
      </c>
      <c r="AW127" s="12" t="s">
        <v>42</v>
      </c>
      <c r="AX127" s="12" t="s">
        <v>93</v>
      </c>
      <c r="AY127" s="260" t="s">
        <v>278</v>
      </c>
    </row>
    <row r="128" spans="2:63" s="11" customFormat="1" ht="22.8" customHeight="1">
      <c r="B128" s="220"/>
      <c r="C128" s="221"/>
      <c r="D128" s="222" t="s">
        <v>85</v>
      </c>
      <c r="E128" s="234" t="s">
        <v>300</v>
      </c>
      <c r="F128" s="234" t="s">
        <v>3849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SUM(P129:P132)</f>
        <v>0</v>
      </c>
      <c r="Q128" s="228"/>
      <c r="R128" s="229">
        <f>SUM(R129:R132)</f>
        <v>0</v>
      </c>
      <c r="S128" s="228"/>
      <c r="T128" s="230">
        <f>SUM(T129:T132)</f>
        <v>0</v>
      </c>
      <c r="AR128" s="231" t="s">
        <v>93</v>
      </c>
      <c r="AT128" s="232" t="s">
        <v>85</v>
      </c>
      <c r="AU128" s="232" t="s">
        <v>93</v>
      </c>
      <c r="AY128" s="231" t="s">
        <v>278</v>
      </c>
      <c r="BK128" s="233">
        <f>SUM(BK129:BK132)</f>
        <v>0</v>
      </c>
    </row>
    <row r="129" spans="2:65" s="1" customFormat="1" ht="32.4" customHeight="1">
      <c r="B129" s="38"/>
      <c r="C129" s="236" t="s">
        <v>285</v>
      </c>
      <c r="D129" s="236" t="s">
        <v>3833</v>
      </c>
      <c r="E129" s="237" t="s">
        <v>3850</v>
      </c>
      <c r="F129" s="238" t="s">
        <v>3851</v>
      </c>
      <c r="G129" s="239" t="s">
        <v>312</v>
      </c>
      <c r="H129" s="240">
        <v>6.55</v>
      </c>
      <c r="I129" s="241"/>
      <c r="J129" s="242">
        <f>ROUND(I129*H129,2)</f>
        <v>0</v>
      </c>
      <c r="K129" s="238" t="s">
        <v>3836</v>
      </c>
      <c r="L129" s="43"/>
      <c r="M129" s="243" t="s">
        <v>1</v>
      </c>
      <c r="N129" s="244" t="s">
        <v>51</v>
      </c>
      <c r="O129" s="86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7" t="s">
        <v>285</v>
      </c>
      <c r="AT129" s="247" t="s">
        <v>280</v>
      </c>
      <c r="AU129" s="247" t="s">
        <v>96</v>
      </c>
      <c r="AY129" s="16" t="s">
        <v>278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93</v>
      </c>
      <c r="BK129" s="248">
        <f>ROUND(I129*H129,2)</f>
        <v>0</v>
      </c>
      <c r="BL129" s="16" t="s">
        <v>285</v>
      </c>
      <c r="BM129" s="247" t="s">
        <v>3852</v>
      </c>
    </row>
    <row r="130" spans="2:51" s="12" customFormat="1" ht="12">
      <c r="B130" s="249"/>
      <c r="C130" s="250"/>
      <c r="D130" s="251" t="s">
        <v>291</v>
      </c>
      <c r="E130" s="252" t="s">
        <v>1</v>
      </c>
      <c r="F130" s="253" t="s">
        <v>3853</v>
      </c>
      <c r="G130" s="250"/>
      <c r="H130" s="254">
        <v>6.55</v>
      </c>
      <c r="I130" s="255"/>
      <c r="J130" s="250"/>
      <c r="K130" s="250"/>
      <c r="L130" s="256"/>
      <c r="M130" s="257"/>
      <c r="N130" s="258"/>
      <c r="O130" s="258"/>
      <c r="P130" s="258"/>
      <c r="Q130" s="258"/>
      <c r="R130" s="258"/>
      <c r="S130" s="258"/>
      <c r="T130" s="259"/>
      <c r="AT130" s="260" t="s">
        <v>291</v>
      </c>
      <c r="AU130" s="260" t="s">
        <v>96</v>
      </c>
      <c r="AV130" s="12" t="s">
        <v>96</v>
      </c>
      <c r="AW130" s="12" t="s">
        <v>42</v>
      </c>
      <c r="AX130" s="12" t="s">
        <v>93</v>
      </c>
      <c r="AY130" s="260" t="s">
        <v>278</v>
      </c>
    </row>
    <row r="131" spans="2:65" s="1" customFormat="1" ht="21.6" customHeight="1">
      <c r="B131" s="38"/>
      <c r="C131" s="236" t="s">
        <v>300</v>
      </c>
      <c r="D131" s="236" t="s">
        <v>3833</v>
      </c>
      <c r="E131" s="237" t="s">
        <v>3854</v>
      </c>
      <c r="F131" s="238" t="s">
        <v>3855</v>
      </c>
      <c r="G131" s="239" t="s">
        <v>283</v>
      </c>
      <c r="H131" s="240">
        <v>8.001</v>
      </c>
      <c r="I131" s="241"/>
      <c r="J131" s="242">
        <f>ROUND(I131*H131,2)</f>
        <v>0</v>
      </c>
      <c r="K131" s="238" t="s">
        <v>3836</v>
      </c>
      <c r="L131" s="43"/>
      <c r="M131" s="243" t="s">
        <v>1</v>
      </c>
      <c r="N131" s="244" t="s">
        <v>51</v>
      </c>
      <c r="O131" s="86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7" t="s">
        <v>285</v>
      </c>
      <c r="AT131" s="247" t="s">
        <v>280</v>
      </c>
      <c r="AU131" s="247" t="s">
        <v>96</v>
      </c>
      <c r="AY131" s="16" t="s">
        <v>278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93</v>
      </c>
      <c r="BK131" s="248">
        <f>ROUND(I131*H131,2)</f>
        <v>0</v>
      </c>
      <c r="BL131" s="16" t="s">
        <v>285</v>
      </c>
      <c r="BM131" s="247" t="s">
        <v>3856</v>
      </c>
    </row>
    <row r="132" spans="2:51" s="12" customFormat="1" ht="12">
      <c r="B132" s="249"/>
      <c r="C132" s="250"/>
      <c r="D132" s="251" t="s">
        <v>291</v>
      </c>
      <c r="E132" s="252" t="s">
        <v>1</v>
      </c>
      <c r="F132" s="253" t="s">
        <v>3857</v>
      </c>
      <c r="G132" s="250"/>
      <c r="H132" s="254">
        <v>8.001</v>
      </c>
      <c r="I132" s="255"/>
      <c r="J132" s="250"/>
      <c r="K132" s="250"/>
      <c r="L132" s="256"/>
      <c r="M132" s="257"/>
      <c r="N132" s="258"/>
      <c r="O132" s="258"/>
      <c r="P132" s="258"/>
      <c r="Q132" s="258"/>
      <c r="R132" s="258"/>
      <c r="S132" s="258"/>
      <c r="T132" s="259"/>
      <c r="AT132" s="260" t="s">
        <v>291</v>
      </c>
      <c r="AU132" s="260" t="s">
        <v>96</v>
      </c>
      <c r="AV132" s="12" t="s">
        <v>96</v>
      </c>
      <c r="AW132" s="12" t="s">
        <v>42</v>
      </c>
      <c r="AX132" s="12" t="s">
        <v>93</v>
      </c>
      <c r="AY132" s="260" t="s">
        <v>278</v>
      </c>
    </row>
    <row r="133" spans="2:63" s="11" customFormat="1" ht="22.8" customHeight="1">
      <c r="B133" s="220"/>
      <c r="C133" s="221"/>
      <c r="D133" s="222" t="s">
        <v>85</v>
      </c>
      <c r="E133" s="234" t="s">
        <v>947</v>
      </c>
      <c r="F133" s="234" t="s">
        <v>948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P134</f>
        <v>0</v>
      </c>
      <c r="Q133" s="228"/>
      <c r="R133" s="229">
        <f>R134</f>
        <v>0</v>
      </c>
      <c r="S133" s="228"/>
      <c r="T133" s="230">
        <f>T134</f>
        <v>0</v>
      </c>
      <c r="AR133" s="231" t="s">
        <v>93</v>
      </c>
      <c r="AT133" s="232" t="s">
        <v>85</v>
      </c>
      <c r="AU133" s="232" t="s">
        <v>93</v>
      </c>
      <c r="AY133" s="231" t="s">
        <v>278</v>
      </c>
      <c r="BK133" s="233">
        <f>BK134</f>
        <v>0</v>
      </c>
    </row>
    <row r="134" spans="2:65" s="1" customFormat="1" ht="21.6" customHeight="1">
      <c r="B134" s="38"/>
      <c r="C134" s="236" t="s">
        <v>304</v>
      </c>
      <c r="D134" s="236" t="s">
        <v>3833</v>
      </c>
      <c r="E134" s="237" t="s">
        <v>3839</v>
      </c>
      <c r="F134" s="238" t="s">
        <v>3840</v>
      </c>
      <c r="G134" s="239" t="s">
        <v>3841</v>
      </c>
      <c r="H134" s="302"/>
      <c r="I134" s="241"/>
      <c r="J134" s="242">
        <f>ROUND(I134*H134,2)</f>
        <v>0</v>
      </c>
      <c r="K134" s="238" t="s">
        <v>3836</v>
      </c>
      <c r="L134" s="43"/>
      <c r="M134" s="300" t="s">
        <v>1</v>
      </c>
      <c r="N134" s="301" t="s">
        <v>51</v>
      </c>
      <c r="O134" s="297"/>
      <c r="P134" s="298">
        <f>O134*H134</f>
        <v>0</v>
      </c>
      <c r="Q134" s="298">
        <v>0</v>
      </c>
      <c r="R134" s="298">
        <f>Q134*H134</f>
        <v>0</v>
      </c>
      <c r="S134" s="298">
        <v>0</v>
      </c>
      <c r="T134" s="299">
        <f>S134*H134</f>
        <v>0</v>
      </c>
      <c r="AR134" s="247" t="s">
        <v>285</v>
      </c>
      <c r="AT134" s="247" t="s">
        <v>280</v>
      </c>
      <c r="AU134" s="247" t="s">
        <v>96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285</v>
      </c>
      <c r="BM134" s="247" t="s">
        <v>3842</v>
      </c>
    </row>
    <row r="135" spans="2:12" s="1" customFormat="1" ht="6.95" customHeight="1">
      <c r="B135" s="61"/>
      <c r="C135" s="62"/>
      <c r="D135" s="62"/>
      <c r="E135" s="62"/>
      <c r="F135" s="62"/>
      <c r="G135" s="62"/>
      <c r="H135" s="62"/>
      <c r="I135" s="187"/>
      <c r="J135" s="62"/>
      <c r="K135" s="62"/>
      <c r="L135" s="43"/>
    </row>
  </sheetData>
  <sheetProtection password="CC35" sheet="1" objects="1" scenarios="1" formatColumns="0" formatRows="0" autoFilter="0"/>
  <autoFilter ref="C118:K134"/>
  <mergeCells count="9">
    <mergeCell ref="E7:H7"/>
    <mergeCell ref="E9:H9"/>
    <mergeCell ref="E18:H18"/>
    <mergeCell ref="E27:H27"/>
    <mergeCell ref="E84:H84"/>
    <mergeCell ref="E86:H86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133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s="1" customFormat="1" ht="12" customHeight="1">
      <c r="B8" s="43"/>
      <c r="D8" s="148" t="s">
        <v>157</v>
      </c>
      <c r="I8" s="150"/>
      <c r="L8" s="43"/>
    </row>
    <row r="9" spans="2:12" s="1" customFormat="1" ht="36.95" customHeight="1">
      <c r="B9" s="43"/>
      <c r="E9" s="151" t="s">
        <v>3858</v>
      </c>
      <c r="F9" s="1"/>
      <c r="G9" s="1"/>
      <c r="H9" s="1"/>
      <c r="I9" s="150"/>
      <c r="L9" s="43"/>
    </row>
    <row r="10" spans="2:12" s="1" customFormat="1" ht="12">
      <c r="B10" s="43"/>
      <c r="I10" s="150"/>
      <c r="L10" s="43"/>
    </row>
    <row r="11" spans="2:12" s="1" customFormat="1" ht="12" customHeight="1">
      <c r="B11" s="43"/>
      <c r="D11" s="148" t="s">
        <v>18</v>
      </c>
      <c r="F11" s="136" t="s">
        <v>19</v>
      </c>
      <c r="I11" s="152" t="s">
        <v>20</v>
      </c>
      <c r="J11" s="136" t="s">
        <v>21</v>
      </c>
      <c r="L11" s="43"/>
    </row>
    <row r="12" spans="2:12" s="1" customFormat="1" ht="12" customHeight="1">
      <c r="B12" s="43"/>
      <c r="D12" s="148" t="s">
        <v>22</v>
      </c>
      <c r="F12" s="136" t="s">
        <v>23</v>
      </c>
      <c r="I12" s="152" t="s">
        <v>24</v>
      </c>
      <c r="J12" s="153" t="str">
        <f>'Rekapitulace stavby'!AN8</f>
        <v>9. 7. 2019</v>
      </c>
      <c r="L12" s="43"/>
    </row>
    <row r="13" spans="2:12" s="1" customFormat="1" ht="21.8" customHeight="1">
      <c r="B13" s="43"/>
      <c r="D13" s="154" t="s">
        <v>26</v>
      </c>
      <c r="F13" s="155" t="s">
        <v>27</v>
      </c>
      <c r="I13" s="156" t="s">
        <v>28</v>
      </c>
      <c r="J13" s="155" t="s">
        <v>29</v>
      </c>
      <c r="L13" s="43"/>
    </row>
    <row r="14" spans="2:12" s="1" customFormat="1" ht="12" customHeight="1">
      <c r="B14" s="43"/>
      <c r="D14" s="148" t="s">
        <v>30</v>
      </c>
      <c r="I14" s="152" t="s">
        <v>31</v>
      </c>
      <c r="J14" s="136" t="s">
        <v>32</v>
      </c>
      <c r="L14" s="43"/>
    </row>
    <row r="15" spans="2:12" s="1" customFormat="1" ht="18" customHeight="1">
      <c r="B15" s="43"/>
      <c r="E15" s="136" t="s">
        <v>33</v>
      </c>
      <c r="I15" s="152" t="s">
        <v>34</v>
      </c>
      <c r="J15" s="136" t="s">
        <v>35</v>
      </c>
      <c r="L15" s="43"/>
    </row>
    <row r="16" spans="2:12" s="1" customFormat="1" ht="6.95" customHeight="1">
      <c r="B16" s="43"/>
      <c r="I16" s="150"/>
      <c r="L16" s="43"/>
    </row>
    <row r="17" spans="2:12" s="1" customFormat="1" ht="12" customHeight="1">
      <c r="B17" s="43"/>
      <c r="D17" s="148" t="s">
        <v>36</v>
      </c>
      <c r="I17" s="152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36"/>
      <c r="G18" s="136"/>
      <c r="H18" s="136"/>
      <c r="I18" s="152" t="s">
        <v>34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50"/>
      <c r="L19" s="43"/>
    </row>
    <row r="20" spans="2:12" s="1" customFormat="1" ht="12" customHeight="1">
      <c r="B20" s="43"/>
      <c r="D20" s="148" t="s">
        <v>38</v>
      </c>
      <c r="I20" s="152" t="s">
        <v>31</v>
      </c>
      <c r="J20" s="136" t="s">
        <v>39</v>
      </c>
      <c r="L20" s="43"/>
    </row>
    <row r="21" spans="2:12" s="1" customFormat="1" ht="18" customHeight="1">
      <c r="B21" s="43"/>
      <c r="E21" s="136" t="s">
        <v>40</v>
      </c>
      <c r="I21" s="152" t="s">
        <v>34</v>
      </c>
      <c r="J21" s="136" t="s">
        <v>41</v>
      </c>
      <c r="L21" s="43"/>
    </row>
    <row r="22" spans="2:12" s="1" customFormat="1" ht="6.95" customHeight="1">
      <c r="B22" s="43"/>
      <c r="I22" s="150"/>
      <c r="L22" s="43"/>
    </row>
    <row r="23" spans="2:12" s="1" customFormat="1" ht="12" customHeight="1">
      <c r="B23" s="43"/>
      <c r="D23" s="148" t="s">
        <v>43</v>
      </c>
      <c r="I23" s="152" t="s">
        <v>31</v>
      </c>
      <c r="J23" s="136" t="s">
        <v>1</v>
      </c>
      <c r="L23" s="43"/>
    </row>
    <row r="24" spans="2:12" s="1" customFormat="1" ht="18" customHeight="1">
      <c r="B24" s="43"/>
      <c r="E24" s="136" t="s">
        <v>44</v>
      </c>
      <c r="I24" s="152" t="s">
        <v>34</v>
      </c>
      <c r="J24" s="136" t="s">
        <v>1</v>
      </c>
      <c r="L24" s="43"/>
    </row>
    <row r="25" spans="2:12" s="1" customFormat="1" ht="6.95" customHeight="1">
      <c r="B25" s="43"/>
      <c r="I25" s="150"/>
      <c r="L25" s="43"/>
    </row>
    <row r="26" spans="2:12" s="1" customFormat="1" ht="12" customHeight="1">
      <c r="B26" s="43"/>
      <c r="D26" s="148" t="s">
        <v>45</v>
      </c>
      <c r="I26" s="150"/>
      <c r="L26" s="43"/>
    </row>
    <row r="27" spans="2:12" s="7" customFormat="1" ht="14.4" customHeight="1">
      <c r="B27" s="157"/>
      <c r="E27" s="158" t="s">
        <v>1</v>
      </c>
      <c r="F27" s="158"/>
      <c r="G27" s="158"/>
      <c r="H27" s="158"/>
      <c r="I27" s="159"/>
      <c r="L27" s="157"/>
    </row>
    <row r="28" spans="2:12" s="1" customFormat="1" ht="6.95" customHeight="1">
      <c r="B28" s="43"/>
      <c r="I28" s="15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61"/>
      <c r="J29" s="78"/>
      <c r="K29" s="78"/>
      <c r="L29" s="43"/>
    </row>
    <row r="30" spans="2:12" s="1" customFormat="1" ht="25.4" customHeight="1">
      <c r="B30" s="43"/>
      <c r="D30" s="162" t="s">
        <v>46</v>
      </c>
      <c r="I30" s="150"/>
      <c r="J30" s="163">
        <f>ROUND(J121,2)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14.4" customHeight="1">
      <c r="B32" s="43"/>
      <c r="F32" s="164" t="s">
        <v>48</v>
      </c>
      <c r="I32" s="165" t="s">
        <v>47</v>
      </c>
      <c r="J32" s="164" t="s">
        <v>49</v>
      </c>
      <c r="L32" s="43"/>
    </row>
    <row r="33" spans="2:12" s="1" customFormat="1" ht="14.4" customHeight="1">
      <c r="B33" s="43"/>
      <c r="D33" s="166" t="s">
        <v>50</v>
      </c>
      <c r="E33" s="148" t="s">
        <v>51</v>
      </c>
      <c r="F33" s="167">
        <f>ROUND((SUM(BE121:BE135)),2)</f>
        <v>0</v>
      </c>
      <c r="I33" s="168">
        <v>0.21</v>
      </c>
      <c r="J33" s="167">
        <f>ROUND(((SUM(BE121:BE135))*I33),2)</f>
        <v>0</v>
      </c>
      <c r="L33" s="43"/>
    </row>
    <row r="34" spans="2:12" s="1" customFormat="1" ht="14.4" customHeight="1">
      <c r="B34" s="43"/>
      <c r="E34" s="148" t="s">
        <v>52</v>
      </c>
      <c r="F34" s="167">
        <f>ROUND((SUM(BF121:BF135)),2)</f>
        <v>0</v>
      </c>
      <c r="I34" s="168">
        <v>0.15</v>
      </c>
      <c r="J34" s="167">
        <f>ROUND(((SUM(BF121:BF135))*I34),2)</f>
        <v>0</v>
      </c>
      <c r="L34" s="43"/>
    </row>
    <row r="35" spans="2:12" s="1" customFormat="1" ht="14.4" customHeight="1" hidden="1">
      <c r="B35" s="43"/>
      <c r="E35" s="148" t="s">
        <v>53</v>
      </c>
      <c r="F35" s="167">
        <f>ROUND((SUM(BG121:BG135)),2)</f>
        <v>0</v>
      </c>
      <c r="I35" s="168">
        <v>0.21</v>
      </c>
      <c r="J35" s="167">
        <f>0</f>
        <v>0</v>
      </c>
      <c r="L35" s="43"/>
    </row>
    <row r="36" spans="2:12" s="1" customFormat="1" ht="14.4" customHeight="1" hidden="1">
      <c r="B36" s="43"/>
      <c r="E36" s="148" t="s">
        <v>54</v>
      </c>
      <c r="F36" s="167">
        <f>ROUND((SUM(BH121:BH135)),2)</f>
        <v>0</v>
      </c>
      <c r="I36" s="168">
        <v>0.15</v>
      </c>
      <c r="J36" s="167">
        <f>0</f>
        <v>0</v>
      </c>
      <c r="L36" s="43"/>
    </row>
    <row r="37" spans="2:12" s="1" customFormat="1" ht="14.4" customHeight="1" hidden="1">
      <c r="B37" s="43"/>
      <c r="E37" s="148" t="s">
        <v>55</v>
      </c>
      <c r="F37" s="167">
        <f>ROUND((SUM(BI121:BI135)),2)</f>
        <v>0</v>
      </c>
      <c r="I37" s="168">
        <v>0</v>
      </c>
      <c r="J37" s="167">
        <f>0</f>
        <v>0</v>
      </c>
      <c r="L37" s="43"/>
    </row>
    <row r="38" spans="2:12" s="1" customFormat="1" ht="6.95" customHeight="1">
      <c r="B38" s="43"/>
      <c r="I38" s="150"/>
      <c r="L38" s="43"/>
    </row>
    <row r="39" spans="2:12" s="1" customFormat="1" ht="25.4" customHeight="1">
      <c r="B39" s="43"/>
      <c r="C39" s="169"/>
      <c r="D39" s="170" t="s">
        <v>56</v>
      </c>
      <c r="E39" s="171"/>
      <c r="F39" s="171"/>
      <c r="G39" s="172" t="s">
        <v>57</v>
      </c>
      <c r="H39" s="173" t="s">
        <v>58</v>
      </c>
      <c r="I39" s="174"/>
      <c r="J39" s="175">
        <f>SUM(J30:J37)</f>
        <v>0</v>
      </c>
      <c r="K39" s="176"/>
      <c r="L39" s="43"/>
    </row>
    <row r="40" spans="2:12" s="1" customFormat="1" ht="14.4" customHeight="1">
      <c r="B40" s="43"/>
      <c r="I40" s="150"/>
      <c r="L40" s="43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s="1" customFormat="1" ht="12" customHeight="1">
      <c r="B85" s="38"/>
      <c r="C85" s="31" t="s">
        <v>157</v>
      </c>
      <c r="D85" s="39"/>
      <c r="E85" s="39"/>
      <c r="F85" s="39"/>
      <c r="G85" s="39"/>
      <c r="H85" s="39"/>
      <c r="I85" s="150"/>
      <c r="J85" s="39"/>
      <c r="K85" s="39"/>
      <c r="L85" s="43"/>
    </row>
    <row r="86" spans="2:12" s="1" customFormat="1" ht="14.4" customHeight="1">
      <c r="B86" s="38"/>
      <c r="C86" s="39"/>
      <c r="D86" s="39"/>
      <c r="E86" s="71" t="str">
        <f>E9</f>
        <v>SO 20a - Souhrnné náklady - způsobilé</v>
      </c>
      <c r="F86" s="39"/>
      <c r="G86" s="39"/>
      <c r="H86" s="39"/>
      <c r="I86" s="150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2" customHeight="1">
      <c r="B88" s="38"/>
      <c r="C88" s="31" t="s">
        <v>22</v>
      </c>
      <c r="D88" s="39"/>
      <c r="E88" s="39"/>
      <c r="F88" s="26" t="str">
        <f>F12</f>
        <v xml:space="preserve"> </v>
      </c>
      <c r="G88" s="39"/>
      <c r="H88" s="39"/>
      <c r="I88" s="152" t="s">
        <v>24</v>
      </c>
      <c r="J88" s="74" t="str">
        <f>IF(J12="","",J12)</f>
        <v>9. 7. 2019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40.8" customHeight="1">
      <c r="B90" s="38"/>
      <c r="C90" s="31" t="s">
        <v>30</v>
      </c>
      <c r="D90" s="39"/>
      <c r="E90" s="39"/>
      <c r="F90" s="26" t="str">
        <f>E15</f>
        <v>Pardubický kraj</v>
      </c>
      <c r="G90" s="39"/>
      <c r="H90" s="39"/>
      <c r="I90" s="152" t="s">
        <v>38</v>
      </c>
      <c r="J90" s="36" t="str">
        <f>E21</f>
        <v>Projekční kancelář Žižkov s. r. o.</v>
      </c>
      <c r="K90" s="39"/>
      <c r="L90" s="43"/>
    </row>
    <row r="91" spans="2:12" s="1" customFormat="1" ht="26.4" customHeight="1">
      <c r="B91" s="38"/>
      <c r="C91" s="31" t="s">
        <v>36</v>
      </c>
      <c r="D91" s="39"/>
      <c r="E91" s="39"/>
      <c r="F91" s="26" t="str">
        <f>IF(E18="","",E18)</f>
        <v>Vyplň údaj</v>
      </c>
      <c r="G91" s="39"/>
      <c r="H91" s="39"/>
      <c r="I91" s="152" t="s">
        <v>43</v>
      </c>
      <c r="J91" s="36" t="str">
        <f>E24</f>
        <v>Ing. Vladimír Ent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29.25" customHeight="1">
      <c r="B93" s="38"/>
      <c r="C93" s="192" t="s">
        <v>236</v>
      </c>
      <c r="D93" s="193"/>
      <c r="E93" s="193"/>
      <c r="F93" s="193"/>
      <c r="G93" s="193"/>
      <c r="H93" s="193"/>
      <c r="I93" s="194"/>
      <c r="J93" s="195" t="s">
        <v>237</v>
      </c>
      <c r="K93" s="193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47" s="1" customFormat="1" ht="22.8" customHeight="1">
      <c r="B95" s="38"/>
      <c r="C95" s="196" t="s">
        <v>238</v>
      </c>
      <c r="D95" s="39"/>
      <c r="E95" s="39"/>
      <c r="F95" s="39"/>
      <c r="G95" s="39"/>
      <c r="H95" s="39"/>
      <c r="I95" s="150"/>
      <c r="J95" s="105">
        <f>J121</f>
        <v>0</v>
      </c>
      <c r="K95" s="39"/>
      <c r="L95" s="43"/>
      <c r="AU95" s="16" t="s">
        <v>239</v>
      </c>
    </row>
    <row r="96" spans="2:12" s="8" customFormat="1" ht="24.95" customHeight="1">
      <c r="B96" s="197"/>
      <c r="C96" s="198"/>
      <c r="D96" s="199" t="s">
        <v>3859</v>
      </c>
      <c r="E96" s="200"/>
      <c r="F96" s="200"/>
      <c r="G96" s="200"/>
      <c r="H96" s="200"/>
      <c r="I96" s="201"/>
      <c r="J96" s="202">
        <f>J122</f>
        <v>0</v>
      </c>
      <c r="K96" s="198"/>
      <c r="L96" s="203"/>
    </row>
    <row r="97" spans="2:12" s="9" customFormat="1" ht="19.9" customHeight="1">
      <c r="B97" s="204"/>
      <c r="C97" s="128"/>
      <c r="D97" s="205" t="s">
        <v>3860</v>
      </c>
      <c r="E97" s="206"/>
      <c r="F97" s="206"/>
      <c r="G97" s="206"/>
      <c r="H97" s="206"/>
      <c r="I97" s="207"/>
      <c r="J97" s="208">
        <f>J123</f>
        <v>0</v>
      </c>
      <c r="K97" s="128"/>
      <c r="L97" s="209"/>
    </row>
    <row r="98" spans="2:12" s="9" customFormat="1" ht="19.9" customHeight="1">
      <c r="B98" s="204"/>
      <c r="C98" s="128"/>
      <c r="D98" s="205" t="s">
        <v>3861</v>
      </c>
      <c r="E98" s="206"/>
      <c r="F98" s="206"/>
      <c r="G98" s="206"/>
      <c r="H98" s="206"/>
      <c r="I98" s="207"/>
      <c r="J98" s="208">
        <f>J128</f>
        <v>0</v>
      </c>
      <c r="K98" s="128"/>
      <c r="L98" s="209"/>
    </row>
    <row r="99" spans="2:12" s="9" customFormat="1" ht="19.9" customHeight="1">
      <c r="B99" s="204"/>
      <c r="C99" s="128"/>
      <c r="D99" s="205" t="s">
        <v>3862</v>
      </c>
      <c r="E99" s="206"/>
      <c r="F99" s="206"/>
      <c r="G99" s="206"/>
      <c r="H99" s="206"/>
      <c r="I99" s="207"/>
      <c r="J99" s="208">
        <f>J130</f>
        <v>0</v>
      </c>
      <c r="K99" s="128"/>
      <c r="L99" s="209"/>
    </row>
    <row r="100" spans="2:12" s="9" customFormat="1" ht="19.9" customHeight="1">
      <c r="B100" s="204"/>
      <c r="C100" s="128"/>
      <c r="D100" s="205" t="s">
        <v>3863</v>
      </c>
      <c r="E100" s="206"/>
      <c r="F100" s="206"/>
      <c r="G100" s="206"/>
      <c r="H100" s="206"/>
      <c r="I100" s="207"/>
      <c r="J100" s="208">
        <f>J131</f>
        <v>0</v>
      </c>
      <c r="K100" s="128"/>
      <c r="L100" s="209"/>
    </row>
    <row r="101" spans="2:12" s="9" customFormat="1" ht="19.9" customHeight="1">
      <c r="B101" s="204"/>
      <c r="C101" s="128"/>
      <c r="D101" s="205" t="s">
        <v>3864</v>
      </c>
      <c r="E101" s="206"/>
      <c r="F101" s="206"/>
      <c r="G101" s="206"/>
      <c r="H101" s="206"/>
      <c r="I101" s="207"/>
      <c r="J101" s="208">
        <f>J133</f>
        <v>0</v>
      </c>
      <c r="K101" s="128"/>
      <c r="L101" s="209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50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87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90"/>
      <c r="J107" s="64"/>
      <c r="K107" s="64"/>
      <c r="L107" s="43"/>
    </row>
    <row r="108" spans="2:12" s="1" customFormat="1" ht="24.95" customHeight="1">
      <c r="B108" s="38"/>
      <c r="C108" s="22" t="s">
        <v>263</v>
      </c>
      <c r="D108" s="39"/>
      <c r="E108" s="39"/>
      <c r="F108" s="39"/>
      <c r="G108" s="39"/>
      <c r="H108" s="39"/>
      <c r="I108" s="150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12" customHeight="1">
      <c r="B110" s="38"/>
      <c r="C110" s="31" t="s">
        <v>16</v>
      </c>
      <c r="D110" s="39"/>
      <c r="E110" s="39"/>
      <c r="F110" s="39"/>
      <c r="G110" s="39"/>
      <c r="H110" s="39"/>
      <c r="I110" s="150"/>
      <c r="J110" s="39"/>
      <c r="K110" s="39"/>
      <c r="L110" s="43"/>
    </row>
    <row r="111" spans="2:12" s="1" customFormat="1" ht="14.4" customHeight="1">
      <c r="B111" s="38"/>
      <c r="C111" s="39"/>
      <c r="D111" s="39"/>
      <c r="E111" s="191" t="str">
        <f>E7</f>
        <v>Speciální ZŠ, MŠ a praktická škola Ústí nad Orlicí - půdní vestavba a rekonstrukce WC</v>
      </c>
      <c r="F111" s="31"/>
      <c r="G111" s="31"/>
      <c r="H111" s="31"/>
      <c r="I111" s="150"/>
      <c r="J111" s="39"/>
      <c r="K111" s="39"/>
      <c r="L111" s="43"/>
    </row>
    <row r="112" spans="2:12" s="1" customFormat="1" ht="12" customHeight="1">
      <c r="B112" s="38"/>
      <c r="C112" s="31" t="s">
        <v>157</v>
      </c>
      <c r="D112" s="39"/>
      <c r="E112" s="39"/>
      <c r="F112" s="39"/>
      <c r="G112" s="39"/>
      <c r="H112" s="39"/>
      <c r="I112" s="150"/>
      <c r="J112" s="39"/>
      <c r="K112" s="39"/>
      <c r="L112" s="43"/>
    </row>
    <row r="113" spans="2:12" s="1" customFormat="1" ht="14.4" customHeight="1">
      <c r="B113" s="38"/>
      <c r="C113" s="39"/>
      <c r="D113" s="39"/>
      <c r="E113" s="71" t="str">
        <f>E9</f>
        <v>SO 20a - Souhrnné náklady - způsobilé</v>
      </c>
      <c r="F113" s="39"/>
      <c r="G113" s="39"/>
      <c r="H113" s="39"/>
      <c r="I113" s="150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12" customHeight="1">
      <c r="B115" s="38"/>
      <c r="C115" s="31" t="s">
        <v>22</v>
      </c>
      <c r="D115" s="39"/>
      <c r="E115" s="39"/>
      <c r="F115" s="26" t="str">
        <f>F12</f>
        <v xml:space="preserve"> </v>
      </c>
      <c r="G115" s="39"/>
      <c r="H115" s="39"/>
      <c r="I115" s="152" t="s">
        <v>24</v>
      </c>
      <c r="J115" s="74" t="str">
        <f>IF(J12="","",J12)</f>
        <v>9. 7. 2019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40.8" customHeight="1">
      <c r="B117" s="38"/>
      <c r="C117" s="31" t="s">
        <v>30</v>
      </c>
      <c r="D117" s="39"/>
      <c r="E117" s="39"/>
      <c r="F117" s="26" t="str">
        <f>E15</f>
        <v>Pardubický kraj</v>
      </c>
      <c r="G117" s="39"/>
      <c r="H117" s="39"/>
      <c r="I117" s="152" t="s">
        <v>38</v>
      </c>
      <c r="J117" s="36" t="str">
        <f>E21</f>
        <v>Projekční kancelář Žižkov s. r. o.</v>
      </c>
      <c r="K117" s="39"/>
      <c r="L117" s="43"/>
    </row>
    <row r="118" spans="2:12" s="1" customFormat="1" ht="26.4" customHeight="1">
      <c r="B118" s="38"/>
      <c r="C118" s="31" t="s">
        <v>36</v>
      </c>
      <c r="D118" s="39"/>
      <c r="E118" s="39"/>
      <c r="F118" s="26" t="str">
        <f>IF(E18="","",E18)</f>
        <v>Vyplň údaj</v>
      </c>
      <c r="G118" s="39"/>
      <c r="H118" s="39"/>
      <c r="I118" s="152" t="s">
        <v>43</v>
      </c>
      <c r="J118" s="36" t="str">
        <f>E24</f>
        <v>Ing. Vladimír Ent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20" s="10" customFormat="1" ht="29.25" customHeight="1">
      <c r="B120" s="210"/>
      <c r="C120" s="211" t="s">
        <v>264</v>
      </c>
      <c r="D120" s="212" t="s">
        <v>71</v>
      </c>
      <c r="E120" s="212" t="s">
        <v>67</v>
      </c>
      <c r="F120" s="212" t="s">
        <v>68</v>
      </c>
      <c r="G120" s="212" t="s">
        <v>265</v>
      </c>
      <c r="H120" s="212" t="s">
        <v>266</v>
      </c>
      <c r="I120" s="213" t="s">
        <v>267</v>
      </c>
      <c r="J120" s="212" t="s">
        <v>237</v>
      </c>
      <c r="K120" s="214" t="s">
        <v>268</v>
      </c>
      <c r="L120" s="215"/>
      <c r="M120" s="95" t="s">
        <v>1</v>
      </c>
      <c r="N120" s="96" t="s">
        <v>50</v>
      </c>
      <c r="O120" s="96" t="s">
        <v>269</v>
      </c>
      <c r="P120" s="96" t="s">
        <v>270</v>
      </c>
      <c r="Q120" s="96" t="s">
        <v>271</v>
      </c>
      <c r="R120" s="96" t="s">
        <v>272</v>
      </c>
      <c r="S120" s="96" t="s">
        <v>273</v>
      </c>
      <c r="T120" s="97" t="s">
        <v>274</v>
      </c>
    </row>
    <row r="121" spans="2:63" s="1" customFormat="1" ht="22.8" customHeight="1">
      <c r="B121" s="38"/>
      <c r="C121" s="102" t="s">
        <v>275</v>
      </c>
      <c r="D121" s="39"/>
      <c r="E121" s="39"/>
      <c r="F121" s="39"/>
      <c r="G121" s="39"/>
      <c r="H121" s="39"/>
      <c r="I121" s="150"/>
      <c r="J121" s="216">
        <f>BK121</f>
        <v>0</v>
      </c>
      <c r="K121" s="39"/>
      <c r="L121" s="43"/>
      <c r="M121" s="98"/>
      <c r="N121" s="99"/>
      <c r="O121" s="99"/>
      <c r="P121" s="217">
        <f>P122</f>
        <v>0</v>
      </c>
      <c r="Q121" s="99"/>
      <c r="R121" s="217">
        <f>R122</f>
        <v>0</v>
      </c>
      <c r="S121" s="99"/>
      <c r="T121" s="218">
        <f>T122</f>
        <v>0</v>
      </c>
      <c r="AT121" s="16" t="s">
        <v>85</v>
      </c>
      <c r="AU121" s="16" t="s">
        <v>239</v>
      </c>
      <c r="BK121" s="219">
        <f>BK122</f>
        <v>0</v>
      </c>
    </row>
    <row r="122" spans="2:63" s="11" customFormat="1" ht="25.9" customHeight="1">
      <c r="B122" s="220"/>
      <c r="C122" s="221"/>
      <c r="D122" s="222" t="s">
        <v>85</v>
      </c>
      <c r="E122" s="223" t="s">
        <v>3078</v>
      </c>
      <c r="F122" s="223" t="s">
        <v>3865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P123+P128+P130+P131+P133</f>
        <v>0</v>
      </c>
      <c r="Q122" s="228"/>
      <c r="R122" s="229">
        <f>R123+R128+R130+R131+R133</f>
        <v>0</v>
      </c>
      <c r="S122" s="228"/>
      <c r="T122" s="230">
        <f>T123+T128+T130+T131+T133</f>
        <v>0</v>
      </c>
      <c r="AR122" s="231" t="s">
        <v>300</v>
      </c>
      <c r="AT122" s="232" t="s">
        <v>85</v>
      </c>
      <c r="AU122" s="232" t="s">
        <v>86</v>
      </c>
      <c r="AY122" s="231" t="s">
        <v>278</v>
      </c>
      <c r="BK122" s="233">
        <f>BK123+BK128+BK130+BK131+BK133</f>
        <v>0</v>
      </c>
    </row>
    <row r="123" spans="2:63" s="11" customFormat="1" ht="22.8" customHeight="1">
      <c r="B123" s="220"/>
      <c r="C123" s="221"/>
      <c r="D123" s="222" t="s">
        <v>85</v>
      </c>
      <c r="E123" s="234" t="s">
        <v>3866</v>
      </c>
      <c r="F123" s="234" t="s">
        <v>3867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SUM(P124:P127)</f>
        <v>0</v>
      </c>
      <c r="Q123" s="228"/>
      <c r="R123" s="229">
        <f>SUM(R124:R127)</f>
        <v>0</v>
      </c>
      <c r="S123" s="228"/>
      <c r="T123" s="230">
        <f>SUM(T124:T127)</f>
        <v>0</v>
      </c>
      <c r="AR123" s="231" t="s">
        <v>300</v>
      </c>
      <c r="AT123" s="232" t="s">
        <v>85</v>
      </c>
      <c r="AU123" s="232" t="s">
        <v>93</v>
      </c>
      <c r="AY123" s="231" t="s">
        <v>278</v>
      </c>
      <c r="BK123" s="233">
        <f>SUM(BK124:BK127)</f>
        <v>0</v>
      </c>
    </row>
    <row r="124" spans="2:65" s="1" customFormat="1" ht="32.4" customHeight="1">
      <c r="B124" s="38"/>
      <c r="C124" s="236" t="s">
        <v>93</v>
      </c>
      <c r="D124" s="236" t="s">
        <v>280</v>
      </c>
      <c r="E124" s="237" t="s">
        <v>3868</v>
      </c>
      <c r="F124" s="238" t="s">
        <v>3869</v>
      </c>
      <c r="G124" s="239" t="s">
        <v>2141</v>
      </c>
      <c r="H124" s="240">
        <v>1</v>
      </c>
      <c r="I124" s="241"/>
      <c r="J124" s="242">
        <f>ROUND(I124*H124,2)</f>
        <v>0</v>
      </c>
      <c r="K124" s="238" t="s">
        <v>2129</v>
      </c>
      <c r="L124" s="43"/>
      <c r="M124" s="243" t="s">
        <v>1</v>
      </c>
      <c r="N124" s="244" t="s">
        <v>51</v>
      </c>
      <c r="O124" s="86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47" t="s">
        <v>3870</v>
      </c>
      <c r="AT124" s="247" t="s">
        <v>280</v>
      </c>
      <c r="AU124" s="247" t="s">
        <v>96</v>
      </c>
      <c r="AY124" s="16" t="s">
        <v>278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6" t="s">
        <v>93</v>
      </c>
      <c r="BK124" s="248">
        <f>ROUND(I124*H124,2)</f>
        <v>0</v>
      </c>
      <c r="BL124" s="16" t="s">
        <v>3870</v>
      </c>
      <c r="BM124" s="247" t="s">
        <v>3871</v>
      </c>
    </row>
    <row r="125" spans="2:65" s="1" customFormat="1" ht="32.4" customHeight="1">
      <c r="B125" s="38"/>
      <c r="C125" s="236" t="s">
        <v>96</v>
      </c>
      <c r="D125" s="236" t="s">
        <v>280</v>
      </c>
      <c r="E125" s="237" t="s">
        <v>3872</v>
      </c>
      <c r="F125" s="238" t="s">
        <v>3873</v>
      </c>
      <c r="G125" s="239" t="s">
        <v>2141</v>
      </c>
      <c r="H125" s="240">
        <v>1</v>
      </c>
      <c r="I125" s="241"/>
      <c r="J125" s="242">
        <f>ROUND(I125*H125,2)</f>
        <v>0</v>
      </c>
      <c r="K125" s="238" t="s">
        <v>2129</v>
      </c>
      <c r="L125" s="43"/>
      <c r="M125" s="243" t="s">
        <v>1</v>
      </c>
      <c r="N125" s="244" t="s">
        <v>51</v>
      </c>
      <c r="O125" s="86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47" t="s">
        <v>3870</v>
      </c>
      <c r="AT125" s="247" t="s">
        <v>280</v>
      </c>
      <c r="AU125" s="247" t="s">
        <v>96</v>
      </c>
      <c r="AY125" s="16" t="s">
        <v>278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6" t="s">
        <v>93</v>
      </c>
      <c r="BK125" s="248">
        <f>ROUND(I125*H125,2)</f>
        <v>0</v>
      </c>
      <c r="BL125" s="16" t="s">
        <v>3870</v>
      </c>
      <c r="BM125" s="247" t="s">
        <v>3874</v>
      </c>
    </row>
    <row r="126" spans="2:65" s="1" customFormat="1" ht="32.4" customHeight="1">
      <c r="B126" s="38"/>
      <c r="C126" s="236" t="s">
        <v>140</v>
      </c>
      <c r="D126" s="236" t="s">
        <v>280</v>
      </c>
      <c r="E126" s="237" t="s">
        <v>3875</v>
      </c>
      <c r="F126" s="238" t="s">
        <v>3876</v>
      </c>
      <c r="G126" s="239" t="s">
        <v>2476</v>
      </c>
      <c r="H126" s="240">
        <v>6</v>
      </c>
      <c r="I126" s="241"/>
      <c r="J126" s="242">
        <f>ROUND(I126*H126,2)</f>
        <v>0</v>
      </c>
      <c r="K126" s="238" t="s">
        <v>2129</v>
      </c>
      <c r="L126" s="43"/>
      <c r="M126" s="243" t="s">
        <v>1</v>
      </c>
      <c r="N126" s="244" t="s">
        <v>51</v>
      </c>
      <c r="O126" s="86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7" t="s">
        <v>3870</v>
      </c>
      <c r="AT126" s="247" t="s">
        <v>280</v>
      </c>
      <c r="AU126" s="247" t="s">
        <v>96</v>
      </c>
      <c r="AY126" s="16" t="s">
        <v>278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93</v>
      </c>
      <c r="BK126" s="248">
        <f>ROUND(I126*H126,2)</f>
        <v>0</v>
      </c>
      <c r="BL126" s="16" t="s">
        <v>3870</v>
      </c>
      <c r="BM126" s="247" t="s">
        <v>3877</v>
      </c>
    </row>
    <row r="127" spans="2:65" s="1" customFormat="1" ht="43.2" customHeight="1">
      <c r="B127" s="38"/>
      <c r="C127" s="236" t="s">
        <v>285</v>
      </c>
      <c r="D127" s="236" t="s">
        <v>280</v>
      </c>
      <c r="E127" s="237" t="s">
        <v>3878</v>
      </c>
      <c r="F127" s="238" t="s">
        <v>3879</v>
      </c>
      <c r="G127" s="239" t="s">
        <v>2141</v>
      </c>
      <c r="H127" s="240">
        <v>1</v>
      </c>
      <c r="I127" s="241"/>
      <c r="J127" s="242">
        <f>ROUND(I127*H127,2)</f>
        <v>0</v>
      </c>
      <c r="K127" s="238" t="s">
        <v>2129</v>
      </c>
      <c r="L127" s="43"/>
      <c r="M127" s="243" t="s">
        <v>1</v>
      </c>
      <c r="N127" s="244" t="s">
        <v>51</v>
      </c>
      <c r="O127" s="86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7" t="s">
        <v>3870</v>
      </c>
      <c r="AT127" s="247" t="s">
        <v>280</v>
      </c>
      <c r="AU127" s="247" t="s">
        <v>96</v>
      </c>
      <c r="AY127" s="16" t="s">
        <v>278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93</v>
      </c>
      <c r="BK127" s="248">
        <f>ROUND(I127*H127,2)</f>
        <v>0</v>
      </c>
      <c r="BL127" s="16" t="s">
        <v>3870</v>
      </c>
      <c r="BM127" s="247" t="s">
        <v>3880</v>
      </c>
    </row>
    <row r="128" spans="2:63" s="11" customFormat="1" ht="22.8" customHeight="1">
      <c r="B128" s="220"/>
      <c r="C128" s="221"/>
      <c r="D128" s="222" t="s">
        <v>85</v>
      </c>
      <c r="E128" s="234" t="s">
        <v>3881</v>
      </c>
      <c r="F128" s="234" t="s">
        <v>3882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P129</f>
        <v>0</v>
      </c>
      <c r="Q128" s="228"/>
      <c r="R128" s="229">
        <f>R129</f>
        <v>0</v>
      </c>
      <c r="S128" s="228"/>
      <c r="T128" s="230">
        <f>T129</f>
        <v>0</v>
      </c>
      <c r="AR128" s="231" t="s">
        <v>300</v>
      </c>
      <c r="AT128" s="232" t="s">
        <v>85</v>
      </c>
      <c r="AU128" s="232" t="s">
        <v>93</v>
      </c>
      <c r="AY128" s="231" t="s">
        <v>278</v>
      </c>
      <c r="BK128" s="233">
        <f>BK129</f>
        <v>0</v>
      </c>
    </row>
    <row r="129" spans="2:65" s="1" customFormat="1" ht="32.4" customHeight="1">
      <c r="B129" s="38"/>
      <c r="C129" s="236" t="s">
        <v>300</v>
      </c>
      <c r="D129" s="236" t="s">
        <v>280</v>
      </c>
      <c r="E129" s="237" t="s">
        <v>3883</v>
      </c>
      <c r="F129" s="238" t="s">
        <v>3080</v>
      </c>
      <c r="G129" s="239" t="s">
        <v>2141</v>
      </c>
      <c r="H129" s="240">
        <v>1</v>
      </c>
      <c r="I129" s="241"/>
      <c r="J129" s="242">
        <f>ROUND(I129*H129,2)</f>
        <v>0</v>
      </c>
      <c r="K129" s="238" t="s">
        <v>2129</v>
      </c>
      <c r="L129" s="43"/>
      <c r="M129" s="243" t="s">
        <v>1</v>
      </c>
      <c r="N129" s="244" t="s">
        <v>51</v>
      </c>
      <c r="O129" s="86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7" t="s">
        <v>3870</v>
      </c>
      <c r="AT129" s="247" t="s">
        <v>280</v>
      </c>
      <c r="AU129" s="247" t="s">
        <v>96</v>
      </c>
      <c r="AY129" s="16" t="s">
        <v>278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93</v>
      </c>
      <c r="BK129" s="248">
        <f>ROUND(I129*H129,2)</f>
        <v>0</v>
      </c>
      <c r="BL129" s="16" t="s">
        <v>3870</v>
      </c>
      <c r="BM129" s="247" t="s">
        <v>3884</v>
      </c>
    </row>
    <row r="130" spans="2:63" s="11" customFormat="1" ht="22.8" customHeight="1">
      <c r="B130" s="220"/>
      <c r="C130" s="221"/>
      <c r="D130" s="222" t="s">
        <v>85</v>
      </c>
      <c r="E130" s="234" t="s">
        <v>3885</v>
      </c>
      <c r="F130" s="234" t="s">
        <v>3886</v>
      </c>
      <c r="G130" s="221"/>
      <c r="H130" s="221"/>
      <c r="I130" s="224"/>
      <c r="J130" s="235">
        <f>BK130</f>
        <v>0</v>
      </c>
      <c r="K130" s="221"/>
      <c r="L130" s="226"/>
      <c r="M130" s="227"/>
      <c r="N130" s="228"/>
      <c r="O130" s="228"/>
      <c r="P130" s="229">
        <v>0</v>
      </c>
      <c r="Q130" s="228"/>
      <c r="R130" s="229">
        <v>0</v>
      </c>
      <c r="S130" s="228"/>
      <c r="T130" s="230">
        <v>0</v>
      </c>
      <c r="AR130" s="231" t="s">
        <v>300</v>
      </c>
      <c r="AT130" s="232" t="s">
        <v>85</v>
      </c>
      <c r="AU130" s="232" t="s">
        <v>93</v>
      </c>
      <c r="AY130" s="231" t="s">
        <v>278</v>
      </c>
      <c r="BK130" s="233">
        <v>0</v>
      </c>
    </row>
    <row r="131" spans="2:63" s="11" customFormat="1" ht="22.8" customHeight="1">
      <c r="B131" s="220"/>
      <c r="C131" s="221"/>
      <c r="D131" s="222" t="s">
        <v>85</v>
      </c>
      <c r="E131" s="234" t="s">
        <v>3887</v>
      </c>
      <c r="F131" s="234" t="s">
        <v>3888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AR131" s="231" t="s">
        <v>300</v>
      </c>
      <c r="AT131" s="232" t="s">
        <v>85</v>
      </c>
      <c r="AU131" s="232" t="s">
        <v>93</v>
      </c>
      <c r="AY131" s="231" t="s">
        <v>278</v>
      </c>
      <c r="BK131" s="233">
        <f>BK132</f>
        <v>0</v>
      </c>
    </row>
    <row r="132" spans="2:65" s="1" customFormat="1" ht="32.4" customHeight="1">
      <c r="B132" s="38"/>
      <c r="C132" s="236" t="s">
        <v>304</v>
      </c>
      <c r="D132" s="236" t="s">
        <v>280</v>
      </c>
      <c r="E132" s="237" t="s">
        <v>3889</v>
      </c>
      <c r="F132" s="238" t="s">
        <v>3890</v>
      </c>
      <c r="G132" s="239" t="s">
        <v>2141</v>
      </c>
      <c r="H132" s="240">
        <v>1</v>
      </c>
      <c r="I132" s="241"/>
      <c r="J132" s="242">
        <f>ROUND(I132*H132,2)</f>
        <v>0</v>
      </c>
      <c r="K132" s="238" t="s">
        <v>2129</v>
      </c>
      <c r="L132" s="43"/>
      <c r="M132" s="243" t="s">
        <v>1</v>
      </c>
      <c r="N132" s="244" t="s">
        <v>51</v>
      </c>
      <c r="O132" s="86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7" t="s">
        <v>3870</v>
      </c>
      <c r="AT132" s="247" t="s">
        <v>280</v>
      </c>
      <c r="AU132" s="247" t="s">
        <v>96</v>
      </c>
      <c r="AY132" s="16" t="s">
        <v>278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93</v>
      </c>
      <c r="BK132" s="248">
        <f>ROUND(I132*H132,2)</f>
        <v>0</v>
      </c>
      <c r="BL132" s="16" t="s">
        <v>3870</v>
      </c>
      <c r="BM132" s="247" t="s">
        <v>3891</v>
      </c>
    </row>
    <row r="133" spans="2:63" s="11" customFormat="1" ht="22.8" customHeight="1">
      <c r="B133" s="220"/>
      <c r="C133" s="221"/>
      <c r="D133" s="222" t="s">
        <v>85</v>
      </c>
      <c r="E133" s="234" t="s">
        <v>3892</v>
      </c>
      <c r="F133" s="234" t="s">
        <v>3893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SUM(P134:P135)</f>
        <v>0</v>
      </c>
      <c r="Q133" s="228"/>
      <c r="R133" s="229">
        <f>SUM(R134:R135)</f>
        <v>0</v>
      </c>
      <c r="S133" s="228"/>
      <c r="T133" s="230">
        <f>SUM(T134:T135)</f>
        <v>0</v>
      </c>
      <c r="AR133" s="231" t="s">
        <v>300</v>
      </c>
      <c r="AT133" s="232" t="s">
        <v>85</v>
      </c>
      <c r="AU133" s="232" t="s">
        <v>93</v>
      </c>
      <c r="AY133" s="231" t="s">
        <v>278</v>
      </c>
      <c r="BK133" s="233">
        <f>SUM(BK134:BK135)</f>
        <v>0</v>
      </c>
    </row>
    <row r="134" spans="2:65" s="1" customFormat="1" ht="54" customHeight="1">
      <c r="B134" s="38"/>
      <c r="C134" s="236" t="s">
        <v>309</v>
      </c>
      <c r="D134" s="236" t="s">
        <v>280</v>
      </c>
      <c r="E134" s="237" t="s">
        <v>3894</v>
      </c>
      <c r="F134" s="238" t="s">
        <v>3895</v>
      </c>
      <c r="G134" s="239" t="s">
        <v>2141</v>
      </c>
      <c r="H134" s="240">
        <v>1</v>
      </c>
      <c r="I134" s="241"/>
      <c r="J134" s="242">
        <f>ROUND(I134*H134,2)</f>
        <v>0</v>
      </c>
      <c r="K134" s="238" t="s">
        <v>2129</v>
      </c>
      <c r="L134" s="43"/>
      <c r="M134" s="243" t="s">
        <v>1</v>
      </c>
      <c r="N134" s="244" t="s">
        <v>51</v>
      </c>
      <c r="O134" s="86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7" t="s">
        <v>3870</v>
      </c>
      <c r="AT134" s="247" t="s">
        <v>280</v>
      </c>
      <c r="AU134" s="247" t="s">
        <v>96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3870</v>
      </c>
      <c r="BM134" s="247" t="s">
        <v>3896</v>
      </c>
    </row>
    <row r="135" spans="2:65" s="1" customFormat="1" ht="54" customHeight="1">
      <c r="B135" s="38"/>
      <c r="C135" s="236" t="s">
        <v>316</v>
      </c>
      <c r="D135" s="236" t="s">
        <v>280</v>
      </c>
      <c r="E135" s="237" t="s">
        <v>3897</v>
      </c>
      <c r="F135" s="238" t="s">
        <v>3898</v>
      </c>
      <c r="G135" s="239" t="s">
        <v>2141</v>
      </c>
      <c r="H135" s="240">
        <v>1</v>
      </c>
      <c r="I135" s="241"/>
      <c r="J135" s="242">
        <f>ROUND(I135*H135,2)</f>
        <v>0</v>
      </c>
      <c r="K135" s="238" t="s">
        <v>2129</v>
      </c>
      <c r="L135" s="43"/>
      <c r="M135" s="300" t="s">
        <v>1</v>
      </c>
      <c r="N135" s="301" t="s">
        <v>51</v>
      </c>
      <c r="O135" s="297"/>
      <c r="P135" s="298">
        <f>O135*H135</f>
        <v>0</v>
      </c>
      <c r="Q135" s="298">
        <v>0</v>
      </c>
      <c r="R135" s="298">
        <f>Q135*H135</f>
        <v>0</v>
      </c>
      <c r="S135" s="298">
        <v>0</v>
      </c>
      <c r="T135" s="299">
        <f>S135*H135</f>
        <v>0</v>
      </c>
      <c r="AR135" s="247" t="s">
        <v>3870</v>
      </c>
      <c r="AT135" s="247" t="s">
        <v>280</v>
      </c>
      <c r="AU135" s="247" t="s">
        <v>96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3870</v>
      </c>
      <c r="BM135" s="247" t="s">
        <v>3899</v>
      </c>
    </row>
    <row r="136" spans="2:12" s="1" customFormat="1" ht="6.95" customHeight="1">
      <c r="B136" s="61"/>
      <c r="C136" s="62"/>
      <c r="D136" s="62"/>
      <c r="E136" s="62"/>
      <c r="F136" s="62"/>
      <c r="G136" s="62"/>
      <c r="H136" s="62"/>
      <c r="I136" s="187"/>
      <c r="J136" s="62"/>
      <c r="K136" s="62"/>
      <c r="L136" s="43"/>
    </row>
  </sheetData>
  <sheetProtection password="CC35" sheet="1" objects="1" scenarios="1" formatColumns="0" formatRows="0" autoFilter="0"/>
  <autoFilter ref="C120:K135"/>
  <mergeCells count="9">
    <mergeCell ref="E7:H7"/>
    <mergeCell ref="E9:H9"/>
    <mergeCell ref="E18:H18"/>
    <mergeCell ref="E27:H27"/>
    <mergeCell ref="E84:H84"/>
    <mergeCell ref="E86:H86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136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s="1" customFormat="1" ht="12" customHeight="1">
      <c r="B8" s="43"/>
      <c r="D8" s="148" t="s">
        <v>157</v>
      </c>
      <c r="I8" s="150"/>
      <c r="L8" s="43"/>
    </row>
    <row r="9" spans="2:12" s="1" customFormat="1" ht="36.95" customHeight="1">
      <c r="B9" s="43"/>
      <c r="E9" s="151" t="s">
        <v>3900</v>
      </c>
      <c r="F9" s="1"/>
      <c r="G9" s="1"/>
      <c r="H9" s="1"/>
      <c r="I9" s="150"/>
      <c r="L9" s="43"/>
    </row>
    <row r="10" spans="2:12" s="1" customFormat="1" ht="12">
      <c r="B10" s="43"/>
      <c r="I10" s="150"/>
      <c r="L10" s="43"/>
    </row>
    <row r="11" spans="2:12" s="1" customFormat="1" ht="12" customHeight="1">
      <c r="B11" s="43"/>
      <c r="D11" s="148" t="s">
        <v>18</v>
      </c>
      <c r="F11" s="136" t="s">
        <v>19</v>
      </c>
      <c r="I11" s="152" t="s">
        <v>20</v>
      </c>
      <c r="J11" s="136" t="s">
        <v>21</v>
      </c>
      <c r="L11" s="43"/>
    </row>
    <row r="12" spans="2:12" s="1" customFormat="1" ht="12" customHeight="1">
      <c r="B12" s="43"/>
      <c r="D12" s="148" t="s">
        <v>22</v>
      </c>
      <c r="F12" s="136" t="s">
        <v>23</v>
      </c>
      <c r="I12" s="152" t="s">
        <v>24</v>
      </c>
      <c r="J12" s="153" t="str">
        <f>'Rekapitulace stavby'!AN8</f>
        <v>9. 7. 2019</v>
      </c>
      <c r="L12" s="43"/>
    </row>
    <row r="13" spans="2:12" s="1" customFormat="1" ht="21.8" customHeight="1">
      <c r="B13" s="43"/>
      <c r="D13" s="154" t="s">
        <v>26</v>
      </c>
      <c r="F13" s="155" t="s">
        <v>27</v>
      </c>
      <c r="I13" s="156" t="s">
        <v>28</v>
      </c>
      <c r="J13" s="155" t="s">
        <v>29</v>
      </c>
      <c r="L13" s="43"/>
    </row>
    <row r="14" spans="2:12" s="1" customFormat="1" ht="12" customHeight="1">
      <c r="B14" s="43"/>
      <c r="D14" s="148" t="s">
        <v>30</v>
      </c>
      <c r="I14" s="152" t="s">
        <v>31</v>
      </c>
      <c r="J14" s="136" t="s">
        <v>32</v>
      </c>
      <c r="L14" s="43"/>
    </row>
    <row r="15" spans="2:12" s="1" customFormat="1" ht="18" customHeight="1">
      <c r="B15" s="43"/>
      <c r="E15" s="136" t="s">
        <v>33</v>
      </c>
      <c r="I15" s="152" t="s">
        <v>34</v>
      </c>
      <c r="J15" s="136" t="s">
        <v>35</v>
      </c>
      <c r="L15" s="43"/>
    </row>
    <row r="16" spans="2:12" s="1" customFormat="1" ht="6.95" customHeight="1">
      <c r="B16" s="43"/>
      <c r="I16" s="150"/>
      <c r="L16" s="43"/>
    </row>
    <row r="17" spans="2:12" s="1" customFormat="1" ht="12" customHeight="1">
      <c r="B17" s="43"/>
      <c r="D17" s="148" t="s">
        <v>36</v>
      </c>
      <c r="I17" s="152" t="s">
        <v>31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36"/>
      <c r="G18" s="136"/>
      <c r="H18" s="136"/>
      <c r="I18" s="152" t="s">
        <v>34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50"/>
      <c r="L19" s="43"/>
    </row>
    <row r="20" spans="2:12" s="1" customFormat="1" ht="12" customHeight="1">
      <c r="B20" s="43"/>
      <c r="D20" s="148" t="s">
        <v>38</v>
      </c>
      <c r="I20" s="152" t="s">
        <v>31</v>
      </c>
      <c r="J20" s="136" t="s">
        <v>39</v>
      </c>
      <c r="L20" s="43"/>
    </row>
    <row r="21" spans="2:12" s="1" customFormat="1" ht="18" customHeight="1">
      <c r="B21" s="43"/>
      <c r="E21" s="136" t="s">
        <v>40</v>
      </c>
      <c r="I21" s="152" t="s">
        <v>34</v>
      </c>
      <c r="J21" s="136" t="s">
        <v>41</v>
      </c>
      <c r="L21" s="43"/>
    </row>
    <row r="22" spans="2:12" s="1" customFormat="1" ht="6.95" customHeight="1">
      <c r="B22" s="43"/>
      <c r="I22" s="150"/>
      <c r="L22" s="43"/>
    </row>
    <row r="23" spans="2:12" s="1" customFormat="1" ht="12" customHeight="1">
      <c r="B23" s="43"/>
      <c r="D23" s="148" t="s">
        <v>43</v>
      </c>
      <c r="I23" s="152" t="s">
        <v>31</v>
      </c>
      <c r="J23" s="136" t="s">
        <v>1</v>
      </c>
      <c r="L23" s="43"/>
    </row>
    <row r="24" spans="2:12" s="1" customFormat="1" ht="18" customHeight="1">
      <c r="B24" s="43"/>
      <c r="E24" s="136" t="s">
        <v>44</v>
      </c>
      <c r="I24" s="152" t="s">
        <v>34</v>
      </c>
      <c r="J24" s="136" t="s">
        <v>1</v>
      </c>
      <c r="L24" s="43"/>
    </row>
    <row r="25" spans="2:12" s="1" customFormat="1" ht="6.95" customHeight="1">
      <c r="B25" s="43"/>
      <c r="I25" s="150"/>
      <c r="L25" s="43"/>
    </row>
    <row r="26" spans="2:12" s="1" customFormat="1" ht="12" customHeight="1">
      <c r="B26" s="43"/>
      <c r="D26" s="148" t="s">
        <v>45</v>
      </c>
      <c r="I26" s="150"/>
      <c r="L26" s="43"/>
    </row>
    <row r="27" spans="2:12" s="7" customFormat="1" ht="14.4" customHeight="1">
      <c r="B27" s="157"/>
      <c r="E27" s="158" t="s">
        <v>1</v>
      </c>
      <c r="F27" s="158"/>
      <c r="G27" s="158"/>
      <c r="H27" s="158"/>
      <c r="I27" s="159"/>
      <c r="L27" s="157"/>
    </row>
    <row r="28" spans="2:12" s="1" customFormat="1" ht="6.95" customHeight="1">
      <c r="B28" s="43"/>
      <c r="I28" s="15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61"/>
      <c r="J29" s="78"/>
      <c r="K29" s="78"/>
      <c r="L29" s="43"/>
    </row>
    <row r="30" spans="2:12" s="1" customFormat="1" ht="25.4" customHeight="1">
      <c r="B30" s="43"/>
      <c r="D30" s="162" t="s">
        <v>46</v>
      </c>
      <c r="I30" s="150"/>
      <c r="J30" s="163">
        <f>ROUND(J118,2)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14.4" customHeight="1">
      <c r="B32" s="43"/>
      <c r="F32" s="164" t="s">
        <v>48</v>
      </c>
      <c r="I32" s="165" t="s">
        <v>47</v>
      </c>
      <c r="J32" s="164" t="s">
        <v>49</v>
      </c>
      <c r="L32" s="43"/>
    </row>
    <row r="33" spans="2:12" s="1" customFormat="1" ht="14.4" customHeight="1">
      <c r="B33" s="43"/>
      <c r="D33" s="166" t="s">
        <v>50</v>
      </c>
      <c r="E33" s="148" t="s">
        <v>51</v>
      </c>
      <c r="F33" s="167">
        <f>ROUND((SUM(BE118:BE124)),2)</f>
        <v>0</v>
      </c>
      <c r="I33" s="168">
        <v>0.21</v>
      </c>
      <c r="J33" s="167">
        <f>ROUND(((SUM(BE118:BE124))*I33),2)</f>
        <v>0</v>
      </c>
      <c r="L33" s="43"/>
    </row>
    <row r="34" spans="2:12" s="1" customFormat="1" ht="14.4" customHeight="1">
      <c r="B34" s="43"/>
      <c r="E34" s="148" t="s">
        <v>52</v>
      </c>
      <c r="F34" s="167">
        <f>ROUND((SUM(BF118:BF124)),2)</f>
        <v>0</v>
      </c>
      <c r="I34" s="168">
        <v>0.15</v>
      </c>
      <c r="J34" s="167">
        <f>ROUND(((SUM(BF118:BF124))*I34),2)</f>
        <v>0</v>
      </c>
      <c r="L34" s="43"/>
    </row>
    <row r="35" spans="2:12" s="1" customFormat="1" ht="14.4" customHeight="1" hidden="1">
      <c r="B35" s="43"/>
      <c r="E35" s="148" t="s">
        <v>53</v>
      </c>
      <c r="F35" s="167">
        <f>ROUND((SUM(BG118:BG124)),2)</f>
        <v>0</v>
      </c>
      <c r="I35" s="168">
        <v>0.21</v>
      </c>
      <c r="J35" s="167">
        <f>0</f>
        <v>0</v>
      </c>
      <c r="L35" s="43"/>
    </row>
    <row r="36" spans="2:12" s="1" customFormat="1" ht="14.4" customHeight="1" hidden="1">
      <c r="B36" s="43"/>
      <c r="E36" s="148" t="s">
        <v>54</v>
      </c>
      <c r="F36" s="167">
        <f>ROUND((SUM(BH118:BH124)),2)</f>
        <v>0</v>
      </c>
      <c r="I36" s="168">
        <v>0.15</v>
      </c>
      <c r="J36" s="167">
        <f>0</f>
        <v>0</v>
      </c>
      <c r="L36" s="43"/>
    </row>
    <row r="37" spans="2:12" s="1" customFormat="1" ht="14.4" customHeight="1" hidden="1">
      <c r="B37" s="43"/>
      <c r="E37" s="148" t="s">
        <v>55</v>
      </c>
      <c r="F37" s="167">
        <f>ROUND((SUM(BI118:BI124)),2)</f>
        <v>0</v>
      </c>
      <c r="I37" s="168">
        <v>0</v>
      </c>
      <c r="J37" s="167">
        <f>0</f>
        <v>0</v>
      </c>
      <c r="L37" s="43"/>
    </row>
    <row r="38" spans="2:12" s="1" customFormat="1" ht="6.95" customHeight="1">
      <c r="B38" s="43"/>
      <c r="I38" s="150"/>
      <c r="L38" s="43"/>
    </row>
    <row r="39" spans="2:12" s="1" customFormat="1" ht="25.4" customHeight="1">
      <c r="B39" s="43"/>
      <c r="C39" s="169"/>
      <c r="D39" s="170" t="s">
        <v>56</v>
      </c>
      <c r="E39" s="171"/>
      <c r="F39" s="171"/>
      <c r="G39" s="172" t="s">
        <v>57</v>
      </c>
      <c r="H39" s="173" t="s">
        <v>58</v>
      </c>
      <c r="I39" s="174"/>
      <c r="J39" s="175">
        <f>SUM(J30:J37)</f>
        <v>0</v>
      </c>
      <c r="K39" s="176"/>
      <c r="L39" s="43"/>
    </row>
    <row r="40" spans="2:12" s="1" customFormat="1" ht="14.4" customHeight="1">
      <c r="B40" s="43"/>
      <c r="I40" s="150"/>
      <c r="L40" s="43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s="1" customFormat="1" ht="12" customHeight="1">
      <c r="B85" s="38"/>
      <c r="C85" s="31" t="s">
        <v>157</v>
      </c>
      <c r="D85" s="39"/>
      <c r="E85" s="39"/>
      <c r="F85" s="39"/>
      <c r="G85" s="39"/>
      <c r="H85" s="39"/>
      <c r="I85" s="150"/>
      <c r="J85" s="39"/>
      <c r="K85" s="39"/>
      <c r="L85" s="43"/>
    </row>
    <row r="86" spans="2:12" s="1" customFormat="1" ht="14.4" customHeight="1">
      <c r="B86" s="38"/>
      <c r="C86" s="39"/>
      <c r="D86" s="39"/>
      <c r="E86" s="71" t="str">
        <f>E9</f>
        <v>SO 20b - Souhrnné náklady - nezpůsobilé</v>
      </c>
      <c r="F86" s="39"/>
      <c r="G86" s="39"/>
      <c r="H86" s="39"/>
      <c r="I86" s="150"/>
      <c r="J86" s="39"/>
      <c r="K86" s="39"/>
      <c r="L86" s="43"/>
    </row>
    <row r="87" spans="2:12" s="1" customFormat="1" ht="6.95" customHeight="1">
      <c r="B87" s="38"/>
      <c r="C87" s="39"/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2" customHeight="1">
      <c r="B88" s="38"/>
      <c r="C88" s="31" t="s">
        <v>22</v>
      </c>
      <c r="D88" s="39"/>
      <c r="E88" s="39"/>
      <c r="F88" s="26" t="str">
        <f>F12</f>
        <v xml:space="preserve"> </v>
      </c>
      <c r="G88" s="39"/>
      <c r="H88" s="39"/>
      <c r="I88" s="152" t="s">
        <v>24</v>
      </c>
      <c r="J88" s="74" t="str">
        <f>IF(J12="","",J12)</f>
        <v>9. 7. 2019</v>
      </c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40.8" customHeight="1">
      <c r="B90" s="38"/>
      <c r="C90" s="31" t="s">
        <v>30</v>
      </c>
      <c r="D90" s="39"/>
      <c r="E90" s="39"/>
      <c r="F90" s="26" t="str">
        <f>E15</f>
        <v>Pardubický kraj</v>
      </c>
      <c r="G90" s="39"/>
      <c r="H90" s="39"/>
      <c r="I90" s="152" t="s">
        <v>38</v>
      </c>
      <c r="J90" s="36" t="str">
        <f>E21</f>
        <v>Projekční kancelář Žižkov s. r. o.</v>
      </c>
      <c r="K90" s="39"/>
      <c r="L90" s="43"/>
    </row>
    <row r="91" spans="2:12" s="1" customFormat="1" ht="26.4" customHeight="1">
      <c r="B91" s="38"/>
      <c r="C91" s="31" t="s">
        <v>36</v>
      </c>
      <c r="D91" s="39"/>
      <c r="E91" s="39"/>
      <c r="F91" s="26" t="str">
        <f>IF(E18="","",E18)</f>
        <v>Vyplň údaj</v>
      </c>
      <c r="G91" s="39"/>
      <c r="H91" s="39"/>
      <c r="I91" s="152" t="s">
        <v>43</v>
      </c>
      <c r="J91" s="36" t="str">
        <f>E24</f>
        <v>Ing. Vladimír Ent</v>
      </c>
      <c r="K91" s="39"/>
      <c r="L91" s="43"/>
    </row>
    <row r="92" spans="2:12" s="1" customFormat="1" ht="10.3" customHeight="1">
      <c r="B92" s="38"/>
      <c r="C92" s="39"/>
      <c r="D92" s="39"/>
      <c r="E92" s="39"/>
      <c r="F92" s="39"/>
      <c r="G92" s="39"/>
      <c r="H92" s="39"/>
      <c r="I92" s="150"/>
      <c r="J92" s="39"/>
      <c r="K92" s="39"/>
      <c r="L92" s="43"/>
    </row>
    <row r="93" spans="2:12" s="1" customFormat="1" ht="29.25" customHeight="1">
      <c r="B93" s="38"/>
      <c r="C93" s="192" t="s">
        <v>236</v>
      </c>
      <c r="D93" s="193"/>
      <c r="E93" s="193"/>
      <c r="F93" s="193"/>
      <c r="G93" s="193"/>
      <c r="H93" s="193"/>
      <c r="I93" s="194"/>
      <c r="J93" s="195" t="s">
        <v>237</v>
      </c>
      <c r="K93" s="193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47" s="1" customFormat="1" ht="22.8" customHeight="1">
      <c r="B95" s="38"/>
      <c r="C95" s="196" t="s">
        <v>238</v>
      </c>
      <c r="D95" s="39"/>
      <c r="E95" s="39"/>
      <c r="F95" s="39"/>
      <c r="G95" s="39"/>
      <c r="H95" s="39"/>
      <c r="I95" s="150"/>
      <c r="J95" s="105">
        <f>J118</f>
        <v>0</v>
      </c>
      <c r="K95" s="39"/>
      <c r="L95" s="43"/>
      <c r="AU95" s="16" t="s">
        <v>239</v>
      </c>
    </row>
    <row r="96" spans="2:12" s="8" customFormat="1" ht="24.95" customHeight="1">
      <c r="B96" s="197"/>
      <c r="C96" s="198"/>
      <c r="D96" s="199" t="s">
        <v>3859</v>
      </c>
      <c r="E96" s="200"/>
      <c r="F96" s="200"/>
      <c r="G96" s="200"/>
      <c r="H96" s="200"/>
      <c r="I96" s="201"/>
      <c r="J96" s="202">
        <f>J119</f>
        <v>0</v>
      </c>
      <c r="K96" s="198"/>
      <c r="L96" s="203"/>
    </row>
    <row r="97" spans="2:12" s="9" customFormat="1" ht="19.9" customHeight="1">
      <c r="B97" s="204"/>
      <c r="C97" s="128"/>
      <c r="D97" s="205" t="s">
        <v>3862</v>
      </c>
      <c r="E97" s="206"/>
      <c r="F97" s="206"/>
      <c r="G97" s="206"/>
      <c r="H97" s="206"/>
      <c r="I97" s="207"/>
      <c r="J97" s="208">
        <f>J120</f>
        <v>0</v>
      </c>
      <c r="K97" s="128"/>
      <c r="L97" s="209"/>
    </row>
    <row r="98" spans="2:12" s="9" customFormat="1" ht="19.9" customHeight="1">
      <c r="B98" s="204"/>
      <c r="C98" s="128"/>
      <c r="D98" s="205" t="s">
        <v>3864</v>
      </c>
      <c r="E98" s="206"/>
      <c r="F98" s="206"/>
      <c r="G98" s="206"/>
      <c r="H98" s="206"/>
      <c r="I98" s="207"/>
      <c r="J98" s="208">
        <f>J123</f>
        <v>0</v>
      </c>
      <c r="K98" s="128"/>
      <c r="L98" s="209"/>
    </row>
    <row r="99" spans="2:12" s="1" customFormat="1" ht="21.8" customHeight="1">
      <c r="B99" s="38"/>
      <c r="C99" s="39"/>
      <c r="D99" s="39"/>
      <c r="E99" s="39"/>
      <c r="F99" s="39"/>
      <c r="G99" s="39"/>
      <c r="H99" s="39"/>
      <c r="I99" s="150"/>
      <c r="J99" s="39"/>
      <c r="K99" s="39"/>
      <c r="L99" s="43"/>
    </row>
    <row r="100" spans="2:12" s="1" customFormat="1" ht="6.95" customHeight="1">
      <c r="B100" s="61"/>
      <c r="C100" s="62"/>
      <c r="D100" s="62"/>
      <c r="E100" s="62"/>
      <c r="F100" s="62"/>
      <c r="G100" s="62"/>
      <c r="H100" s="62"/>
      <c r="I100" s="187"/>
      <c r="J100" s="62"/>
      <c r="K100" s="62"/>
      <c r="L100" s="43"/>
    </row>
    <row r="104" spans="2:12" s="1" customFormat="1" ht="6.95" customHeight="1">
      <c r="B104" s="63"/>
      <c r="C104" s="64"/>
      <c r="D104" s="64"/>
      <c r="E104" s="64"/>
      <c r="F104" s="64"/>
      <c r="G104" s="64"/>
      <c r="H104" s="64"/>
      <c r="I104" s="190"/>
      <c r="J104" s="64"/>
      <c r="K104" s="64"/>
      <c r="L104" s="43"/>
    </row>
    <row r="105" spans="2:12" s="1" customFormat="1" ht="24.95" customHeight="1">
      <c r="B105" s="38"/>
      <c r="C105" s="22" t="s">
        <v>263</v>
      </c>
      <c r="D105" s="39"/>
      <c r="E105" s="39"/>
      <c r="F105" s="39"/>
      <c r="G105" s="39"/>
      <c r="H105" s="39"/>
      <c r="I105" s="150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50"/>
      <c r="J106" s="39"/>
      <c r="K106" s="39"/>
      <c r="L106" s="43"/>
    </row>
    <row r="107" spans="2:12" s="1" customFormat="1" ht="12" customHeight="1">
      <c r="B107" s="38"/>
      <c r="C107" s="31" t="s">
        <v>16</v>
      </c>
      <c r="D107" s="39"/>
      <c r="E107" s="39"/>
      <c r="F107" s="39"/>
      <c r="G107" s="39"/>
      <c r="H107" s="39"/>
      <c r="I107" s="150"/>
      <c r="J107" s="39"/>
      <c r="K107" s="39"/>
      <c r="L107" s="43"/>
    </row>
    <row r="108" spans="2:12" s="1" customFormat="1" ht="14.4" customHeight="1">
      <c r="B108" s="38"/>
      <c r="C108" s="39"/>
      <c r="D108" s="39"/>
      <c r="E108" s="191" t="str">
        <f>E7</f>
        <v>Speciální ZŠ, MŠ a praktická škola Ústí nad Orlicí - půdní vestavba a rekonstrukce WC</v>
      </c>
      <c r="F108" s="31"/>
      <c r="G108" s="31"/>
      <c r="H108" s="31"/>
      <c r="I108" s="150"/>
      <c r="J108" s="39"/>
      <c r="K108" s="39"/>
      <c r="L108" s="43"/>
    </row>
    <row r="109" spans="2:12" s="1" customFormat="1" ht="12" customHeight="1">
      <c r="B109" s="38"/>
      <c r="C109" s="31" t="s">
        <v>157</v>
      </c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14.4" customHeight="1">
      <c r="B110" s="38"/>
      <c r="C110" s="39"/>
      <c r="D110" s="39"/>
      <c r="E110" s="71" t="str">
        <f>E9</f>
        <v>SO 20b - Souhrnné náklady - nezpůsobilé</v>
      </c>
      <c r="F110" s="39"/>
      <c r="G110" s="39"/>
      <c r="H110" s="39"/>
      <c r="I110" s="150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50"/>
      <c r="J111" s="39"/>
      <c r="K111" s="39"/>
      <c r="L111" s="43"/>
    </row>
    <row r="112" spans="2:12" s="1" customFormat="1" ht="12" customHeight="1">
      <c r="B112" s="38"/>
      <c r="C112" s="31" t="s">
        <v>22</v>
      </c>
      <c r="D112" s="39"/>
      <c r="E112" s="39"/>
      <c r="F112" s="26" t="str">
        <f>F12</f>
        <v xml:space="preserve"> </v>
      </c>
      <c r="G112" s="39"/>
      <c r="H112" s="39"/>
      <c r="I112" s="152" t="s">
        <v>24</v>
      </c>
      <c r="J112" s="74" t="str">
        <f>IF(J12="","",J12)</f>
        <v>9. 7. 2019</v>
      </c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40.8" customHeight="1">
      <c r="B114" s="38"/>
      <c r="C114" s="31" t="s">
        <v>30</v>
      </c>
      <c r="D114" s="39"/>
      <c r="E114" s="39"/>
      <c r="F114" s="26" t="str">
        <f>E15</f>
        <v>Pardubický kraj</v>
      </c>
      <c r="G114" s="39"/>
      <c r="H114" s="39"/>
      <c r="I114" s="152" t="s">
        <v>38</v>
      </c>
      <c r="J114" s="36" t="str">
        <f>E21</f>
        <v>Projekční kancelář Žižkov s. r. o.</v>
      </c>
      <c r="K114" s="39"/>
      <c r="L114" s="43"/>
    </row>
    <row r="115" spans="2:12" s="1" customFormat="1" ht="26.4" customHeight="1">
      <c r="B115" s="38"/>
      <c r="C115" s="31" t="s">
        <v>36</v>
      </c>
      <c r="D115" s="39"/>
      <c r="E115" s="39"/>
      <c r="F115" s="26" t="str">
        <f>IF(E18="","",E18)</f>
        <v>Vyplň údaj</v>
      </c>
      <c r="G115" s="39"/>
      <c r="H115" s="39"/>
      <c r="I115" s="152" t="s">
        <v>43</v>
      </c>
      <c r="J115" s="36" t="str">
        <f>E24</f>
        <v>Ing. Vladimír Ent</v>
      </c>
      <c r="K115" s="39"/>
      <c r="L115" s="43"/>
    </row>
    <row r="116" spans="2:12" s="1" customFormat="1" ht="10.3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20" s="10" customFormat="1" ht="29.25" customHeight="1">
      <c r="B117" s="210"/>
      <c r="C117" s="211" t="s">
        <v>264</v>
      </c>
      <c r="D117" s="212" t="s">
        <v>71</v>
      </c>
      <c r="E117" s="212" t="s">
        <v>67</v>
      </c>
      <c r="F117" s="212" t="s">
        <v>68</v>
      </c>
      <c r="G117" s="212" t="s">
        <v>265</v>
      </c>
      <c r="H117" s="212" t="s">
        <v>266</v>
      </c>
      <c r="I117" s="213" t="s">
        <v>267</v>
      </c>
      <c r="J117" s="212" t="s">
        <v>237</v>
      </c>
      <c r="K117" s="214" t="s">
        <v>268</v>
      </c>
      <c r="L117" s="215"/>
      <c r="M117" s="95" t="s">
        <v>1</v>
      </c>
      <c r="N117" s="96" t="s">
        <v>50</v>
      </c>
      <c r="O117" s="96" t="s">
        <v>269</v>
      </c>
      <c r="P117" s="96" t="s">
        <v>270</v>
      </c>
      <c r="Q117" s="96" t="s">
        <v>271</v>
      </c>
      <c r="R117" s="96" t="s">
        <v>272</v>
      </c>
      <c r="S117" s="96" t="s">
        <v>273</v>
      </c>
      <c r="T117" s="97" t="s">
        <v>274</v>
      </c>
    </row>
    <row r="118" spans="2:63" s="1" customFormat="1" ht="22.8" customHeight="1">
      <c r="B118" s="38"/>
      <c r="C118" s="102" t="s">
        <v>275</v>
      </c>
      <c r="D118" s="39"/>
      <c r="E118" s="39"/>
      <c r="F118" s="39"/>
      <c r="G118" s="39"/>
      <c r="H118" s="39"/>
      <c r="I118" s="150"/>
      <c r="J118" s="216">
        <f>BK118</f>
        <v>0</v>
      </c>
      <c r="K118" s="39"/>
      <c r="L118" s="43"/>
      <c r="M118" s="98"/>
      <c r="N118" s="99"/>
      <c r="O118" s="99"/>
      <c r="P118" s="217">
        <f>P119</f>
        <v>0</v>
      </c>
      <c r="Q118" s="99"/>
      <c r="R118" s="217">
        <f>R119</f>
        <v>0</v>
      </c>
      <c r="S118" s="99"/>
      <c r="T118" s="218">
        <f>T119</f>
        <v>0</v>
      </c>
      <c r="AT118" s="16" t="s">
        <v>85</v>
      </c>
      <c r="AU118" s="16" t="s">
        <v>239</v>
      </c>
      <c r="BK118" s="219">
        <f>BK119</f>
        <v>0</v>
      </c>
    </row>
    <row r="119" spans="2:63" s="11" customFormat="1" ht="25.9" customHeight="1">
      <c r="B119" s="220"/>
      <c r="C119" s="221"/>
      <c r="D119" s="222" t="s">
        <v>85</v>
      </c>
      <c r="E119" s="223" t="s">
        <v>3078</v>
      </c>
      <c r="F119" s="223" t="s">
        <v>3865</v>
      </c>
      <c r="G119" s="221"/>
      <c r="H119" s="221"/>
      <c r="I119" s="224"/>
      <c r="J119" s="225">
        <f>BK119</f>
        <v>0</v>
      </c>
      <c r="K119" s="221"/>
      <c r="L119" s="226"/>
      <c r="M119" s="227"/>
      <c r="N119" s="228"/>
      <c r="O119" s="228"/>
      <c r="P119" s="229">
        <f>P120+P123</f>
        <v>0</v>
      </c>
      <c r="Q119" s="228"/>
      <c r="R119" s="229">
        <f>R120+R123</f>
        <v>0</v>
      </c>
      <c r="S119" s="228"/>
      <c r="T119" s="230">
        <f>T120+T123</f>
        <v>0</v>
      </c>
      <c r="AR119" s="231" t="s">
        <v>300</v>
      </c>
      <c r="AT119" s="232" t="s">
        <v>85</v>
      </c>
      <c r="AU119" s="232" t="s">
        <v>86</v>
      </c>
      <c r="AY119" s="231" t="s">
        <v>278</v>
      </c>
      <c r="BK119" s="233">
        <f>BK120+BK123</f>
        <v>0</v>
      </c>
    </row>
    <row r="120" spans="2:63" s="11" customFormat="1" ht="22.8" customHeight="1">
      <c r="B120" s="220"/>
      <c r="C120" s="221"/>
      <c r="D120" s="222" t="s">
        <v>85</v>
      </c>
      <c r="E120" s="234" t="s">
        <v>3885</v>
      </c>
      <c r="F120" s="234" t="s">
        <v>3886</v>
      </c>
      <c r="G120" s="221"/>
      <c r="H120" s="221"/>
      <c r="I120" s="224"/>
      <c r="J120" s="235">
        <f>BK120</f>
        <v>0</v>
      </c>
      <c r="K120" s="221"/>
      <c r="L120" s="226"/>
      <c r="M120" s="227"/>
      <c r="N120" s="228"/>
      <c r="O120" s="228"/>
      <c r="P120" s="229">
        <f>SUM(P121:P122)</f>
        <v>0</v>
      </c>
      <c r="Q120" s="228"/>
      <c r="R120" s="229">
        <f>SUM(R121:R122)</f>
        <v>0</v>
      </c>
      <c r="S120" s="228"/>
      <c r="T120" s="230">
        <f>SUM(T121:T122)</f>
        <v>0</v>
      </c>
      <c r="AR120" s="231" t="s">
        <v>300</v>
      </c>
      <c r="AT120" s="232" t="s">
        <v>85</v>
      </c>
      <c r="AU120" s="232" t="s">
        <v>93</v>
      </c>
      <c r="AY120" s="231" t="s">
        <v>278</v>
      </c>
      <c r="BK120" s="233">
        <f>SUM(BK121:BK122)</f>
        <v>0</v>
      </c>
    </row>
    <row r="121" spans="2:65" s="1" customFormat="1" ht="32.4" customHeight="1">
      <c r="B121" s="38"/>
      <c r="C121" s="236" t="s">
        <v>93</v>
      </c>
      <c r="D121" s="236" t="s">
        <v>280</v>
      </c>
      <c r="E121" s="237" t="s">
        <v>3901</v>
      </c>
      <c r="F121" s="238" t="s">
        <v>3902</v>
      </c>
      <c r="G121" s="239" t="s">
        <v>2141</v>
      </c>
      <c r="H121" s="240">
        <v>1</v>
      </c>
      <c r="I121" s="241"/>
      <c r="J121" s="242">
        <f>ROUND(I121*H121,2)</f>
        <v>0</v>
      </c>
      <c r="K121" s="238" t="s">
        <v>2129</v>
      </c>
      <c r="L121" s="43"/>
      <c r="M121" s="243" t="s">
        <v>1</v>
      </c>
      <c r="N121" s="244" t="s">
        <v>51</v>
      </c>
      <c r="O121" s="86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47" t="s">
        <v>3870</v>
      </c>
      <c r="AT121" s="247" t="s">
        <v>280</v>
      </c>
      <c r="AU121" s="247" t="s">
        <v>96</v>
      </c>
      <c r="AY121" s="16" t="s">
        <v>278</v>
      </c>
      <c r="BE121" s="248">
        <f>IF(N121="základní",J121,0)</f>
        <v>0</v>
      </c>
      <c r="BF121" s="248">
        <f>IF(N121="snížená",J121,0)</f>
        <v>0</v>
      </c>
      <c r="BG121" s="248">
        <f>IF(N121="zákl. přenesená",J121,0)</f>
        <v>0</v>
      </c>
      <c r="BH121" s="248">
        <f>IF(N121="sníž. přenesená",J121,0)</f>
        <v>0</v>
      </c>
      <c r="BI121" s="248">
        <f>IF(N121="nulová",J121,0)</f>
        <v>0</v>
      </c>
      <c r="BJ121" s="16" t="s">
        <v>93</v>
      </c>
      <c r="BK121" s="248">
        <f>ROUND(I121*H121,2)</f>
        <v>0</v>
      </c>
      <c r="BL121" s="16" t="s">
        <v>3870</v>
      </c>
      <c r="BM121" s="247" t="s">
        <v>3903</v>
      </c>
    </row>
    <row r="122" spans="2:65" s="1" customFormat="1" ht="32.4" customHeight="1">
      <c r="B122" s="38"/>
      <c r="C122" s="236" t="s">
        <v>96</v>
      </c>
      <c r="D122" s="236" t="s">
        <v>280</v>
      </c>
      <c r="E122" s="237" t="s">
        <v>3904</v>
      </c>
      <c r="F122" s="238" t="s">
        <v>3905</v>
      </c>
      <c r="G122" s="239" t="s">
        <v>2141</v>
      </c>
      <c r="H122" s="240">
        <v>1</v>
      </c>
      <c r="I122" s="241"/>
      <c r="J122" s="242">
        <f>ROUND(I122*H122,2)</f>
        <v>0</v>
      </c>
      <c r="K122" s="238" t="s">
        <v>2129</v>
      </c>
      <c r="L122" s="43"/>
      <c r="M122" s="243" t="s">
        <v>1</v>
      </c>
      <c r="N122" s="244" t="s">
        <v>51</v>
      </c>
      <c r="O122" s="86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47" t="s">
        <v>3870</v>
      </c>
      <c r="AT122" s="247" t="s">
        <v>280</v>
      </c>
      <c r="AU122" s="247" t="s">
        <v>96</v>
      </c>
      <c r="AY122" s="16" t="s">
        <v>278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16" t="s">
        <v>93</v>
      </c>
      <c r="BK122" s="248">
        <f>ROUND(I122*H122,2)</f>
        <v>0</v>
      </c>
      <c r="BL122" s="16" t="s">
        <v>3870</v>
      </c>
      <c r="BM122" s="247" t="s">
        <v>3906</v>
      </c>
    </row>
    <row r="123" spans="2:63" s="11" customFormat="1" ht="22.8" customHeight="1">
      <c r="B123" s="220"/>
      <c r="C123" s="221"/>
      <c r="D123" s="222" t="s">
        <v>85</v>
      </c>
      <c r="E123" s="234" t="s">
        <v>3892</v>
      </c>
      <c r="F123" s="234" t="s">
        <v>3893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AR123" s="231" t="s">
        <v>300</v>
      </c>
      <c r="AT123" s="232" t="s">
        <v>85</v>
      </c>
      <c r="AU123" s="232" t="s">
        <v>93</v>
      </c>
      <c r="AY123" s="231" t="s">
        <v>278</v>
      </c>
      <c r="BK123" s="233">
        <f>BK124</f>
        <v>0</v>
      </c>
    </row>
    <row r="124" spans="2:65" s="1" customFormat="1" ht="32.4" customHeight="1">
      <c r="B124" s="38"/>
      <c r="C124" s="236" t="s">
        <v>140</v>
      </c>
      <c r="D124" s="236" t="s">
        <v>280</v>
      </c>
      <c r="E124" s="237" t="s">
        <v>3907</v>
      </c>
      <c r="F124" s="238" t="s">
        <v>3908</v>
      </c>
      <c r="G124" s="239" t="s">
        <v>2141</v>
      </c>
      <c r="H124" s="240">
        <v>1</v>
      </c>
      <c r="I124" s="241"/>
      <c r="J124" s="242">
        <f>ROUND(I124*H124,2)</f>
        <v>0</v>
      </c>
      <c r="K124" s="238" t="s">
        <v>2129</v>
      </c>
      <c r="L124" s="43"/>
      <c r="M124" s="300" t="s">
        <v>1</v>
      </c>
      <c r="N124" s="301" t="s">
        <v>51</v>
      </c>
      <c r="O124" s="297"/>
      <c r="P124" s="298">
        <f>O124*H124</f>
        <v>0</v>
      </c>
      <c r="Q124" s="298">
        <v>0</v>
      </c>
      <c r="R124" s="298">
        <f>Q124*H124</f>
        <v>0</v>
      </c>
      <c r="S124" s="298">
        <v>0</v>
      </c>
      <c r="T124" s="299">
        <f>S124*H124</f>
        <v>0</v>
      </c>
      <c r="AR124" s="247" t="s">
        <v>3870</v>
      </c>
      <c r="AT124" s="247" t="s">
        <v>280</v>
      </c>
      <c r="AU124" s="247" t="s">
        <v>96</v>
      </c>
      <c r="AY124" s="16" t="s">
        <v>278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6" t="s">
        <v>93</v>
      </c>
      <c r="BK124" s="248">
        <f>ROUND(I124*H124,2)</f>
        <v>0</v>
      </c>
      <c r="BL124" s="16" t="s">
        <v>3870</v>
      </c>
      <c r="BM124" s="247" t="s">
        <v>3909</v>
      </c>
    </row>
    <row r="125" spans="2:12" s="1" customFormat="1" ht="6.95" customHeight="1">
      <c r="B125" s="61"/>
      <c r="C125" s="62"/>
      <c r="D125" s="62"/>
      <c r="E125" s="62"/>
      <c r="F125" s="62"/>
      <c r="G125" s="62"/>
      <c r="H125" s="62"/>
      <c r="I125" s="187"/>
      <c r="J125" s="62"/>
      <c r="K125" s="62"/>
      <c r="L125" s="43"/>
    </row>
  </sheetData>
  <sheetProtection password="CC35" sheet="1" objects="1" scenarios="1" formatColumns="0" formatRows="0" autoFilter="0"/>
  <autoFilter ref="C117:K124"/>
  <mergeCells count="9">
    <mergeCell ref="E7:H7"/>
    <mergeCell ref="E9:H9"/>
    <mergeCell ref="E18:H18"/>
    <mergeCell ref="E27:H27"/>
    <mergeCell ref="E84:H84"/>
    <mergeCell ref="E86:H8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6" t="s">
        <v>101</v>
      </c>
      <c r="AZ2" s="142" t="s">
        <v>137</v>
      </c>
      <c r="BA2" s="142" t="s">
        <v>138</v>
      </c>
      <c r="BB2" s="142" t="s">
        <v>1</v>
      </c>
      <c r="BC2" s="142" t="s">
        <v>139</v>
      </c>
      <c r="BD2" s="142" t="s">
        <v>140</v>
      </c>
    </row>
    <row r="3" spans="2:5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  <c r="AZ3" s="142" t="s">
        <v>141</v>
      </c>
      <c r="BA3" s="142" t="s">
        <v>142</v>
      </c>
      <c r="BB3" s="142" t="s">
        <v>1</v>
      </c>
      <c r="BC3" s="142" t="s">
        <v>143</v>
      </c>
      <c r="BD3" s="142" t="s">
        <v>140</v>
      </c>
    </row>
    <row r="4" spans="2:56" ht="24.95" customHeight="1">
      <c r="B4" s="19"/>
      <c r="D4" s="146" t="s">
        <v>144</v>
      </c>
      <c r="L4" s="19"/>
      <c r="M4" s="147" t="s">
        <v>10</v>
      </c>
      <c r="AT4" s="16" t="s">
        <v>4</v>
      </c>
      <c r="AZ4" s="142" t="s">
        <v>145</v>
      </c>
      <c r="BA4" s="142" t="s">
        <v>146</v>
      </c>
      <c r="BB4" s="142" t="s">
        <v>1</v>
      </c>
      <c r="BC4" s="142" t="s">
        <v>147</v>
      </c>
      <c r="BD4" s="142" t="s">
        <v>140</v>
      </c>
    </row>
    <row r="5" spans="2:56" ht="6.95" customHeight="1">
      <c r="B5" s="19"/>
      <c r="L5" s="19"/>
      <c r="AZ5" s="142" t="s">
        <v>148</v>
      </c>
      <c r="BA5" s="142" t="s">
        <v>149</v>
      </c>
      <c r="BB5" s="142" t="s">
        <v>1</v>
      </c>
      <c r="BC5" s="142" t="s">
        <v>150</v>
      </c>
      <c r="BD5" s="142" t="s">
        <v>140</v>
      </c>
    </row>
    <row r="6" spans="2:56" ht="12" customHeight="1">
      <c r="B6" s="19"/>
      <c r="D6" s="148" t="s">
        <v>16</v>
      </c>
      <c r="L6" s="19"/>
      <c r="AZ6" s="142" t="s">
        <v>151</v>
      </c>
      <c r="BA6" s="142" t="s">
        <v>152</v>
      </c>
      <c r="BB6" s="142" t="s">
        <v>1</v>
      </c>
      <c r="BC6" s="142" t="s">
        <v>153</v>
      </c>
      <c r="BD6" s="142" t="s">
        <v>140</v>
      </c>
    </row>
    <row r="7" spans="2:56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  <c r="AZ7" s="142" t="s">
        <v>154</v>
      </c>
      <c r="BA7" s="142" t="s">
        <v>155</v>
      </c>
      <c r="BB7" s="142" t="s">
        <v>1</v>
      </c>
      <c r="BC7" s="142" t="s">
        <v>156</v>
      </c>
      <c r="BD7" s="142" t="s">
        <v>140</v>
      </c>
    </row>
    <row r="8" spans="2:56" ht="12" customHeight="1">
      <c r="B8" s="19"/>
      <c r="D8" s="148" t="s">
        <v>157</v>
      </c>
      <c r="L8" s="19"/>
      <c r="AZ8" s="142" t="s">
        <v>158</v>
      </c>
      <c r="BA8" s="142" t="s">
        <v>159</v>
      </c>
      <c r="BB8" s="142" t="s">
        <v>1</v>
      </c>
      <c r="BC8" s="142" t="s">
        <v>160</v>
      </c>
      <c r="BD8" s="142" t="s">
        <v>140</v>
      </c>
    </row>
    <row r="9" spans="2:56" s="1" customFormat="1" ht="24" customHeight="1">
      <c r="B9" s="43"/>
      <c r="E9" s="149" t="s">
        <v>161</v>
      </c>
      <c r="F9" s="1"/>
      <c r="G9" s="1"/>
      <c r="H9" s="1"/>
      <c r="I9" s="150"/>
      <c r="L9" s="43"/>
      <c r="AZ9" s="142" t="s">
        <v>162</v>
      </c>
      <c r="BA9" s="142" t="s">
        <v>163</v>
      </c>
      <c r="BB9" s="142" t="s">
        <v>1</v>
      </c>
      <c r="BC9" s="142" t="s">
        <v>164</v>
      </c>
      <c r="BD9" s="142" t="s">
        <v>140</v>
      </c>
    </row>
    <row r="10" spans="2:56" s="1" customFormat="1" ht="12" customHeight="1">
      <c r="B10" s="43"/>
      <c r="D10" s="148" t="s">
        <v>165</v>
      </c>
      <c r="I10" s="150"/>
      <c r="L10" s="43"/>
      <c r="AZ10" s="142" t="s">
        <v>166</v>
      </c>
      <c r="BA10" s="142" t="s">
        <v>167</v>
      </c>
      <c r="BB10" s="142" t="s">
        <v>1</v>
      </c>
      <c r="BC10" s="142" t="s">
        <v>168</v>
      </c>
      <c r="BD10" s="142" t="s">
        <v>140</v>
      </c>
    </row>
    <row r="11" spans="2:56" s="1" customFormat="1" ht="36.95" customHeight="1">
      <c r="B11" s="43"/>
      <c r="E11" s="151" t="s">
        <v>169</v>
      </c>
      <c r="F11" s="1"/>
      <c r="G11" s="1"/>
      <c r="H11" s="1"/>
      <c r="I11" s="150"/>
      <c r="L11" s="43"/>
      <c r="AZ11" s="142" t="s">
        <v>170</v>
      </c>
      <c r="BA11" s="142" t="s">
        <v>171</v>
      </c>
      <c r="BB11" s="142" t="s">
        <v>1</v>
      </c>
      <c r="BC11" s="142" t="s">
        <v>172</v>
      </c>
      <c r="BD11" s="142" t="s">
        <v>140</v>
      </c>
    </row>
    <row r="12" spans="2:56" s="1" customFormat="1" ht="12">
      <c r="B12" s="43"/>
      <c r="I12" s="150"/>
      <c r="L12" s="43"/>
      <c r="AZ12" s="142" t="s">
        <v>173</v>
      </c>
      <c r="BA12" s="142" t="s">
        <v>174</v>
      </c>
      <c r="BB12" s="142" t="s">
        <v>1</v>
      </c>
      <c r="BC12" s="142" t="s">
        <v>175</v>
      </c>
      <c r="BD12" s="142" t="s">
        <v>140</v>
      </c>
    </row>
    <row r="13" spans="2:56" s="1" customFormat="1" ht="12" customHeight="1">
      <c r="B13" s="43"/>
      <c r="D13" s="148" t="s">
        <v>18</v>
      </c>
      <c r="F13" s="136" t="s">
        <v>95</v>
      </c>
      <c r="I13" s="152" t="s">
        <v>20</v>
      </c>
      <c r="J13" s="136" t="s">
        <v>21</v>
      </c>
      <c r="L13" s="43"/>
      <c r="AZ13" s="142" t="s">
        <v>176</v>
      </c>
      <c r="BA13" s="142" t="s">
        <v>177</v>
      </c>
      <c r="BB13" s="142" t="s">
        <v>1</v>
      </c>
      <c r="BC13" s="142" t="s">
        <v>178</v>
      </c>
      <c r="BD13" s="142" t="s">
        <v>140</v>
      </c>
    </row>
    <row r="14" spans="2:56" s="1" customFormat="1" ht="12" customHeight="1">
      <c r="B14" s="43"/>
      <c r="D14" s="148" t="s">
        <v>22</v>
      </c>
      <c r="F14" s="136" t="s">
        <v>23</v>
      </c>
      <c r="I14" s="152" t="s">
        <v>24</v>
      </c>
      <c r="J14" s="153" t="str">
        <f>'Rekapitulace stavby'!AN8</f>
        <v>9. 7. 2019</v>
      </c>
      <c r="L14" s="43"/>
      <c r="AZ14" s="142" t="s">
        <v>179</v>
      </c>
      <c r="BA14" s="142" t="s">
        <v>180</v>
      </c>
      <c r="BB14" s="142" t="s">
        <v>1</v>
      </c>
      <c r="BC14" s="142" t="s">
        <v>181</v>
      </c>
      <c r="BD14" s="142" t="s">
        <v>140</v>
      </c>
    </row>
    <row r="15" spans="2:56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  <c r="AZ15" s="142" t="s">
        <v>182</v>
      </c>
      <c r="BA15" s="142" t="s">
        <v>183</v>
      </c>
      <c r="BB15" s="142" t="s">
        <v>1</v>
      </c>
      <c r="BC15" s="142" t="s">
        <v>184</v>
      </c>
      <c r="BD15" s="142" t="s">
        <v>140</v>
      </c>
    </row>
    <row r="16" spans="2:56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  <c r="AZ16" s="142" t="s">
        <v>185</v>
      </c>
      <c r="BA16" s="142" t="s">
        <v>186</v>
      </c>
      <c r="BB16" s="142" t="s">
        <v>1</v>
      </c>
      <c r="BC16" s="142" t="s">
        <v>187</v>
      </c>
      <c r="BD16" s="142" t="s">
        <v>140</v>
      </c>
    </row>
    <row r="17" spans="2:56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  <c r="AZ17" s="142" t="s">
        <v>188</v>
      </c>
      <c r="BA17" s="142" t="s">
        <v>189</v>
      </c>
      <c r="BB17" s="142" t="s">
        <v>1</v>
      </c>
      <c r="BC17" s="142" t="s">
        <v>190</v>
      </c>
      <c r="BD17" s="142" t="s">
        <v>140</v>
      </c>
    </row>
    <row r="18" spans="2:56" s="1" customFormat="1" ht="6.95" customHeight="1">
      <c r="B18" s="43"/>
      <c r="I18" s="150"/>
      <c r="L18" s="43"/>
      <c r="AZ18" s="142" t="s">
        <v>191</v>
      </c>
      <c r="BA18" s="142" t="s">
        <v>192</v>
      </c>
      <c r="BB18" s="142" t="s">
        <v>1</v>
      </c>
      <c r="BC18" s="142" t="s">
        <v>193</v>
      </c>
      <c r="BD18" s="142" t="s">
        <v>140</v>
      </c>
    </row>
    <row r="19" spans="2:56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  <c r="AZ19" s="142" t="s">
        <v>194</v>
      </c>
      <c r="BA19" s="142" t="s">
        <v>1</v>
      </c>
      <c r="BB19" s="142" t="s">
        <v>1</v>
      </c>
      <c r="BC19" s="142" t="s">
        <v>195</v>
      </c>
      <c r="BD19" s="142" t="s">
        <v>140</v>
      </c>
    </row>
    <row r="20" spans="2:56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  <c r="AZ20" s="142" t="s">
        <v>196</v>
      </c>
      <c r="BA20" s="142" t="s">
        <v>197</v>
      </c>
      <c r="BB20" s="142" t="s">
        <v>1</v>
      </c>
      <c r="BC20" s="142" t="s">
        <v>198</v>
      </c>
      <c r="BD20" s="142" t="s">
        <v>140</v>
      </c>
    </row>
    <row r="21" spans="2:56" s="1" customFormat="1" ht="6.95" customHeight="1">
      <c r="B21" s="43"/>
      <c r="I21" s="150"/>
      <c r="L21" s="43"/>
      <c r="AZ21" s="142" t="s">
        <v>199</v>
      </c>
      <c r="BA21" s="142" t="s">
        <v>200</v>
      </c>
      <c r="BB21" s="142" t="s">
        <v>1</v>
      </c>
      <c r="BC21" s="142" t="s">
        <v>201</v>
      </c>
      <c r="BD21" s="142" t="s">
        <v>140</v>
      </c>
    </row>
    <row r="22" spans="2:56" s="1" customFormat="1" ht="12" customHeight="1">
      <c r="B22" s="43"/>
      <c r="D22" s="148" t="s">
        <v>38</v>
      </c>
      <c r="I22" s="152" t="s">
        <v>31</v>
      </c>
      <c r="J22" s="136" t="s">
        <v>39</v>
      </c>
      <c r="L22" s="43"/>
      <c r="AZ22" s="142" t="s">
        <v>202</v>
      </c>
      <c r="BA22" s="142" t="s">
        <v>203</v>
      </c>
      <c r="BB22" s="142" t="s">
        <v>1</v>
      </c>
      <c r="BC22" s="142" t="s">
        <v>204</v>
      </c>
      <c r="BD22" s="142" t="s">
        <v>140</v>
      </c>
    </row>
    <row r="23" spans="2:56" s="1" customFormat="1" ht="18" customHeight="1">
      <c r="B23" s="43"/>
      <c r="E23" s="136" t="s">
        <v>40</v>
      </c>
      <c r="I23" s="152" t="s">
        <v>34</v>
      </c>
      <c r="J23" s="136" t="s">
        <v>41</v>
      </c>
      <c r="L23" s="43"/>
      <c r="AZ23" s="142" t="s">
        <v>205</v>
      </c>
      <c r="BA23" s="142" t="s">
        <v>206</v>
      </c>
      <c r="BB23" s="142" t="s">
        <v>1</v>
      </c>
      <c r="BC23" s="142" t="s">
        <v>207</v>
      </c>
      <c r="BD23" s="142" t="s">
        <v>140</v>
      </c>
    </row>
    <row r="24" spans="2:56" s="1" customFormat="1" ht="6.95" customHeight="1">
      <c r="B24" s="43"/>
      <c r="I24" s="150"/>
      <c r="L24" s="43"/>
      <c r="AZ24" s="142" t="s">
        <v>208</v>
      </c>
      <c r="BA24" s="142" t="s">
        <v>209</v>
      </c>
      <c r="BB24" s="142" t="s">
        <v>1</v>
      </c>
      <c r="BC24" s="142" t="s">
        <v>210</v>
      </c>
      <c r="BD24" s="142" t="s">
        <v>140</v>
      </c>
    </row>
    <row r="25" spans="2:56" s="1" customFormat="1" ht="12" customHeight="1">
      <c r="B25" s="43"/>
      <c r="D25" s="148" t="s">
        <v>43</v>
      </c>
      <c r="I25" s="152" t="s">
        <v>31</v>
      </c>
      <c r="J25" s="136" t="s">
        <v>1</v>
      </c>
      <c r="L25" s="43"/>
      <c r="AZ25" s="142" t="s">
        <v>211</v>
      </c>
      <c r="BA25" s="142" t="s">
        <v>212</v>
      </c>
      <c r="BB25" s="142" t="s">
        <v>1</v>
      </c>
      <c r="BC25" s="142" t="s">
        <v>213</v>
      </c>
      <c r="BD25" s="142" t="s">
        <v>140</v>
      </c>
    </row>
    <row r="26" spans="2:56" s="1" customFormat="1" ht="18" customHeight="1">
      <c r="B26" s="43"/>
      <c r="E26" s="136" t="s">
        <v>44</v>
      </c>
      <c r="I26" s="152" t="s">
        <v>34</v>
      </c>
      <c r="J26" s="136" t="s">
        <v>1</v>
      </c>
      <c r="L26" s="43"/>
      <c r="AZ26" s="142" t="s">
        <v>214</v>
      </c>
      <c r="BA26" s="142" t="s">
        <v>215</v>
      </c>
      <c r="BB26" s="142" t="s">
        <v>1</v>
      </c>
      <c r="BC26" s="142" t="s">
        <v>216</v>
      </c>
      <c r="BD26" s="142" t="s">
        <v>140</v>
      </c>
    </row>
    <row r="27" spans="2:56" s="1" customFormat="1" ht="6.95" customHeight="1">
      <c r="B27" s="43"/>
      <c r="I27" s="150"/>
      <c r="L27" s="43"/>
      <c r="AZ27" s="142" t="s">
        <v>217</v>
      </c>
      <c r="BA27" s="142" t="s">
        <v>218</v>
      </c>
      <c r="BB27" s="142" t="s">
        <v>1</v>
      </c>
      <c r="BC27" s="142" t="s">
        <v>219</v>
      </c>
      <c r="BD27" s="142" t="s">
        <v>140</v>
      </c>
    </row>
    <row r="28" spans="2:56" s="1" customFormat="1" ht="12" customHeight="1">
      <c r="B28" s="43"/>
      <c r="D28" s="148" t="s">
        <v>45</v>
      </c>
      <c r="I28" s="150"/>
      <c r="L28" s="43"/>
      <c r="AZ28" s="142" t="s">
        <v>220</v>
      </c>
      <c r="BA28" s="142" t="s">
        <v>221</v>
      </c>
      <c r="BB28" s="142" t="s">
        <v>1</v>
      </c>
      <c r="BC28" s="142" t="s">
        <v>222</v>
      </c>
      <c r="BD28" s="142" t="s">
        <v>140</v>
      </c>
    </row>
    <row r="29" spans="2:56" s="7" customFormat="1" ht="14.4" customHeight="1">
      <c r="B29" s="157"/>
      <c r="E29" s="158" t="s">
        <v>1</v>
      </c>
      <c r="F29" s="158"/>
      <c r="G29" s="158"/>
      <c r="H29" s="158"/>
      <c r="I29" s="159"/>
      <c r="L29" s="157"/>
      <c r="AZ29" s="160" t="s">
        <v>223</v>
      </c>
      <c r="BA29" s="160" t="s">
        <v>224</v>
      </c>
      <c r="BB29" s="160" t="s">
        <v>1</v>
      </c>
      <c r="BC29" s="160" t="s">
        <v>225</v>
      </c>
      <c r="BD29" s="160" t="s">
        <v>140</v>
      </c>
    </row>
    <row r="30" spans="2:56" s="1" customFormat="1" ht="6.95" customHeight="1">
      <c r="B30" s="43"/>
      <c r="I30" s="150"/>
      <c r="L30" s="43"/>
      <c r="AZ30" s="142" t="s">
        <v>226</v>
      </c>
      <c r="BA30" s="142" t="s">
        <v>227</v>
      </c>
      <c r="BB30" s="142" t="s">
        <v>1</v>
      </c>
      <c r="BC30" s="142" t="s">
        <v>228</v>
      </c>
      <c r="BD30" s="142" t="s">
        <v>140</v>
      </c>
    </row>
    <row r="31" spans="2:56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  <c r="AZ31" s="142" t="s">
        <v>229</v>
      </c>
      <c r="BA31" s="142" t="s">
        <v>230</v>
      </c>
      <c r="BB31" s="142" t="s">
        <v>1</v>
      </c>
      <c r="BC31" s="142" t="s">
        <v>231</v>
      </c>
      <c r="BD31" s="142" t="s">
        <v>140</v>
      </c>
    </row>
    <row r="32" spans="2:56" s="1" customFormat="1" ht="25.4" customHeight="1">
      <c r="B32" s="43"/>
      <c r="D32" s="162" t="s">
        <v>46</v>
      </c>
      <c r="I32" s="150"/>
      <c r="J32" s="163">
        <f>ROUND(J142,2)</f>
        <v>0</v>
      </c>
      <c r="L32" s="43"/>
      <c r="AZ32" s="142" t="s">
        <v>232</v>
      </c>
      <c r="BA32" s="142" t="s">
        <v>233</v>
      </c>
      <c r="BB32" s="142" t="s">
        <v>1</v>
      </c>
      <c r="BC32" s="142" t="s">
        <v>234</v>
      </c>
      <c r="BD32" s="142" t="s">
        <v>140</v>
      </c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ROUND((SUM(BE142:BE965)),2)</f>
        <v>0</v>
      </c>
      <c r="I35" s="168">
        <v>0.21</v>
      </c>
      <c r="J35" s="167">
        <f>ROUND(((SUM(BE142:BE965))*I35),2)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ROUND((SUM(BF142:BF965)),2)</f>
        <v>0</v>
      </c>
      <c r="I36" s="168">
        <v>0.15</v>
      </c>
      <c r="J36" s="167">
        <f>ROUND(((SUM(BF142:BF965))*I36),2)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ROUND((SUM(BG142:BG965)),2)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ROUND((SUM(BH142:BH965)),2)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ROUND((SUM(BI142:BI965)),2)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24" customHeight="1">
      <c r="B86" s="38"/>
      <c r="C86" s="39"/>
      <c r="D86" s="39"/>
      <c r="E86" s="191" t="s">
        <v>161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01.1.1 (1) - Architektonicko – stavební řešení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 xml:space="preserve"> 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40.8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Projekční kancelář Žižkov s. r. o.</v>
      </c>
      <c r="K92" s="39"/>
      <c r="L92" s="43"/>
    </row>
    <row r="93" spans="2:12" s="1" customFormat="1" ht="26.4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Ing. Vladimír Ent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J142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240</v>
      </c>
      <c r="E98" s="200"/>
      <c r="F98" s="200"/>
      <c r="G98" s="200"/>
      <c r="H98" s="200"/>
      <c r="I98" s="201"/>
      <c r="J98" s="202">
        <f>J143</f>
        <v>0</v>
      </c>
      <c r="K98" s="198"/>
      <c r="L98" s="203"/>
    </row>
    <row r="99" spans="2:12" s="9" customFormat="1" ht="19.9" customHeight="1">
      <c r="B99" s="204"/>
      <c r="C99" s="128"/>
      <c r="D99" s="205" t="s">
        <v>241</v>
      </c>
      <c r="E99" s="206"/>
      <c r="F99" s="206"/>
      <c r="G99" s="206"/>
      <c r="H99" s="206"/>
      <c r="I99" s="207"/>
      <c r="J99" s="208">
        <f>J144</f>
        <v>0</v>
      </c>
      <c r="K99" s="128"/>
      <c r="L99" s="209"/>
    </row>
    <row r="100" spans="2:12" s="9" customFormat="1" ht="19.9" customHeight="1">
      <c r="B100" s="204"/>
      <c r="C100" s="128"/>
      <c r="D100" s="205" t="s">
        <v>242</v>
      </c>
      <c r="E100" s="206"/>
      <c r="F100" s="206"/>
      <c r="G100" s="206"/>
      <c r="H100" s="206"/>
      <c r="I100" s="207"/>
      <c r="J100" s="208">
        <f>J158</f>
        <v>0</v>
      </c>
      <c r="K100" s="128"/>
      <c r="L100" s="209"/>
    </row>
    <row r="101" spans="2:12" s="9" customFormat="1" ht="19.9" customHeight="1">
      <c r="B101" s="204"/>
      <c r="C101" s="128"/>
      <c r="D101" s="205" t="s">
        <v>243</v>
      </c>
      <c r="E101" s="206"/>
      <c r="F101" s="206"/>
      <c r="G101" s="206"/>
      <c r="H101" s="206"/>
      <c r="I101" s="207"/>
      <c r="J101" s="208">
        <f>J168</f>
        <v>0</v>
      </c>
      <c r="K101" s="128"/>
      <c r="L101" s="209"/>
    </row>
    <row r="102" spans="2:12" s="9" customFormat="1" ht="19.9" customHeight="1">
      <c r="B102" s="204"/>
      <c r="C102" s="128"/>
      <c r="D102" s="205" t="s">
        <v>244</v>
      </c>
      <c r="E102" s="206"/>
      <c r="F102" s="206"/>
      <c r="G102" s="206"/>
      <c r="H102" s="206"/>
      <c r="I102" s="207"/>
      <c r="J102" s="208">
        <f>J216</f>
        <v>0</v>
      </c>
      <c r="K102" s="128"/>
      <c r="L102" s="209"/>
    </row>
    <row r="103" spans="2:12" s="9" customFormat="1" ht="19.9" customHeight="1">
      <c r="B103" s="204"/>
      <c r="C103" s="128"/>
      <c r="D103" s="205" t="s">
        <v>245</v>
      </c>
      <c r="E103" s="206"/>
      <c r="F103" s="206"/>
      <c r="G103" s="206"/>
      <c r="H103" s="206"/>
      <c r="I103" s="207"/>
      <c r="J103" s="208">
        <f>J248</f>
        <v>0</v>
      </c>
      <c r="K103" s="128"/>
      <c r="L103" s="209"/>
    </row>
    <row r="104" spans="2:12" s="9" customFormat="1" ht="19.9" customHeight="1">
      <c r="B104" s="204"/>
      <c r="C104" s="128"/>
      <c r="D104" s="205" t="s">
        <v>246</v>
      </c>
      <c r="E104" s="206"/>
      <c r="F104" s="206"/>
      <c r="G104" s="206"/>
      <c r="H104" s="206"/>
      <c r="I104" s="207"/>
      <c r="J104" s="208">
        <f>J375</f>
        <v>0</v>
      </c>
      <c r="K104" s="128"/>
      <c r="L104" s="209"/>
    </row>
    <row r="105" spans="2:12" s="9" customFormat="1" ht="19.9" customHeight="1">
      <c r="B105" s="204"/>
      <c r="C105" s="128"/>
      <c r="D105" s="205" t="s">
        <v>247</v>
      </c>
      <c r="E105" s="206"/>
      <c r="F105" s="206"/>
      <c r="G105" s="206"/>
      <c r="H105" s="206"/>
      <c r="I105" s="207"/>
      <c r="J105" s="208">
        <f>J445</f>
        <v>0</v>
      </c>
      <c r="K105" s="128"/>
      <c r="L105" s="209"/>
    </row>
    <row r="106" spans="2:12" s="9" customFormat="1" ht="19.9" customHeight="1">
      <c r="B106" s="204"/>
      <c r="C106" s="128"/>
      <c r="D106" s="205" t="s">
        <v>248</v>
      </c>
      <c r="E106" s="206"/>
      <c r="F106" s="206"/>
      <c r="G106" s="206"/>
      <c r="H106" s="206"/>
      <c r="I106" s="207"/>
      <c r="J106" s="208">
        <f>J459</f>
        <v>0</v>
      </c>
      <c r="K106" s="128"/>
      <c r="L106" s="209"/>
    </row>
    <row r="107" spans="2:12" s="8" customFormat="1" ht="24.95" customHeight="1">
      <c r="B107" s="197"/>
      <c r="C107" s="198"/>
      <c r="D107" s="199" t="s">
        <v>249</v>
      </c>
      <c r="E107" s="200"/>
      <c r="F107" s="200"/>
      <c r="G107" s="200"/>
      <c r="H107" s="200"/>
      <c r="I107" s="201"/>
      <c r="J107" s="202">
        <f>J461</f>
        <v>0</v>
      </c>
      <c r="K107" s="198"/>
      <c r="L107" s="203"/>
    </row>
    <row r="108" spans="2:12" s="9" customFormat="1" ht="19.9" customHeight="1">
      <c r="B108" s="204"/>
      <c r="C108" s="128"/>
      <c r="D108" s="205" t="s">
        <v>250</v>
      </c>
      <c r="E108" s="206"/>
      <c r="F108" s="206"/>
      <c r="G108" s="206"/>
      <c r="H108" s="206"/>
      <c r="I108" s="207"/>
      <c r="J108" s="208">
        <f>J462</f>
        <v>0</v>
      </c>
      <c r="K108" s="128"/>
      <c r="L108" s="209"/>
    </row>
    <row r="109" spans="2:12" s="9" customFormat="1" ht="19.9" customHeight="1">
      <c r="B109" s="204"/>
      <c r="C109" s="128"/>
      <c r="D109" s="205" t="s">
        <v>251</v>
      </c>
      <c r="E109" s="206"/>
      <c r="F109" s="206"/>
      <c r="G109" s="206"/>
      <c r="H109" s="206"/>
      <c r="I109" s="207"/>
      <c r="J109" s="208">
        <f>J477</f>
        <v>0</v>
      </c>
      <c r="K109" s="128"/>
      <c r="L109" s="209"/>
    </row>
    <row r="110" spans="2:12" s="9" customFormat="1" ht="19.9" customHeight="1">
      <c r="B110" s="204"/>
      <c r="C110" s="128"/>
      <c r="D110" s="205" t="s">
        <v>252</v>
      </c>
      <c r="E110" s="206"/>
      <c r="F110" s="206"/>
      <c r="G110" s="206"/>
      <c r="H110" s="206"/>
      <c r="I110" s="207"/>
      <c r="J110" s="208">
        <f>J502</f>
        <v>0</v>
      </c>
      <c r="K110" s="128"/>
      <c r="L110" s="209"/>
    </row>
    <row r="111" spans="2:12" s="9" customFormat="1" ht="19.9" customHeight="1">
      <c r="B111" s="204"/>
      <c r="C111" s="128"/>
      <c r="D111" s="205" t="s">
        <v>253</v>
      </c>
      <c r="E111" s="206"/>
      <c r="F111" s="206"/>
      <c r="G111" s="206"/>
      <c r="H111" s="206"/>
      <c r="I111" s="207"/>
      <c r="J111" s="208">
        <f>J555</f>
        <v>0</v>
      </c>
      <c r="K111" s="128"/>
      <c r="L111" s="209"/>
    </row>
    <row r="112" spans="2:12" s="9" customFormat="1" ht="19.9" customHeight="1">
      <c r="B112" s="204"/>
      <c r="C112" s="128"/>
      <c r="D112" s="205" t="s">
        <v>254</v>
      </c>
      <c r="E112" s="206"/>
      <c r="F112" s="206"/>
      <c r="G112" s="206"/>
      <c r="H112" s="206"/>
      <c r="I112" s="207"/>
      <c r="J112" s="208">
        <f>J615</f>
        <v>0</v>
      </c>
      <c r="K112" s="128"/>
      <c r="L112" s="209"/>
    </row>
    <row r="113" spans="2:12" s="9" customFormat="1" ht="19.9" customHeight="1">
      <c r="B113" s="204"/>
      <c r="C113" s="128"/>
      <c r="D113" s="205" t="s">
        <v>255</v>
      </c>
      <c r="E113" s="206"/>
      <c r="F113" s="206"/>
      <c r="G113" s="206"/>
      <c r="H113" s="206"/>
      <c r="I113" s="207"/>
      <c r="J113" s="208">
        <f>J680</f>
        <v>0</v>
      </c>
      <c r="K113" s="128"/>
      <c r="L113" s="209"/>
    </row>
    <row r="114" spans="2:12" s="9" customFormat="1" ht="19.9" customHeight="1">
      <c r="B114" s="204"/>
      <c r="C114" s="128"/>
      <c r="D114" s="205" t="s">
        <v>256</v>
      </c>
      <c r="E114" s="206"/>
      <c r="F114" s="206"/>
      <c r="G114" s="206"/>
      <c r="H114" s="206"/>
      <c r="I114" s="207"/>
      <c r="J114" s="208">
        <f>J717</f>
        <v>0</v>
      </c>
      <c r="K114" s="128"/>
      <c r="L114" s="209"/>
    </row>
    <row r="115" spans="2:12" s="9" customFormat="1" ht="19.9" customHeight="1">
      <c r="B115" s="204"/>
      <c r="C115" s="128"/>
      <c r="D115" s="205" t="s">
        <v>257</v>
      </c>
      <c r="E115" s="206"/>
      <c r="F115" s="206"/>
      <c r="G115" s="206"/>
      <c r="H115" s="206"/>
      <c r="I115" s="207"/>
      <c r="J115" s="208">
        <f>J788</f>
        <v>0</v>
      </c>
      <c r="K115" s="128"/>
      <c r="L115" s="209"/>
    </row>
    <row r="116" spans="2:12" s="9" customFormat="1" ht="19.9" customHeight="1">
      <c r="B116" s="204"/>
      <c r="C116" s="128"/>
      <c r="D116" s="205" t="s">
        <v>258</v>
      </c>
      <c r="E116" s="206"/>
      <c r="F116" s="206"/>
      <c r="G116" s="206"/>
      <c r="H116" s="206"/>
      <c r="I116" s="207"/>
      <c r="J116" s="208">
        <f>J820</f>
        <v>0</v>
      </c>
      <c r="K116" s="128"/>
      <c r="L116" s="209"/>
    </row>
    <row r="117" spans="2:12" s="9" customFormat="1" ht="19.9" customHeight="1">
      <c r="B117" s="204"/>
      <c r="C117" s="128"/>
      <c r="D117" s="205" t="s">
        <v>259</v>
      </c>
      <c r="E117" s="206"/>
      <c r="F117" s="206"/>
      <c r="G117" s="206"/>
      <c r="H117" s="206"/>
      <c r="I117" s="207"/>
      <c r="J117" s="208">
        <f>J862</f>
        <v>0</v>
      </c>
      <c r="K117" s="128"/>
      <c r="L117" s="209"/>
    </row>
    <row r="118" spans="2:12" s="9" customFormat="1" ht="19.9" customHeight="1">
      <c r="B118" s="204"/>
      <c r="C118" s="128"/>
      <c r="D118" s="205" t="s">
        <v>260</v>
      </c>
      <c r="E118" s="206"/>
      <c r="F118" s="206"/>
      <c r="G118" s="206"/>
      <c r="H118" s="206"/>
      <c r="I118" s="207"/>
      <c r="J118" s="208">
        <f>J914</f>
        <v>0</v>
      </c>
      <c r="K118" s="128"/>
      <c r="L118" s="209"/>
    </row>
    <row r="119" spans="2:12" s="9" customFormat="1" ht="19.9" customHeight="1">
      <c r="B119" s="204"/>
      <c r="C119" s="128"/>
      <c r="D119" s="205" t="s">
        <v>261</v>
      </c>
      <c r="E119" s="206"/>
      <c r="F119" s="206"/>
      <c r="G119" s="206"/>
      <c r="H119" s="206"/>
      <c r="I119" s="207"/>
      <c r="J119" s="208">
        <f>J930</f>
        <v>0</v>
      </c>
      <c r="K119" s="128"/>
      <c r="L119" s="209"/>
    </row>
    <row r="120" spans="2:12" s="9" customFormat="1" ht="19.9" customHeight="1">
      <c r="B120" s="204"/>
      <c r="C120" s="128"/>
      <c r="D120" s="205" t="s">
        <v>262</v>
      </c>
      <c r="E120" s="206"/>
      <c r="F120" s="206"/>
      <c r="G120" s="206"/>
      <c r="H120" s="206"/>
      <c r="I120" s="207"/>
      <c r="J120" s="208">
        <f>J949</f>
        <v>0</v>
      </c>
      <c r="K120" s="128"/>
      <c r="L120" s="209"/>
    </row>
    <row r="121" spans="2:12" s="1" customFormat="1" ht="21.8" customHeight="1">
      <c r="B121" s="38"/>
      <c r="C121" s="39"/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6.95" customHeight="1">
      <c r="B122" s="61"/>
      <c r="C122" s="62"/>
      <c r="D122" s="62"/>
      <c r="E122" s="62"/>
      <c r="F122" s="62"/>
      <c r="G122" s="62"/>
      <c r="H122" s="62"/>
      <c r="I122" s="187"/>
      <c r="J122" s="62"/>
      <c r="K122" s="62"/>
      <c r="L122" s="43"/>
    </row>
    <row r="126" spans="2:12" s="1" customFormat="1" ht="6.95" customHeight="1">
      <c r="B126" s="63"/>
      <c r="C126" s="64"/>
      <c r="D126" s="64"/>
      <c r="E126" s="64"/>
      <c r="F126" s="64"/>
      <c r="G126" s="64"/>
      <c r="H126" s="64"/>
      <c r="I126" s="190"/>
      <c r="J126" s="64"/>
      <c r="K126" s="64"/>
      <c r="L126" s="43"/>
    </row>
    <row r="127" spans="2:12" s="1" customFormat="1" ht="24.95" customHeight="1">
      <c r="B127" s="38"/>
      <c r="C127" s="22" t="s">
        <v>263</v>
      </c>
      <c r="D127" s="39"/>
      <c r="E127" s="39"/>
      <c r="F127" s="39"/>
      <c r="G127" s="39"/>
      <c r="H127" s="39"/>
      <c r="I127" s="150"/>
      <c r="J127" s="39"/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12" s="1" customFormat="1" ht="12" customHeight="1">
      <c r="B129" s="38"/>
      <c r="C129" s="31" t="s">
        <v>16</v>
      </c>
      <c r="D129" s="39"/>
      <c r="E129" s="39"/>
      <c r="F129" s="39"/>
      <c r="G129" s="39"/>
      <c r="H129" s="39"/>
      <c r="I129" s="150"/>
      <c r="J129" s="39"/>
      <c r="K129" s="39"/>
      <c r="L129" s="43"/>
    </row>
    <row r="130" spans="2:12" s="1" customFormat="1" ht="14.4" customHeight="1">
      <c r="B130" s="38"/>
      <c r="C130" s="39"/>
      <c r="D130" s="39"/>
      <c r="E130" s="191" t="str">
        <f>E7</f>
        <v>Speciální ZŠ, MŠ a praktická škola Ústí nad Orlicí - půdní vestavba a rekonstrukce WC</v>
      </c>
      <c r="F130" s="31"/>
      <c r="G130" s="31"/>
      <c r="H130" s="31"/>
      <c r="I130" s="150"/>
      <c r="J130" s="39"/>
      <c r="K130" s="39"/>
      <c r="L130" s="43"/>
    </row>
    <row r="131" spans="2:12" ht="12" customHeight="1">
      <c r="B131" s="20"/>
      <c r="C131" s="31" t="s">
        <v>157</v>
      </c>
      <c r="D131" s="21"/>
      <c r="E131" s="21"/>
      <c r="F131" s="21"/>
      <c r="G131" s="21"/>
      <c r="H131" s="21"/>
      <c r="I131" s="141"/>
      <c r="J131" s="21"/>
      <c r="K131" s="21"/>
      <c r="L131" s="19"/>
    </row>
    <row r="132" spans="2:12" s="1" customFormat="1" ht="24" customHeight="1">
      <c r="B132" s="38"/>
      <c r="C132" s="39"/>
      <c r="D132" s="39"/>
      <c r="E132" s="191" t="s">
        <v>161</v>
      </c>
      <c r="F132" s="39"/>
      <c r="G132" s="39"/>
      <c r="H132" s="39"/>
      <c r="I132" s="150"/>
      <c r="J132" s="39"/>
      <c r="K132" s="39"/>
      <c r="L132" s="43"/>
    </row>
    <row r="133" spans="2:12" s="1" customFormat="1" ht="12" customHeight="1">
      <c r="B133" s="38"/>
      <c r="C133" s="31" t="s">
        <v>165</v>
      </c>
      <c r="D133" s="39"/>
      <c r="E133" s="39"/>
      <c r="F133" s="39"/>
      <c r="G133" s="39"/>
      <c r="H133" s="39"/>
      <c r="I133" s="150"/>
      <c r="J133" s="39"/>
      <c r="K133" s="39"/>
      <c r="L133" s="43"/>
    </row>
    <row r="134" spans="2:12" s="1" customFormat="1" ht="14.4" customHeight="1">
      <c r="B134" s="38"/>
      <c r="C134" s="39"/>
      <c r="D134" s="39"/>
      <c r="E134" s="71" t="str">
        <f>E11</f>
        <v>D 01.1.1 (1) - Architektonicko – stavební řešení</v>
      </c>
      <c r="F134" s="39"/>
      <c r="G134" s="39"/>
      <c r="H134" s="39"/>
      <c r="I134" s="150"/>
      <c r="J134" s="39"/>
      <c r="K134" s="39"/>
      <c r="L134" s="43"/>
    </row>
    <row r="135" spans="2:12" s="1" customFormat="1" ht="6.95" customHeight="1">
      <c r="B135" s="38"/>
      <c r="C135" s="39"/>
      <c r="D135" s="39"/>
      <c r="E135" s="39"/>
      <c r="F135" s="39"/>
      <c r="G135" s="39"/>
      <c r="H135" s="39"/>
      <c r="I135" s="150"/>
      <c r="J135" s="39"/>
      <c r="K135" s="39"/>
      <c r="L135" s="43"/>
    </row>
    <row r="136" spans="2:12" s="1" customFormat="1" ht="12" customHeight="1">
      <c r="B136" s="38"/>
      <c r="C136" s="31" t="s">
        <v>22</v>
      </c>
      <c r="D136" s="39"/>
      <c r="E136" s="39"/>
      <c r="F136" s="26" t="str">
        <f>F14</f>
        <v xml:space="preserve"> </v>
      </c>
      <c r="G136" s="39"/>
      <c r="H136" s="39"/>
      <c r="I136" s="152" t="s">
        <v>24</v>
      </c>
      <c r="J136" s="74" t="str">
        <f>IF(J14="","",J14)</f>
        <v>9. 7. 2019</v>
      </c>
      <c r="K136" s="39"/>
      <c r="L136" s="43"/>
    </row>
    <row r="137" spans="2:12" s="1" customFormat="1" ht="6.95" customHeight="1">
      <c r="B137" s="38"/>
      <c r="C137" s="39"/>
      <c r="D137" s="39"/>
      <c r="E137" s="39"/>
      <c r="F137" s="39"/>
      <c r="G137" s="39"/>
      <c r="H137" s="39"/>
      <c r="I137" s="150"/>
      <c r="J137" s="39"/>
      <c r="K137" s="39"/>
      <c r="L137" s="43"/>
    </row>
    <row r="138" spans="2:12" s="1" customFormat="1" ht="40.8" customHeight="1">
      <c r="B138" s="38"/>
      <c r="C138" s="31" t="s">
        <v>30</v>
      </c>
      <c r="D138" s="39"/>
      <c r="E138" s="39"/>
      <c r="F138" s="26" t="str">
        <f>E17</f>
        <v>Pardubický kraj</v>
      </c>
      <c r="G138" s="39"/>
      <c r="H138" s="39"/>
      <c r="I138" s="152" t="s">
        <v>38</v>
      </c>
      <c r="J138" s="36" t="str">
        <f>E23</f>
        <v>Projekční kancelář Žižkov s. r. o.</v>
      </c>
      <c r="K138" s="39"/>
      <c r="L138" s="43"/>
    </row>
    <row r="139" spans="2:12" s="1" customFormat="1" ht="26.4" customHeight="1">
      <c r="B139" s="38"/>
      <c r="C139" s="31" t="s">
        <v>36</v>
      </c>
      <c r="D139" s="39"/>
      <c r="E139" s="39"/>
      <c r="F139" s="26" t="str">
        <f>IF(E20="","",E20)</f>
        <v>Vyplň údaj</v>
      </c>
      <c r="G139" s="39"/>
      <c r="H139" s="39"/>
      <c r="I139" s="152" t="s">
        <v>43</v>
      </c>
      <c r="J139" s="36" t="str">
        <f>E26</f>
        <v>Ing. Vladimír Ent</v>
      </c>
      <c r="K139" s="39"/>
      <c r="L139" s="43"/>
    </row>
    <row r="140" spans="2:12" s="1" customFormat="1" ht="10.3" customHeight="1">
      <c r="B140" s="38"/>
      <c r="C140" s="39"/>
      <c r="D140" s="39"/>
      <c r="E140" s="39"/>
      <c r="F140" s="39"/>
      <c r="G140" s="39"/>
      <c r="H140" s="39"/>
      <c r="I140" s="150"/>
      <c r="J140" s="39"/>
      <c r="K140" s="39"/>
      <c r="L140" s="43"/>
    </row>
    <row r="141" spans="2:20" s="10" customFormat="1" ht="29.25" customHeight="1">
      <c r="B141" s="210"/>
      <c r="C141" s="211" t="s">
        <v>264</v>
      </c>
      <c r="D141" s="212" t="s">
        <v>71</v>
      </c>
      <c r="E141" s="212" t="s">
        <v>67</v>
      </c>
      <c r="F141" s="212" t="s">
        <v>68</v>
      </c>
      <c r="G141" s="212" t="s">
        <v>265</v>
      </c>
      <c r="H141" s="212" t="s">
        <v>266</v>
      </c>
      <c r="I141" s="213" t="s">
        <v>267</v>
      </c>
      <c r="J141" s="212" t="s">
        <v>237</v>
      </c>
      <c r="K141" s="214" t="s">
        <v>268</v>
      </c>
      <c r="L141" s="215"/>
      <c r="M141" s="95" t="s">
        <v>1</v>
      </c>
      <c r="N141" s="96" t="s">
        <v>50</v>
      </c>
      <c r="O141" s="96" t="s">
        <v>269</v>
      </c>
      <c r="P141" s="96" t="s">
        <v>270</v>
      </c>
      <c r="Q141" s="96" t="s">
        <v>271</v>
      </c>
      <c r="R141" s="96" t="s">
        <v>272</v>
      </c>
      <c r="S141" s="96" t="s">
        <v>273</v>
      </c>
      <c r="T141" s="97" t="s">
        <v>274</v>
      </c>
    </row>
    <row r="142" spans="2:63" s="1" customFormat="1" ht="22.8" customHeight="1">
      <c r="B142" s="38"/>
      <c r="C142" s="102" t="s">
        <v>275</v>
      </c>
      <c r="D142" s="39"/>
      <c r="E142" s="39"/>
      <c r="F142" s="39"/>
      <c r="G142" s="39"/>
      <c r="H142" s="39"/>
      <c r="I142" s="150"/>
      <c r="J142" s="216">
        <f>BK142</f>
        <v>0</v>
      </c>
      <c r="K142" s="39"/>
      <c r="L142" s="43"/>
      <c r="M142" s="98"/>
      <c r="N142" s="99"/>
      <c r="O142" s="99"/>
      <c r="P142" s="217">
        <f>P143+P461</f>
        <v>0</v>
      </c>
      <c r="Q142" s="99"/>
      <c r="R142" s="217">
        <f>R143+R461</f>
        <v>178.3565322</v>
      </c>
      <c r="S142" s="99"/>
      <c r="T142" s="218">
        <f>T143+T461</f>
        <v>72.65569923999999</v>
      </c>
      <c r="AT142" s="16" t="s">
        <v>85</v>
      </c>
      <c r="AU142" s="16" t="s">
        <v>239</v>
      </c>
      <c r="BK142" s="219">
        <f>BK143+BK461</f>
        <v>0</v>
      </c>
    </row>
    <row r="143" spans="2:63" s="11" customFormat="1" ht="25.9" customHeight="1">
      <c r="B143" s="220"/>
      <c r="C143" s="221"/>
      <c r="D143" s="222" t="s">
        <v>85</v>
      </c>
      <c r="E143" s="223" t="s">
        <v>276</v>
      </c>
      <c r="F143" s="223" t="s">
        <v>277</v>
      </c>
      <c r="G143" s="221"/>
      <c r="H143" s="221"/>
      <c r="I143" s="224"/>
      <c r="J143" s="225">
        <f>BK143</f>
        <v>0</v>
      </c>
      <c r="K143" s="221"/>
      <c r="L143" s="226"/>
      <c r="M143" s="227"/>
      <c r="N143" s="228"/>
      <c r="O143" s="228"/>
      <c r="P143" s="229">
        <f>P144+P158+P168+P216+P248+P375+P445+P459</f>
        <v>0</v>
      </c>
      <c r="Q143" s="228"/>
      <c r="R143" s="229">
        <f>R144+R158+R168+R216+R248+R375+R445+R459</f>
        <v>99.80191980000001</v>
      </c>
      <c r="S143" s="228"/>
      <c r="T143" s="230">
        <f>T144+T158+T168+T216+T248+T375+T445+T459</f>
        <v>34.423267</v>
      </c>
      <c r="AR143" s="231" t="s">
        <v>93</v>
      </c>
      <c r="AT143" s="232" t="s">
        <v>85</v>
      </c>
      <c r="AU143" s="232" t="s">
        <v>86</v>
      </c>
      <c r="AY143" s="231" t="s">
        <v>278</v>
      </c>
      <c r="BK143" s="233">
        <f>BK144+BK158+BK168+BK216+BK248+BK375+BK445+BK459</f>
        <v>0</v>
      </c>
    </row>
    <row r="144" spans="2:63" s="11" customFormat="1" ht="22.8" customHeight="1">
      <c r="B144" s="220"/>
      <c r="C144" s="221"/>
      <c r="D144" s="222" t="s">
        <v>85</v>
      </c>
      <c r="E144" s="234" t="s">
        <v>93</v>
      </c>
      <c r="F144" s="234" t="s">
        <v>279</v>
      </c>
      <c r="G144" s="221"/>
      <c r="H144" s="221"/>
      <c r="I144" s="224"/>
      <c r="J144" s="235">
        <f>BK144</f>
        <v>0</v>
      </c>
      <c r="K144" s="221"/>
      <c r="L144" s="226"/>
      <c r="M144" s="227"/>
      <c r="N144" s="228"/>
      <c r="O144" s="228"/>
      <c r="P144" s="229">
        <f>SUM(P145:P157)</f>
        <v>0</v>
      </c>
      <c r="Q144" s="228"/>
      <c r="R144" s="229">
        <f>SUM(R145:R157)</f>
        <v>0.08544</v>
      </c>
      <c r="S144" s="228"/>
      <c r="T144" s="230">
        <f>SUM(T145:T157)</f>
        <v>0</v>
      </c>
      <c r="AR144" s="231" t="s">
        <v>93</v>
      </c>
      <c r="AT144" s="232" t="s">
        <v>85</v>
      </c>
      <c r="AU144" s="232" t="s">
        <v>93</v>
      </c>
      <c r="AY144" s="231" t="s">
        <v>278</v>
      </c>
      <c r="BK144" s="233">
        <f>SUM(BK145:BK157)</f>
        <v>0</v>
      </c>
    </row>
    <row r="145" spans="2:65" s="1" customFormat="1" ht="97.2" customHeight="1">
      <c r="B145" s="38"/>
      <c r="C145" s="236" t="s">
        <v>93</v>
      </c>
      <c r="D145" s="236" t="s">
        <v>280</v>
      </c>
      <c r="E145" s="237" t="s">
        <v>281</v>
      </c>
      <c r="F145" s="238" t="s">
        <v>282</v>
      </c>
      <c r="G145" s="239" t="s">
        <v>283</v>
      </c>
      <c r="H145" s="240">
        <v>8</v>
      </c>
      <c r="I145" s="241"/>
      <c r="J145" s="242">
        <f>ROUND(I145*H145,2)</f>
        <v>0</v>
      </c>
      <c r="K145" s="238" t="s">
        <v>284</v>
      </c>
      <c r="L145" s="43"/>
      <c r="M145" s="243" t="s">
        <v>1</v>
      </c>
      <c r="N145" s="244" t="s">
        <v>51</v>
      </c>
      <c r="O145" s="86"/>
      <c r="P145" s="245">
        <f>O145*H145</f>
        <v>0</v>
      </c>
      <c r="Q145" s="245">
        <v>0.01068</v>
      </c>
      <c r="R145" s="245">
        <f>Q145*H145</f>
        <v>0.08544</v>
      </c>
      <c r="S145" s="245">
        <v>0</v>
      </c>
      <c r="T145" s="246">
        <f>S145*H145</f>
        <v>0</v>
      </c>
      <c r="AR145" s="247" t="s">
        <v>285</v>
      </c>
      <c r="AT145" s="247" t="s">
        <v>280</v>
      </c>
      <c r="AU145" s="247" t="s">
        <v>96</v>
      </c>
      <c r="AY145" s="16" t="s">
        <v>278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93</v>
      </c>
      <c r="BK145" s="248">
        <f>ROUND(I145*H145,2)</f>
        <v>0</v>
      </c>
      <c r="BL145" s="16" t="s">
        <v>285</v>
      </c>
      <c r="BM145" s="247" t="s">
        <v>286</v>
      </c>
    </row>
    <row r="146" spans="2:65" s="1" customFormat="1" ht="43.2" customHeight="1">
      <c r="B146" s="38"/>
      <c r="C146" s="236" t="s">
        <v>96</v>
      </c>
      <c r="D146" s="236" t="s">
        <v>280</v>
      </c>
      <c r="E146" s="237" t="s">
        <v>287</v>
      </c>
      <c r="F146" s="238" t="s">
        <v>288</v>
      </c>
      <c r="G146" s="239" t="s">
        <v>289</v>
      </c>
      <c r="H146" s="240">
        <v>5.28</v>
      </c>
      <c r="I146" s="241"/>
      <c r="J146" s="242">
        <f>ROUND(I146*H146,2)</f>
        <v>0</v>
      </c>
      <c r="K146" s="238" t="s">
        <v>284</v>
      </c>
      <c r="L146" s="43"/>
      <c r="M146" s="243" t="s">
        <v>1</v>
      </c>
      <c r="N146" s="244" t="s">
        <v>51</v>
      </c>
      <c r="O146" s="86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47" t="s">
        <v>285</v>
      </c>
      <c r="AT146" s="247" t="s">
        <v>280</v>
      </c>
      <c r="AU146" s="247" t="s">
        <v>96</v>
      </c>
      <c r="AY146" s="16" t="s">
        <v>278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93</v>
      </c>
      <c r="BK146" s="248">
        <f>ROUND(I146*H146,2)</f>
        <v>0</v>
      </c>
      <c r="BL146" s="16" t="s">
        <v>285</v>
      </c>
      <c r="BM146" s="247" t="s">
        <v>290</v>
      </c>
    </row>
    <row r="147" spans="2:51" s="12" customFormat="1" ht="12">
      <c r="B147" s="249"/>
      <c r="C147" s="250"/>
      <c r="D147" s="251" t="s">
        <v>291</v>
      </c>
      <c r="E147" s="252" t="s">
        <v>1</v>
      </c>
      <c r="F147" s="253" t="s">
        <v>292</v>
      </c>
      <c r="G147" s="250"/>
      <c r="H147" s="254">
        <v>5.28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AT147" s="260" t="s">
        <v>291</v>
      </c>
      <c r="AU147" s="260" t="s">
        <v>96</v>
      </c>
      <c r="AV147" s="12" t="s">
        <v>96</v>
      </c>
      <c r="AW147" s="12" t="s">
        <v>42</v>
      </c>
      <c r="AX147" s="12" t="s">
        <v>93</v>
      </c>
      <c r="AY147" s="260" t="s">
        <v>278</v>
      </c>
    </row>
    <row r="148" spans="2:65" s="1" customFormat="1" ht="32.4" customHeight="1">
      <c r="B148" s="38"/>
      <c r="C148" s="236" t="s">
        <v>140</v>
      </c>
      <c r="D148" s="236" t="s">
        <v>280</v>
      </c>
      <c r="E148" s="237" t="s">
        <v>293</v>
      </c>
      <c r="F148" s="238" t="s">
        <v>294</v>
      </c>
      <c r="G148" s="239" t="s">
        <v>289</v>
      </c>
      <c r="H148" s="240">
        <v>52.052</v>
      </c>
      <c r="I148" s="241"/>
      <c r="J148" s="242">
        <f>ROUND(I148*H148,2)</f>
        <v>0</v>
      </c>
      <c r="K148" s="238" t="s">
        <v>284</v>
      </c>
      <c r="L148" s="43"/>
      <c r="M148" s="243" t="s">
        <v>1</v>
      </c>
      <c r="N148" s="244" t="s">
        <v>51</v>
      </c>
      <c r="O148" s="86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7" t="s">
        <v>285</v>
      </c>
      <c r="AT148" s="247" t="s">
        <v>280</v>
      </c>
      <c r="AU148" s="247" t="s">
        <v>96</v>
      </c>
      <c r="AY148" s="16" t="s">
        <v>278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93</v>
      </c>
      <c r="BK148" s="248">
        <f>ROUND(I148*H148,2)</f>
        <v>0</v>
      </c>
      <c r="BL148" s="16" t="s">
        <v>285</v>
      </c>
      <c r="BM148" s="247" t="s">
        <v>295</v>
      </c>
    </row>
    <row r="149" spans="2:51" s="12" customFormat="1" ht="12">
      <c r="B149" s="249"/>
      <c r="C149" s="250"/>
      <c r="D149" s="251" t="s">
        <v>291</v>
      </c>
      <c r="E149" s="252" t="s">
        <v>1</v>
      </c>
      <c r="F149" s="253" t="s">
        <v>296</v>
      </c>
      <c r="G149" s="250"/>
      <c r="H149" s="254">
        <v>52.052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291</v>
      </c>
      <c r="AU149" s="260" t="s">
        <v>96</v>
      </c>
      <c r="AV149" s="12" t="s">
        <v>96</v>
      </c>
      <c r="AW149" s="12" t="s">
        <v>42</v>
      </c>
      <c r="AX149" s="12" t="s">
        <v>93</v>
      </c>
      <c r="AY149" s="260" t="s">
        <v>278</v>
      </c>
    </row>
    <row r="150" spans="2:65" s="1" customFormat="1" ht="43.2" customHeight="1">
      <c r="B150" s="38"/>
      <c r="C150" s="236" t="s">
        <v>285</v>
      </c>
      <c r="D150" s="236" t="s">
        <v>280</v>
      </c>
      <c r="E150" s="237" t="s">
        <v>297</v>
      </c>
      <c r="F150" s="238" t="s">
        <v>298</v>
      </c>
      <c r="G150" s="239" t="s">
        <v>289</v>
      </c>
      <c r="H150" s="240">
        <v>52.052</v>
      </c>
      <c r="I150" s="241"/>
      <c r="J150" s="242">
        <f>ROUND(I150*H150,2)</f>
        <v>0</v>
      </c>
      <c r="K150" s="238" t="s">
        <v>284</v>
      </c>
      <c r="L150" s="43"/>
      <c r="M150" s="243" t="s">
        <v>1</v>
      </c>
      <c r="N150" s="244" t="s">
        <v>51</v>
      </c>
      <c r="O150" s="86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7" t="s">
        <v>285</v>
      </c>
      <c r="AT150" s="247" t="s">
        <v>280</v>
      </c>
      <c r="AU150" s="247" t="s">
        <v>96</v>
      </c>
      <c r="AY150" s="16" t="s">
        <v>278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93</v>
      </c>
      <c r="BK150" s="248">
        <f>ROUND(I150*H150,2)</f>
        <v>0</v>
      </c>
      <c r="BL150" s="16" t="s">
        <v>285</v>
      </c>
      <c r="BM150" s="247" t="s">
        <v>299</v>
      </c>
    </row>
    <row r="151" spans="2:51" s="12" customFormat="1" ht="12">
      <c r="B151" s="249"/>
      <c r="C151" s="250"/>
      <c r="D151" s="251" t="s">
        <v>291</v>
      </c>
      <c r="E151" s="252" t="s">
        <v>1</v>
      </c>
      <c r="F151" s="253" t="s">
        <v>194</v>
      </c>
      <c r="G151" s="250"/>
      <c r="H151" s="254">
        <v>52.052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291</v>
      </c>
      <c r="AU151" s="260" t="s">
        <v>96</v>
      </c>
      <c r="AV151" s="12" t="s">
        <v>96</v>
      </c>
      <c r="AW151" s="12" t="s">
        <v>42</v>
      </c>
      <c r="AX151" s="12" t="s">
        <v>93</v>
      </c>
      <c r="AY151" s="260" t="s">
        <v>278</v>
      </c>
    </row>
    <row r="152" spans="2:65" s="1" customFormat="1" ht="54" customHeight="1">
      <c r="B152" s="38"/>
      <c r="C152" s="236" t="s">
        <v>300</v>
      </c>
      <c r="D152" s="236" t="s">
        <v>280</v>
      </c>
      <c r="E152" s="237" t="s">
        <v>301</v>
      </c>
      <c r="F152" s="238" t="s">
        <v>302</v>
      </c>
      <c r="G152" s="239" t="s">
        <v>289</v>
      </c>
      <c r="H152" s="240">
        <v>52.052</v>
      </c>
      <c r="I152" s="241"/>
      <c r="J152" s="242">
        <f>ROUND(I152*H152,2)</f>
        <v>0</v>
      </c>
      <c r="K152" s="238" t="s">
        <v>284</v>
      </c>
      <c r="L152" s="43"/>
      <c r="M152" s="243" t="s">
        <v>1</v>
      </c>
      <c r="N152" s="244" t="s">
        <v>51</v>
      </c>
      <c r="O152" s="86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7" t="s">
        <v>285</v>
      </c>
      <c r="AT152" s="247" t="s">
        <v>280</v>
      </c>
      <c r="AU152" s="247" t="s">
        <v>96</v>
      </c>
      <c r="AY152" s="16" t="s">
        <v>278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93</v>
      </c>
      <c r="BK152" s="248">
        <f>ROUND(I152*H152,2)</f>
        <v>0</v>
      </c>
      <c r="BL152" s="16" t="s">
        <v>285</v>
      </c>
      <c r="BM152" s="247" t="s">
        <v>303</v>
      </c>
    </row>
    <row r="153" spans="2:51" s="12" customFormat="1" ht="12">
      <c r="B153" s="249"/>
      <c r="C153" s="250"/>
      <c r="D153" s="251" t="s">
        <v>291</v>
      </c>
      <c r="E153" s="252" t="s">
        <v>1</v>
      </c>
      <c r="F153" s="253" t="s">
        <v>194</v>
      </c>
      <c r="G153" s="250"/>
      <c r="H153" s="254">
        <v>52.052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AT153" s="260" t="s">
        <v>291</v>
      </c>
      <c r="AU153" s="260" t="s">
        <v>96</v>
      </c>
      <c r="AV153" s="12" t="s">
        <v>96</v>
      </c>
      <c r="AW153" s="12" t="s">
        <v>42</v>
      </c>
      <c r="AX153" s="12" t="s">
        <v>93</v>
      </c>
      <c r="AY153" s="260" t="s">
        <v>278</v>
      </c>
    </row>
    <row r="154" spans="2:65" s="1" customFormat="1" ht="43.2" customHeight="1">
      <c r="B154" s="38"/>
      <c r="C154" s="236" t="s">
        <v>304</v>
      </c>
      <c r="D154" s="236" t="s">
        <v>280</v>
      </c>
      <c r="E154" s="237" t="s">
        <v>305</v>
      </c>
      <c r="F154" s="238" t="s">
        <v>306</v>
      </c>
      <c r="G154" s="239" t="s">
        <v>289</v>
      </c>
      <c r="H154" s="240">
        <v>38.804</v>
      </c>
      <c r="I154" s="241"/>
      <c r="J154" s="242">
        <f>ROUND(I154*H154,2)</f>
        <v>0</v>
      </c>
      <c r="K154" s="238" t="s">
        <v>284</v>
      </c>
      <c r="L154" s="43"/>
      <c r="M154" s="243" t="s">
        <v>1</v>
      </c>
      <c r="N154" s="244" t="s">
        <v>51</v>
      </c>
      <c r="O154" s="86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47" t="s">
        <v>285</v>
      </c>
      <c r="AT154" s="247" t="s">
        <v>280</v>
      </c>
      <c r="AU154" s="247" t="s">
        <v>96</v>
      </c>
      <c r="AY154" s="16" t="s">
        <v>278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93</v>
      </c>
      <c r="BK154" s="248">
        <f>ROUND(I154*H154,2)</f>
        <v>0</v>
      </c>
      <c r="BL154" s="16" t="s">
        <v>285</v>
      </c>
      <c r="BM154" s="247" t="s">
        <v>307</v>
      </c>
    </row>
    <row r="155" spans="2:51" s="12" customFormat="1" ht="12">
      <c r="B155" s="249"/>
      <c r="C155" s="250"/>
      <c r="D155" s="251" t="s">
        <v>291</v>
      </c>
      <c r="E155" s="252" t="s">
        <v>1</v>
      </c>
      <c r="F155" s="253" t="s">
        <v>308</v>
      </c>
      <c r="G155" s="250"/>
      <c r="H155" s="254">
        <v>38.804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AT155" s="260" t="s">
        <v>291</v>
      </c>
      <c r="AU155" s="260" t="s">
        <v>96</v>
      </c>
      <c r="AV155" s="12" t="s">
        <v>96</v>
      </c>
      <c r="AW155" s="12" t="s">
        <v>42</v>
      </c>
      <c r="AX155" s="12" t="s">
        <v>93</v>
      </c>
      <c r="AY155" s="260" t="s">
        <v>278</v>
      </c>
    </row>
    <row r="156" spans="2:65" s="1" customFormat="1" ht="32.4" customHeight="1">
      <c r="B156" s="38"/>
      <c r="C156" s="236" t="s">
        <v>309</v>
      </c>
      <c r="D156" s="236" t="s">
        <v>280</v>
      </c>
      <c r="E156" s="237" t="s">
        <v>310</v>
      </c>
      <c r="F156" s="238" t="s">
        <v>311</v>
      </c>
      <c r="G156" s="239" t="s">
        <v>312</v>
      </c>
      <c r="H156" s="240">
        <v>27.827</v>
      </c>
      <c r="I156" s="241"/>
      <c r="J156" s="242">
        <f>ROUND(I156*H156,2)</f>
        <v>0</v>
      </c>
      <c r="K156" s="238" t="s">
        <v>284</v>
      </c>
      <c r="L156" s="43"/>
      <c r="M156" s="243" t="s">
        <v>1</v>
      </c>
      <c r="N156" s="244" t="s">
        <v>51</v>
      </c>
      <c r="O156" s="86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7" t="s">
        <v>285</v>
      </c>
      <c r="AT156" s="247" t="s">
        <v>280</v>
      </c>
      <c r="AU156" s="247" t="s">
        <v>96</v>
      </c>
      <c r="AY156" s="16" t="s">
        <v>278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93</v>
      </c>
      <c r="BK156" s="248">
        <f>ROUND(I156*H156,2)</f>
        <v>0</v>
      </c>
      <c r="BL156" s="16" t="s">
        <v>285</v>
      </c>
      <c r="BM156" s="247" t="s">
        <v>313</v>
      </c>
    </row>
    <row r="157" spans="2:51" s="12" customFormat="1" ht="12">
      <c r="B157" s="249"/>
      <c r="C157" s="250"/>
      <c r="D157" s="251" t="s">
        <v>291</v>
      </c>
      <c r="E157" s="252" t="s">
        <v>1</v>
      </c>
      <c r="F157" s="253" t="s">
        <v>314</v>
      </c>
      <c r="G157" s="250"/>
      <c r="H157" s="254">
        <v>27.827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AT157" s="260" t="s">
        <v>291</v>
      </c>
      <c r="AU157" s="260" t="s">
        <v>96</v>
      </c>
      <c r="AV157" s="12" t="s">
        <v>96</v>
      </c>
      <c r="AW157" s="12" t="s">
        <v>42</v>
      </c>
      <c r="AX157" s="12" t="s">
        <v>93</v>
      </c>
      <c r="AY157" s="260" t="s">
        <v>278</v>
      </c>
    </row>
    <row r="158" spans="2:63" s="11" customFormat="1" ht="22.8" customHeight="1">
      <c r="B158" s="220"/>
      <c r="C158" s="221"/>
      <c r="D158" s="222" t="s">
        <v>85</v>
      </c>
      <c r="E158" s="234" t="s">
        <v>96</v>
      </c>
      <c r="F158" s="234" t="s">
        <v>315</v>
      </c>
      <c r="G158" s="221"/>
      <c r="H158" s="221"/>
      <c r="I158" s="224"/>
      <c r="J158" s="235">
        <f>BK158</f>
        <v>0</v>
      </c>
      <c r="K158" s="221"/>
      <c r="L158" s="226"/>
      <c r="M158" s="227"/>
      <c r="N158" s="228"/>
      <c r="O158" s="228"/>
      <c r="P158" s="229">
        <f>SUM(P159:P167)</f>
        <v>0</v>
      </c>
      <c r="Q158" s="228"/>
      <c r="R158" s="229">
        <f>SUM(R159:R167)</f>
        <v>44.35111538</v>
      </c>
      <c r="S158" s="228"/>
      <c r="T158" s="230">
        <f>SUM(T159:T167)</f>
        <v>0</v>
      </c>
      <c r="AR158" s="231" t="s">
        <v>93</v>
      </c>
      <c r="AT158" s="232" t="s">
        <v>85</v>
      </c>
      <c r="AU158" s="232" t="s">
        <v>93</v>
      </c>
      <c r="AY158" s="231" t="s">
        <v>278</v>
      </c>
      <c r="BK158" s="233">
        <f>SUM(BK159:BK167)</f>
        <v>0</v>
      </c>
    </row>
    <row r="159" spans="2:65" s="1" customFormat="1" ht="32.4" customHeight="1">
      <c r="B159" s="38"/>
      <c r="C159" s="236" t="s">
        <v>316</v>
      </c>
      <c r="D159" s="236" t="s">
        <v>280</v>
      </c>
      <c r="E159" s="237" t="s">
        <v>317</v>
      </c>
      <c r="F159" s="238" t="s">
        <v>318</v>
      </c>
      <c r="G159" s="239" t="s">
        <v>289</v>
      </c>
      <c r="H159" s="240">
        <v>17.78</v>
      </c>
      <c r="I159" s="241"/>
      <c r="J159" s="242">
        <f>ROUND(I159*H159,2)</f>
        <v>0</v>
      </c>
      <c r="K159" s="238" t="s">
        <v>284</v>
      </c>
      <c r="L159" s="43"/>
      <c r="M159" s="243" t="s">
        <v>1</v>
      </c>
      <c r="N159" s="244" t="s">
        <v>51</v>
      </c>
      <c r="O159" s="86"/>
      <c r="P159" s="245">
        <f>O159*H159</f>
        <v>0</v>
      </c>
      <c r="Q159" s="245">
        <v>2.45329</v>
      </c>
      <c r="R159" s="245">
        <f>Q159*H159</f>
        <v>43.6194962</v>
      </c>
      <c r="S159" s="245">
        <v>0</v>
      </c>
      <c r="T159" s="246">
        <f>S159*H159</f>
        <v>0</v>
      </c>
      <c r="AR159" s="247" t="s">
        <v>285</v>
      </c>
      <c r="AT159" s="247" t="s">
        <v>280</v>
      </c>
      <c r="AU159" s="247" t="s">
        <v>96</v>
      </c>
      <c r="AY159" s="16" t="s">
        <v>278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93</v>
      </c>
      <c r="BK159" s="248">
        <f>ROUND(I159*H159,2)</f>
        <v>0</v>
      </c>
      <c r="BL159" s="16" t="s">
        <v>285</v>
      </c>
      <c r="BM159" s="247" t="s">
        <v>319</v>
      </c>
    </row>
    <row r="160" spans="2:51" s="12" customFormat="1" ht="12">
      <c r="B160" s="249"/>
      <c r="C160" s="250"/>
      <c r="D160" s="251" t="s">
        <v>291</v>
      </c>
      <c r="E160" s="252" t="s">
        <v>1</v>
      </c>
      <c r="F160" s="253" t="s">
        <v>320</v>
      </c>
      <c r="G160" s="250"/>
      <c r="H160" s="254">
        <v>17.78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AT160" s="260" t="s">
        <v>291</v>
      </c>
      <c r="AU160" s="260" t="s">
        <v>96</v>
      </c>
      <c r="AV160" s="12" t="s">
        <v>96</v>
      </c>
      <c r="AW160" s="12" t="s">
        <v>42</v>
      </c>
      <c r="AX160" s="12" t="s">
        <v>93</v>
      </c>
      <c r="AY160" s="260" t="s">
        <v>278</v>
      </c>
    </row>
    <row r="161" spans="2:65" s="1" customFormat="1" ht="14.4" customHeight="1">
      <c r="B161" s="38"/>
      <c r="C161" s="236" t="s">
        <v>321</v>
      </c>
      <c r="D161" s="236" t="s">
        <v>280</v>
      </c>
      <c r="E161" s="237" t="s">
        <v>322</v>
      </c>
      <c r="F161" s="238" t="s">
        <v>323</v>
      </c>
      <c r="G161" s="239" t="s">
        <v>312</v>
      </c>
      <c r="H161" s="240">
        <v>22.998</v>
      </c>
      <c r="I161" s="241"/>
      <c r="J161" s="242">
        <f>ROUND(I161*H161,2)</f>
        <v>0</v>
      </c>
      <c r="K161" s="238" t="s">
        <v>284</v>
      </c>
      <c r="L161" s="43"/>
      <c r="M161" s="243" t="s">
        <v>1</v>
      </c>
      <c r="N161" s="244" t="s">
        <v>51</v>
      </c>
      <c r="O161" s="86"/>
      <c r="P161" s="245">
        <f>O161*H161</f>
        <v>0</v>
      </c>
      <c r="Q161" s="245">
        <v>0.00247</v>
      </c>
      <c r="R161" s="245">
        <f>Q161*H161</f>
        <v>0.056805060000000004</v>
      </c>
      <c r="S161" s="245">
        <v>0</v>
      </c>
      <c r="T161" s="246">
        <f>S161*H161</f>
        <v>0</v>
      </c>
      <c r="AR161" s="247" t="s">
        <v>285</v>
      </c>
      <c r="AT161" s="247" t="s">
        <v>280</v>
      </c>
      <c r="AU161" s="247" t="s">
        <v>96</v>
      </c>
      <c r="AY161" s="16" t="s">
        <v>278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93</v>
      </c>
      <c r="BK161" s="248">
        <f>ROUND(I161*H161,2)</f>
        <v>0</v>
      </c>
      <c r="BL161" s="16" t="s">
        <v>285</v>
      </c>
      <c r="BM161" s="247" t="s">
        <v>324</v>
      </c>
    </row>
    <row r="162" spans="2:51" s="12" customFormat="1" ht="12">
      <c r="B162" s="249"/>
      <c r="C162" s="250"/>
      <c r="D162" s="251" t="s">
        <v>291</v>
      </c>
      <c r="E162" s="252" t="s">
        <v>1</v>
      </c>
      <c r="F162" s="253" t="s">
        <v>325</v>
      </c>
      <c r="G162" s="250"/>
      <c r="H162" s="254">
        <v>22.998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291</v>
      </c>
      <c r="AU162" s="260" t="s">
        <v>96</v>
      </c>
      <c r="AV162" s="12" t="s">
        <v>96</v>
      </c>
      <c r="AW162" s="12" t="s">
        <v>42</v>
      </c>
      <c r="AX162" s="12" t="s">
        <v>93</v>
      </c>
      <c r="AY162" s="260" t="s">
        <v>278</v>
      </c>
    </row>
    <row r="163" spans="2:65" s="1" customFormat="1" ht="14.4" customHeight="1">
      <c r="B163" s="38"/>
      <c r="C163" s="236" t="s">
        <v>326</v>
      </c>
      <c r="D163" s="236" t="s">
        <v>280</v>
      </c>
      <c r="E163" s="237" t="s">
        <v>327</v>
      </c>
      <c r="F163" s="238" t="s">
        <v>328</v>
      </c>
      <c r="G163" s="239" t="s">
        <v>312</v>
      </c>
      <c r="H163" s="240">
        <v>22.998</v>
      </c>
      <c r="I163" s="241"/>
      <c r="J163" s="242">
        <f>ROUND(I163*H163,2)</f>
        <v>0</v>
      </c>
      <c r="K163" s="238" t="s">
        <v>284</v>
      </c>
      <c r="L163" s="43"/>
      <c r="M163" s="243" t="s">
        <v>1</v>
      </c>
      <c r="N163" s="244" t="s">
        <v>51</v>
      </c>
      <c r="O163" s="86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7" t="s">
        <v>285</v>
      </c>
      <c r="AT163" s="247" t="s">
        <v>280</v>
      </c>
      <c r="AU163" s="247" t="s">
        <v>96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285</v>
      </c>
      <c r="BM163" s="247" t="s">
        <v>329</v>
      </c>
    </row>
    <row r="164" spans="2:65" s="1" customFormat="1" ht="21.6" customHeight="1">
      <c r="B164" s="38"/>
      <c r="C164" s="236" t="s">
        <v>330</v>
      </c>
      <c r="D164" s="236" t="s">
        <v>280</v>
      </c>
      <c r="E164" s="237" t="s">
        <v>331</v>
      </c>
      <c r="F164" s="238" t="s">
        <v>332</v>
      </c>
      <c r="G164" s="239" t="s">
        <v>333</v>
      </c>
      <c r="H164" s="240">
        <v>0.426</v>
      </c>
      <c r="I164" s="241"/>
      <c r="J164" s="242">
        <f>ROUND(I164*H164,2)</f>
        <v>0</v>
      </c>
      <c r="K164" s="238" t="s">
        <v>284</v>
      </c>
      <c r="L164" s="43"/>
      <c r="M164" s="243" t="s">
        <v>1</v>
      </c>
      <c r="N164" s="244" t="s">
        <v>51</v>
      </c>
      <c r="O164" s="86"/>
      <c r="P164" s="245">
        <f>O164*H164</f>
        <v>0</v>
      </c>
      <c r="Q164" s="245">
        <v>1.06017</v>
      </c>
      <c r="R164" s="245">
        <f>Q164*H164</f>
        <v>0.45163242000000003</v>
      </c>
      <c r="S164" s="245">
        <v>0</v>
      </c>
      <c r="T164" s="246">
        <f>S164*H164</f>
        <v>0</v>
      </c>
      <c r="AR164" s="247" t="s">
        <v>285</v>
      </c>
      <c r="AT164" s="247" t="s">
        <v>280</v>
      </c>
      <c r="AU164" s="247" t="s">
        <v>96</v>
      </c>
      <c r="AY164" s="16" t="s">
        <v>278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93</v>
      </c>
      <c r="BK164" s="248">
        <f>ROUND(I164*H164,2)</f>
        <v>0</v>
      </c>
      <c r="BL164" s="16" t="s">
        <v>285</v>
      </c>
      <c r="BM164" s="247" t="s">
        <v>334</v>
      </c>
    </row>
    <row r="165" spans="2:51" s="12" customFormat="1" ht="12">
      <c r="B165" s="249"/>
      <c r="C165" s="250"/>
      <c r="D165" s="251" t="s">
        <v>291</v>
      </c>
      <c r="E165" s="252" t="s">
        <v>1</v>
      </c>
      <c r="F165" s="253" t="s">
        <v>335</v>
      </c>
      <c r="G165" s="250"/>
      <c r="H165" s="254">
        <v>0.426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291</v>
      </c>
      <c r="AU165" s="260" t="s">
        <v>96</v>
      </c>
      <c r="AV165" s="12" t="s">
        <v>96</v>
      </c>
      <c r="AW165" s="12" t="s">
        <v>42</v>
      </c>
      <c r="AX165" s="12" t="s">
        <v>93</v>
      </c>
      <c r="AY165" s="260" t="s">
        <v>278</v>
      </c>
    </row>
    <row r="166" spans="2:65" s="1" customFormat="1" ht="21.6" customHeight="1">
      <c r="B166" s="38"/>
      <c r="C166" s="236" t="s">
        <v>336</v>
      </c>
      <c r="D166" s="236" t="s">
        <v>280</v>
      </c>
      <c r="E166" s="237" t="s">
        <v>337</v>
      </c>
      <c r="F166" s="238" t="s">
        <v>338</v>
      </c>
      <c r="G166" s="239" t="s">
        <v>333</v>
      </c>
      <c r="H166" s="240">
        <v>0.21</v>
      </c>
      <c r="I166" s="241"/>
      <c r="J166" s="242">
        <f>ROUND(I166*H166,2)</f>
        <v>0</v>
      </c>
      <c r="K166" s="238" t="s">
        <v>284</v>
      </c>
      <c r="L166" s="43"/>
      <c r="M166" s="243" t="s">
        <v>1</v>
      </c>
      <c r="N166" s="244" t="s">
        <v>51</v>
      </c>
      <c r="O166" s="86"/>
      <c r="P166" s="245">
        <f>O166*H166</f>
        <v>0</v>
      </c>
      <c r="Q166" s="245">
        <v>1.06277</v>
      </c>
      <c r="R166" s="245">
        <f>Q166*H166</f>
        <v>0.22318169999999998</v>
      </c>
      <c r="S166" s="245">
        <v>0</v>
      </c>
      <c r="T166" s="246">
        <f>S166*H166</f>
        <v>0</v>
      </c>
      <c r="AR166" s="247" t="s">
        <v>285</v>
      </c>
      <c r="AT166" s="247" t="s">
        <v>280</v>
      </c>
      <c r="AU166" s="247" t="s">
        <v>96</v>
      </c>
      <c r="AY166" s="16" t="s">
        <v>278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93</v>
      </c>
      <c r="BK166" s="248">
        <f>ROUND(I166*H166,2)</f>
        <v>0</v>
      </c>
      <c r="BL166" s="16" t="s">
        <v>285</v>
      </c>
      <c r="BM166" s="247" t="s">
        <v>339</v>
      </c>
    </row>
    <row r="167" spans="2:51" s="12" customFormat="1" ht="12">
      <c r="B167" s="249"/>
      <c r="C167" s="250"/>
      <c r="D167" s="251" t="s">
        <v>291</v>
      </c>
      <c r="E167" s="252" t="s">
        <v>1</v>
      </c>
      <c r="F167" s="253" t="s">
        <v>340</v>
      </c>
      <c r="G167" s="250"/>
      <c r="H167" s="254">
        <v>0.21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291</v>
      </c>
      <c r="AU167" s="260" t="s">
        <v>96</v>
      </c>
      <c r="AV167" s="12" t="s">
        <v>96</v>
      </c>
      <c r="AW167" s="12" t="s">
        <v>42</v>
      </c>
      <c r="AX167" s="12" t="s">
        <v>93</v>
      </c>
      <c r="AY167" s="260" t="s">
        <v>278</v>
      </c>
    </row>
    <row r="168" spans="2:63" s="11" customFormat="1" ht="22.8" customHeight="1">
      <c r="B168" s="220"/>
      <c r="C168" s="221"/>
      <c r="D168" s="222" t="s">
        <v>85</v>
      </c>
      <c r="E168" s="234" t="s">
        <v>140</v>
      </c>
      <c r="F168" s="234" t="s">
        <v>341</v>
      </c>
      <c r="G168" s="221"/>
      <c r="H168" s="221"/>
      <c r="I168" s="224"/>
      <c r="J168" s="235">
        <f>BK168</f>
        <v>0</v>
      </c>
      <c r="K168" s="221"/>
      <c r="L168" s="226"/>
      <c r="M168" s="227"/>
      <c r="N168" s="228"/>
      <c r="O168" s="228"/>
      <c r="P168" s="229">
        <f>SUM(P169:P215)</f>
        <v>0</v>
      </c>
      <c r="Q168" s="228"/>
      <c r="R168" s="229">
        <f>SUM(R169:R215)</f>
        <v>16.399885259999998</v>
      </c>
      <c r="S168" s="228"/>
      <c r="T168" s="230">
        <f>SUM(T169:T215)</f>
        <v>0</v>
      </c>
      <c r="AR168" s="231" t="s">
        <v>93</v>
      </c>
      <c r="AT168" s="232" t="s">
        <v>85</v>
      </c>
      <c r="AU168" s="232" t="s">
        <v>93</v>
      </c>
      <c r="AY168" s="231" t="s">
        <v>278</v>
      </c>
      <c r="BK168" s="233">
        <f>SUM(BK169:BK215)</f>
        <v>0</v>
      </c>
    </row>
    <row r="169" spans="2:65" s="1" customFormat="1" ht="43.2" customHeight="1">
      <c r="B169" s="38"/>
      <c r="C169" s="236" t="s">
        <v>342</v>
      </c>
      <c r="D169" s="236" t="s">
        <v>280</v>
      </c>
      <c r="E169" s="237" t="s">
        <v>343</v>
      </c>
      <c r="F169" s="238" t="s">
        <v>344</v>
      </c>
      <c r="G169" s="239" t="s">
        <v>312</v>
      </c>
      <c r="H169" s="240">
        <v>6.1</v>
      </c>
      <c r="I169" s="241"/>
      <c r="J169" s="242">
        <f>ROUND(I169*H169,2)</f>
        <v>0</v>
      </c>
      <c r="K169" s="238" t="s">
        <v>284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0.29148</v>
      </c>
      <c r="R169" s="245">
        <f>Q169*H169</f>
        <v>1.778028</v>
      </c>
      <c r="S169" s="245">
        <v>0</v>
      </c>
      <c r="T169" s="246">
        <f>S169*H169</f>
        <v>0</v>
      </c>
      <c r="AR169" s="247" t="s">
        <v>285</v>
      </c>
      <c r="AT169" s="247" t="s">
        <v>280</v>
      </c>
      <c r="AU169" s="247" t="s">
        <v>96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285</v>
      </c>
      <c r="BM169" s="247" t="s">
        <v>345</v>
      </c>
    </row>
    <row r="170" spans="2:51" s="13" customFormat="1" ht="12">
      <c r="B170" s="261"/>
      <c r="C170" s="262"/>
      <c r="D170" s="251" t="s">
        <v>291</v>
      </c>
      <c r="E170" s="263" t="s">
        <v>1</v>
      </c>
      <c r="F170" s="264" t="s">
        <v>346</v>
      </c>
      <c r="G170" s="262"/>
      <c r="H170" s="263" t="s">
        <v>1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291</v>
      </c>
      <c r="AU170" s="270" t="s">
        <v>96</v>
      </c>
      <c r="AV170" s="13" t="s">
        <v>93</v>
      </c>
      <c r="AW170" s="13" t="s">
        <v>42</v>
      </c>
      <c r="AX170" s="13" t="s">
        <v>86</v>
      </c>
      <c r="AY170" s="270" t="s">
        <v>278</v>
      </c>
    </row>
    <row r="171" spans="2:51" s="12" customFormat="1" ht="12">
      <c r="B171" s="249"/>
      <c r="C171" s="250"/>
      <c r="D171" s="251" t="s">
        <v>291</v>
      </c>
      <c r="E171" s="252" t="s">
        <v>1</v>
      </c>
      <c r="F171" s="253" t="s">
        <v>347</v>
      </c>
      <c r="G171" s="250"/>
      <c r="H171" s="254">
        <v>6.1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AT171" s="260" t="s">
        <v>291</v>
      </c>
      <c r="AU171" s="260" t="s">
        <v>96</v>
      </c>
      <c r="AV171" s="12" t="s">
        <v>96</v>
      </c>
      <c r="AW171" s="12" t="s">
        <v>42</v>
      </c>
      <c r="AX171" s="12" t="s">
        <v>93</v>
      </c>
      <c r="AY171" s="260" t="s">
        <v>278</v>
      </c>
    </row>
    <row r="172" spans="2:65" s="1" customFormat="1" ht="43.2" customHeight="1">
      <c r="B172" s="38"/>
      <c r="C172" s="236" t="s">
        <v>348</v>
      </c>
      <c r="D172" s="236" t="s">
        <v>280</v>
      </c>
      <c r="E172" s="237" t="s">
        <v>349</v>
      </c>
      <c r="F172" s="238" t="s">
        <v>350</v>
      </c>
      <c r="G172" s="239" t="s">
        <v>312</v>
      </c>
      <c r="H172" s="240">
        <v>5.25</v>
      </c>
      <c r="I172" s="241"/>
      <c r="J172" s="242">
        <f>ROUND(I172*H172,2)</f>
        <v>0</v>
      </c>
      <c r="K172" s="238" t="s">
        <v>284</v>
      </c>
      <c r="L172" s="43"/>
      <c r="M172" s="243" t="s">
        <v>1</v>
      </c>
      <c r="N172" s="244" t="s">
        <v>51</v>
      </c>
      <c r="O172" s="86"/>
      <c r="P172" s="245">
        <f>O172*H172</f>
        <v>0</v>
      </c>
      <c r="Q172" s="245">
        <v>0.26416</v>
      </c>
      <c r="R172" s="245">
        <f>Q172*H172</f>
        <v>1.38684</v>
      </c>
      <c r="S172" s="245">
        <v>0</v>
      </c>
      <c r="T172" s="246">
        <f>S172*H172</f>
        <v>0</v>
      </c>
      <c r="AR172" s="247" t="s">
        <v>285</v>
      </c>
      <c r="AT172" s="247" t="s">
        <v>280</v>
      </c>
      <c r="AU172" s="247" t="s">
        <v>96</v>
      </c>
      <c r="AY172" s="16" t="s">
        <v>278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93</v>
      </c>
      <c r="BK172" s="248">
        <f>ROUND(I172*H172,2)</f>
        <v>0</v>
      </c>
      <c r="BL172" s="16" t="s">
        <v>285</v>
      </c>
      <c r="BM172" s="247" t="s">
        <v>351</v>
      </c>
    </row>
    <row r="173" spans="2:51" s="13" customFormat="1" ht="12">
      <c r="B173" s="261"/>
      <c r="C173" s="262"/>
      <c r="D173" s="251" t="s">
        <v>291</v>
      </c>
      <c r="E173" s="263" t="s">
        <v>1</v>
      </c>
      <c r="F173" s="264" t="s">
        <v>352</v>
      </c>
      <c r="G173" s="262"/>
      <c r="H173" s="263" t="s">
        <v>1</v>
      </c>
      <c r="I173" s="265"/>
      <c r="J173" s="262"/>
      <c r="K173" s="262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291</v>
      </c>
      <c r="AU173" s="270" t="s">
        <v>96</v>
      </c>
      <c r="AV173" s="13" t="s">
        <v>93</v>
      </c>
      <c r="AW173" s="13" t="s">
        <v>42</v>
      </c>
      <c r="AX173" s="13" t="s">
        <v>86</v>
      </c>
      <c r="AY173" s="270" t="s">
        <v>278</v>
      </c>
    </row>
    <row r="174" spans="2:51" s="12" customFormat="1" ht="12">
      <c r="B174" s="249"/>
      <c r="C174" s="250"/>
      <c r="D174" s="251" t="s">
        <v>291</v>
      </c>
      <c r="E174" s="252" t="s">
        <v>1</v>
      </c>
      <c r="F174" s="253" t="s">
        <v>353</v>
      </c>
      <c r="G174" s="250"/>
      <c r="H174" s="254">
        <v>5.25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AT174" s="260" t="s">
        <v>291</v>
      </c>
      <c r="AU174" s="260" t="s">
        <v>96</v>
      </c>
      <c r="AV174" s="12" t="s">
        <v>96</v>
      </c>
      <c r="AW174" s="12" t="s">
        <v>42</v>
      </c>
      <c r="AX174" s="12" t="s">
        <v>93</v>
      </c>
      <c r="AY174" s="260" t="s">
        <v>278</v>
      </c>
    </row>
    <row r="175" spans="2:65" s="1" customFormat="1" ht="43.2" customHeight="1">
      <c r="B175" s="38"/>
      <c r="C175" s="236" t="s">
        <v>8</v>
      </c>
      <c r="D175" s="236" t="s">
        <v>280</v>
      </c>
      <c r="E175" s="237" t="s">
        <v>354</v>
      </c>
      <c r="F175" s="238" t="s">
        <v>355</v>
      </c>
      <c r="G175" s="239" t="s">
        <v>312</v>
      </c>
      <c r="H175" s="240">
        <v>38.616</v>
      </c>
      <c r="I175" s="241"/>
      <c r="J175" s="242">
        <f>ROUND(I175*H175,2)</f>
        <v>0</v>
      </c>
      <c r="K175" s="238" t="s">
        <v>284</v>
      </c>
      <c r="L175" s="43"/>
      <c r="M175" s="243" t="s">
        <v>1</v>
      </c>
      <c r="N175" s="244" t="s">
        <v>51</v>
      </c>
      <c r="O175" s="86"/>
      <c r="P175" s="245">
        <f>O175*H175</f>
        <v>0</v>
      </c>
      <c r="Q175" s="245">
        <v>0.17764</v>
      </c>
      <c r="R175" s="245">
        <f>Q175*H175</f>
        <v>6.85974624</v>
      </c>
      <c r="S175" s="245">
        <v>0</v>
      </c>
      <c r="T175" s="246">
        <f>S175*H175</f>
        <v>0</v>
      </c>
      <c r="AR175" s="247" t="s">
        <v>285</v>
      </c>
      <c r="AT175" s="247" t="s">
        <v>280</v>
      </c>
      <c r="AU175" s="247" t="s">
        <v>96</v>
      </c>
      <c r="AY175" s="16" t="s">
        <v>278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93</v>
      </c>
      <c r="BK175" s="248">
        <f>ROUND(I175*H175,2)</f>
        <v>0</v>
      </c>
      <c r="BL175" s="16" t="s">
        <v>285</v>
      </c>
      <c r="BM175" s="247" t="s">
        <v>356</v>
      </c>
    </row>
    <row r="176" spans="2:51" s="12" customFormat="1" ht="12">
      <c r="B176" s="249"/>
      <c r="C176" s="250"/>
      <c r="D176" s="251" t="s">
        <v>291</v>
      </c>
      <c r="E176" s="252" t="s">
        <v>1</v>
      </c>
      <c r="F176" s="253" t="s">
        <v>357</v>
      </c>
      <c r="G176" s="250"/>
      <c r="H176" s="254">
        <v>3.108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291</v>
      </c>
      <c r="AU176" s="260" t="s">
        <v>96</v>
      </c>
      <c r="AV176" s="12" t="s">
        <v>96</v>
      </c>
      <c r="AW176" s="12" t="s">
        <v>42</v>
      </c>
      <c r="AX176" s="12" t="s">
        <v>86</v>
      </c>
      <c r="AY176" s="260" t="s">
        <v>278</v>
      </c>
    </row>
    <row r="177" spans="2:51" s="12" customFormat="1" ht="12">
      <c r="B177" s="249"/>
      <c r="C177" s="250"/>
      <c r="D177" s="251" t="s">
        <v>291</v>
      </c>
      <c r="E177" s="252" t="s">
        <v>1</v>
      </c>
      <c r="F177" s="253" t="s">
        <v>358</v>
      </c>
      <c r="G177" s="250"/>
      <c r="H177" s="254">
        <v>3.108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AT177" s="260" t="s">
        <v>291</v>
      </c>
      <c r="AU177" s="260" t="s">
        <v>96</v>
      </c>
      <c r="AV177" s="12" t="s">
        <v>96</v>
      </c>
      <c r="AW177" s="12" t="s">
        <v>42</v>
      </c>
      <c r="AX177" s="12" t="s">
        <v>86</v>
      </c>
      <c r="AY177" s="260" t="s">
        <v>278</v>
      </c>
    </row>
    <row r="178" spans="2:51" s="12" customFormat="1" ht="12">
      <c r="B178" s="249"/>
      <c r="C178" s="250"/>
      <c r="D178" s="251" t="s">
        <v>291</v>
      </c>
      <c r="E178" s="252" t="s">
        <v>1</v>
      </c>
      <c r="F178" s="253" t="s">
        <v>359</v>
      </c>
      <c r="G178" s="250"/>
      <c r="H178" s="254">
        <v>9.6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AT178" s="260" t="s">
        <v>291</v>
      </c>
      <c r="AU178" s="260" t="s">
        <v>96</v>
      </c>
      <c r="AV178" s="12" t="s">
        <v>96</v>
      </c>
      <c r="AW178" s="12" t="s">
        <v>42</v>
      </c>
      <c r="AX178" s="12" t="s">
        <v>86</v>
      </c>
      <c r="AY178" s="260" t="s">
        <v>278</v>
      </c>
    </row>
    <row r="179" spans="2:51" s="12" customFormat="1" ht="12">
      <c r="B179" s="249"/>
      <c r="C179" s="250"/>
      <c r="D179" s="251" t="s">
        <v>291</v>
      </c>
      <c r="E179" s="252" t="s">
        <v>1</v>
      </c>
      <c r="F179" s="253" t="s">
        <v>360</v>
      </c>
      <c r="G179" s="250"/>
      <c r="H179" s="254">
        <v>22.8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291</v>
      </c>
      <c r="AU179" s="260" t="s">
        <v>96</v>
      </c>
      <c r="AV179" s="12" t="s">
        <v>96</v>
      </c>
      <c r="AW179" s="12" t="s">
        <v>42</v>
      </c>
      <c r="AX179" s="12" t="s">
        <v>86</v>
      </c>
      <c r="AY179" s="260" t="s">
        <v>278</v>
      </c>
    </row>
    <row r="180" spans="2:51" s="14" customFormat="1" ht="12">
      <c r="B180" s="271"/>
      <c r="C180" s="272"/>
      <c r="D180" s="251" t="s">
        <v>291</v>
      </c>
      <c r="E180" s="273" t="s">
        <v>1</v>
      </c>
      <c r="F180" s="274" t="s">
        <v>361</v>
      </c>
      <c r="G180" s="272"/>
      <c r="H180" s="275">
        <v>38.616</v>
      </c>
      <c r="I180" s="276"/>
      <c r="J180" s="272"/>
      <c r="K180" s="272"/>
      <c r="L180" s="277"/>
      <c r="M180" s="278"/>
      <c r="N180" s="279"/>
      <c r="O180" s="279"/>
      <c r="P180" s="279"/>
      <c r="Q180" s="279"/>
      <c r="R180" s="279"/>
      <c r="S180" s="279"/>
      <c r="T180" s="280"/>
      <c r="AT180" s="281" t="s">
        <v>291</v>
      </c>
      <c r="AU180" s="281" t="s">
        <v>96</v>
      </c>
      <c r="AV180" s="14" t="s">
        <v>285</v>
      </c>
      <c r="AW180" s="14" t="s">
        <v>42</v>
      </c>
      <c r="AX180" s="14" t="s">
        <v>93</v>
      </c>
      <c r="AY180" s="281" t="s">
        <v>278</v>
      </c>
    </row>
    <row r="181" spans="2:65" s="1" customFormat="1" ht="43.2" customHeight="1">
      <c r="B181" s="38"/>
      <c r="C181" s="236" t="s">
        <v>362</v>
      </c>
      <c r="D181" s="236" t="s">
        <v>280</v>
      </c>
      <c r="E181" s="237" t="s">
        <v>363</v>
      </c>
      <c r="F181" s="238" t="s">
        <v>364</v>
      </c>
      <c r="G181" s="239" t="s">
        <v>312</v>
      </c>
      <c r="H181" s="240">
        <v>10.064</v>
      </c>
      <c r="I181" s="241"/>
      <c r="J181" s="242">
        <f>ROUND(I181*H181,2)</f>
        <v>0</v>
      </c>
      <c r="K181" s="238" t="s">
        <v>284</v>
      </c>
      <c r="L181" s="43"/>
      <c r="M181" s="243" t="s">
        <v>1</v>
      </c>
      <c r="N181" s="244" t="s">
        <v>51</v>
      </c>
      <c r="O181" s="86"/>
      <c r="P181" s="245">
        <f>O181*H181</f>
        <v>0</v>
      </c>
      <c r="Q181" s="245">
        <v>0.2171</v>
      </c>
      <c r="R181" s="245">
        <f>Q181*H181</f>
        <v>2.1848943999999997</v>
      </c>
      <c r="S181" s="245">
        <v>0</v>
      </c>
      <c r="T181" s="246">
        <f>S181*H181</f>
        <v>0</v>
      </c>
      <c r="AR181" s="247" t="s">
        <v>285</v>
      </c>
      <c r="AT181" s="247" t="s">
        <v>280</v>
      </c>
      <c r="AU181" s="247" t="s">
        <v>96</v>
      </c>
      <c r="AY181" s="16" t="s">
        <v>278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6" t="s">
        <v>93</v>
      </c>
      <c r="BK181" s="248">
        <f>ROUND(I181*H181,2)</f>
        <v>0</v>
      </c>
      <c r="BL181" s="16" t="s">
        <v>285</v>
      </c>
      <c r="BM181" s="247" t="s">
        <v>365</v>
      </c>
    </row>
    <row r="182" spans="2:51" s="12" customFormat="1" ht="12">
      <c r="B182" s="249"/>
      <c r="C182" s="250"/>
      <c r="D182" s="251" t="s">
        <v>291</v>
      </c>
      <c r="E182" s="252" t="s">
        <v>1</v>
      </c>
      <c r="F182" s="253" t="s">
        <v>366</v>
      </c>
      <c r="G182" s="250"/>
      <c r="H182" s="254">
        <v>10.064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AT182" s="260" t="s">
        <v>291</v>
      </c>
      <c r="AU182" s="260" t="s">
        <v>96</v>
      </c>
      <c r="AV182" s="12" t="s">
        <v>96</v>
      </c>
      <c r="AW182" s="12" t="s">
        <v>42</v>
      </c>
      <c r="AX182" s="12" t="s">
        <v>93</v>
      </c>
      <c r="AY182" s="260" t="s">
        <v>278</v>
      </c>
    </row>
    <row r="183" spans="2:65" s="1" customFormat="1" ht="43.2" customHeight="1">
      <c r="B183" s="38"/>
      <c r="C183" s="236" t="s">
        <v>367</v>
      </c>
      <c r="D183" s="236" t="s">
        <v>280</v>
      </c>
      <c r="E183" s="237" t="s">
        <v>368</v>
      </c>
      <c r="F183" s="238" t="s">
        <v>369</v>
      </c>
      <c r="G183" s="239" t="s">
        <v>370</v>
      </c>
      <c r="H183" s="240">
        <v>1.01</v>
      </c>
      <c r="I183" s="241"/>
      <c r="J183" s="242">
        <f>ROUND(I183*H183,2)</f>
        <v>0</v>
      </c>
      <c r="K183" s="238" t="s">
        <v>284</v>
      </c>
      <c r="L183" s="43"/>
      <c r="M183" s="243" t="s">
        <v>1</v>
      </c>
      <c r="N183" s="244" t="s">
        <v>51</v>
      </c>
      <c r="O183" s="86"/>
      <c r="P183" s="245">
        <f>O183*H183</f>
        <v>0</v>
      </c>
      <c r="Q183" s="245">
        <v>0.07826</v>
      </c>
      <c r="R183" s="245">
        <f>Q183*H183</f>
        <v>0.07904259999999999</v>
      </c>
      <c r="S183" s="245">
        <v>0</v>
      </c>
      <c r="T183" s="246">
        <f>S183*H183</f>
        <v>0</v>
      </c>
      <c r="AR183" s="247" t="s">
        <v>285</v>
      </c>
      <c r="AT183" s="247" t="s">
        <v>280</v>
      </c>
      <c r="AU183" s="247" t="s">
        <v>96</v>
      </c>
      <c r="AY183" s="16" t="s">
        <v>278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93</v>
      </c>
      <c r="BK183" s="248">
        <f>ROUND(I183*H183,2)</f>
        <v>0</v>
      </c>
      <c r="BL183" s="16" t="s">
        <v>285</v>
      </c>
      <c r="BM183" s="247" t="s">
        <v>371</v>
      </c>
    </row>
    <row r="184" spans="2:51" s="12" customFormat="1" ht="12">
      <c r="B184" s="249"/>
      <c r="C184" s="250"/>
      <c r="D184" s="251" t="s">
        <v>291</v>
      </c>
      <c r="E184" s="250"/>
      <c r="F184" s="253" t="s">
        <v>372</v>
      </c>
      <c r="G184" s="250"/>
      <c r="H184" s="254">
        <v>1.01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291</v>
      </c>
      <c r="AU184" s="260" t="s">
        <v>96</v>
      </c>
      <c r="AV184" s="12" t="s">
        <v>96</v>
      </c>
      <c r="AW184" s="12" t="s">
        <v>4</v>
      </c>
      <c r="AX184" s="12" t="s">
        <v>93</v>
      </c>
      <c r="AY184" s="260" t="s">
        <v>278</v>
      </c>
    </row>
    <row r="185" spans="2:65" s="1" customFormat="1" ht="43.2" customHeight="1">
      <c r="B185" s="38"/>
      <c r="C185" s="236" t="s">
        <v>373</v>
      </c>
      <c r="D185" s="236" t="s">
        <v>280</v>
      </c>
      <c r="E185" s="237" t="s">
        <v>374</v>
      </c>
      <c r="F185" s="238" t="s">
        <v>375</v>
      </c>
      <c r="G185" s="239" t="s">
        <v>370</v>
      </c>
      <c r="H185" s="240">
        <v>1.01</v>
      </c>
      <c r="I185" s="241"/>
      <c r="J185" s="242">
        <f>ROUND(I185*H185,2)</f>
        <v>0</v>
      </c>
      <c r="K185" s="238" t="s">
        <v>284</v>
      </c>
      <c r="L185" s="43"/>
      <c r="M185" s="243" t="s">
        <v>1</v>
      </c>
      <c r="N185" s="244" t="s">
        <v>51</v>
      </c>
      <c r="O185" s="86"/>
      <c r="P185" s="245">
        <f>O185*H185</f>
        <v>0</v>
      </c>
      <c r="Q185" s="245">
        <v>0.11739</v>
      </c>
      <c r="R185" s="245">
        <f>Q185*H185</f>
        <v>0.1185639</v>
      </c>
      <c r="S185" s="245">
        <v>0</v>
      </c>
      <c r="T185" s="246">
        <f>S185*H185</f>
        <v>0</v>
      </c>
      <c r="AR185" s="247" t="s">
        <v>285</v>
      </c>
      <c r="AT185" s="247" t="s">
        <v>280</v>
      </c>
      <c r="AU185" s="247" t="s">
        <v>96</v>
      </c>
      <c r="AY185" s="16" t="s">
        <v>278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93</v>
      </c>
      <c r="BK185" s="248">
        <f>ROUND(I185*H185,2)</f>
        <v>0</v>
      </c>
      <c r="BL185" s="16" t="s">
        <v>285</v>
      </c>
      <c r="BM185" s="247" t="s">
        <v>376</v>
      </c>
    </row>
    <row r="186" spans="2:51" s="12" customFormat="1" ht="12">
      <c r="B186" s="249"/>
      <c r="C186" s="250"/>
      <c r="D186" s="251" t="s">
        <v>291</v>
      </c>
      <c r="E186" s="250"/>
      <c r="F186" s="253" t="s">
        <v>372</v>
      </c>
      <c r="G186" s="250"/>
      <c r="H186" s="254">
        <v>1.01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291</v>
      </c>
      <c r="AU186" s="260" t="s">
        <v>96</v>
      </c>
      <c r="AV186" s="12" t="s">
        <v>96</v>
      </c>
      <c r="AW186" s="12" t="s">
        <v>4</v>
      </c>
      <c r="AX186" s="12" t="s">
        <v>93</v>
      </c>
      <c r="AY186" s="260" t="s">
        <v>278</v>
      </c>
    </row>
    <row r="187" spans="2:65" s="1" customFormat="1" ht="21.6" customHeight="1">
      <c r="B187" s="38"/>
      <c r="C187" s="236" t="s">
        <v>377</v>
      </c>
      <c r="D187" s="236" t="s">
        <v>280</v>
      </c>
      <c r="E187" s="237" t="s">
        <v>378</v>
      </c>
      <c r="F187" s="238" t="s">
        <v>379</v>
      </c>
      <c r="G187" s="239" t="s">
        <v>289</v>
      </c>
      <c r="H187" s="240">
        <v>0.204</v>
      </c>
      <c r="I187" s="241"/>
      <c r="J187" s="242">
        <f>ROUND(I187*H187,2)</f>
        <v>0</v>
      </c>
      <c r="K187" s="238" t="s">
        <v>284</v>
      </c>
      <c r="L187" s="43"/>
      <c r="M187" s="243" t="s">
        <v>1</v>
      </c>
      <c r="N187" s="244" t="s">
        <v>51</v>
      </c>
      <c r="O187" s="86"/>
      <c r="P187" s="245">
        <f>O187*H187</f>
        <v>0</v>
      </c>
      <c r="Q187" s="245">
        <v>2.4533</v>
      </c>
      <c r="R187" s="245">
        <f>Q187*H187</f>
        <v>0.5004732</v>
      </c>
      <c r="S187" s="245">
        <v>0</v>
      </c>
      <c r="T187" s="246">
        <f>S187*H187</f>
        <v>0</v>
      </c>
      <c r="AR187" s="247" t="s">
        <v>285</v>
      </c>
      <c r="AT187" s="247" t="s">
        <v>280</v>
      </c>
      <c r="AU187" s="247" t="s">
        <v>96</v>
      </c>
      <c r="AY187" s="16" t="s">
        <v>278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6" t="s">
        <v>93</v>
      </c>
      <c r="BK187" s="248">
        <f>ROUND(I187*H187,2)</f>
        <v>0</v>
      </c>
      <c r="BL187" s="16" t="s">
        <v>285</v>
      </c>
      <c r="BM187" s="247" t="s">
        <v>380</v>
      </c>
    </row>
    <row r="188" spans="2:51" s="12" customFormat="1" ht="12">
      <c r="B188" s="249"/>
      <c r="C188" s="250"/>
      <c r="D188" s="251" t="s">
        <v>291</v>
      </c>
      <c r="E188" s="252" t="s">
        <v>1</v>
      </c>
      <c r="F188" s="253" t="s">
        <v>381</v>
      </c>
      <c r="G188" s="250"/>
      <c r="H188" s="254">
        <v>0.204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AT188" s="260" t="s">
        <v>291</v>
      </c>
      <c r="AU188" s="260" t="s">
        <v>96</v>
      </c>
      <c r="AV188" s="12" t="s">
        <v>96</v>
      </c>
      <c r="AW188" s="12" t="s">
        <v>42</v>
      </c>
      <c r="AX188" s="12" t="s">
        <v>93</v>
      </c>
      <c r="AY188" s="260" t="s">
        <v>278</v>
      </c>
    </row>
    <row r="189" spans="2:65" s="1" customFormat="1" ht="54" customHeight="1">
      <c r="B189" s="38"/>
      <c r="C189" s="236" t="s">
        <v>382</v>
      </c>
      <c r="D189" s="236" t="s">
        <v>280</v>
      </c>
      <c r="E189" s="237" t="s">
        <v>383</v>
      </c>
      <c r="F189" s="238" t="s">
        <v>384</v>
      </c>
      <c r="G189" s="239" t="s">
        <v>312</v>
      </c>
      <c r="H189" s="240">
        <v>1.575</v>
      </c>
      <c r="I189" s="241"/>
      <c r="J189" s="242">
        <f>ROUND(I189*H189,2)</f>
        <v>0</v>
      </c>
      <c r="K189" s="238" t="s">
        <v>284</v>
      </c>
      <c r="L189" s="43"/>
      <c r="M189" s="243" t="s">
        <v>1</v>
      </c>
      <c r="N189" s="244" t="s">
        <v>51</v>
      </c>
      <c r="O189" s="86"/>
      <c r="P189" s="245">
        <f>O189*H189</f>
        <v>0</v>
      </c>
      <c r="Q189" s="245">
        <v>0.01052</v>
      </c>
      <c r="R189" s="245">
        <f>Q189*H189</f>
        <v>0.016569</v>
      </c>
      <c r="S189" s="245">
        <v>0</v>
      </c>
      <c r="T189" s="246">
        <f>S189*H189</f>
        <v>0</v>
      </c>
      <c r="AR189" s="247" t="s">
        <v>285</v>
      </c>
      <c r="AT189" s="247" t="s">
        <v>280</v>
      </c>
      <c r="AU189" s="247" t="s">
        <v>96</v>
      </c>
      <c r="AY189" s="16" t="s">
        <v>278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93</v>
      </c>
      <c r="BK189" s="248">
        <f>ROUND(I189*H189,2)</f>
        <v>0</v>
      </c>
      <c r="BL189" s="16" t="s">
        <v>285</v>
      </c>
      <c r="BM189" s="247" t="s">
        <v>385</v>
      </c>
    </row>
    <row r="190" spans="2:51" s="12" customFormat="1" ht="12">
      <c r="B190" s="249"/>
      <c r="C190" s="250"/>
      <c r="D190" s="251" t="s">
        <v>291</v>
      </c>
      <c r="E190" s="252" t="s">
        <v>1</v>
      </c>
      <c r="F190" s="253" t="s">
        <v>386</v>
      </c>
      <c r="G190" s="250"/>
      <c r="H190" s="254">
        <v>1.575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AT190" s="260" t="s">
        <v>291</v>
      </c>
      <c r="AU190" s="260" t="s">
        <v>96</v>
      </c>
      <c r="AV190" s="12" t="s">
        <v>96</v>
      </c>
      <c r="AW190" s="12" t="s">
        <v>42</v>
      </c>
      <c r="AX190" s="12" t="s">
        <v>93</v>
      </c>
      <c r="AY190" s="260" t="s">
        <v>278</v>
      </c>
    </row>
    <row r="191" spans="2:65" s="1" customFormat="1" ht="54" customHeight="1">
      <c r="B191" s="38"/>
      <c r="C191" s="236" t="s">
        <v>7</v>
      </c>
      <c r="D191" s="236" t="s">
        <v>280</v>
      </c>
      <c r="E191" s="237" t="s">
        <v>387</v>
      </c>
      <c r="F191" s="238" t="s">
        <v>388</v>
      </c>
      <c r="G191" s="239" t="s">
        <v>312</v>
      </c>
      <c r="H191" s="240">
        <v>1.575</v>
      </c>
      <c r="I191" s="241"/>
      <c r="J191" s="242">
        <f>ROUND(I191*H191,2)</f>
        <v>0</v>
      </c>
      <c r="K191" s="238" t="s">
        <v>284</v>
      </c>
      <c r="L191" s="43"/>
      <c r="M191" s="243" t="s">
        <v>1</v>
      </c>
      <c r="N191" s="244" t="s">
        <v>51</v>
      </c>
      <c r="O191" s="86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47" t="s">
        <v>285</v>
      </c>
      <c r="AT191" s="247" t="s">
        <v>280</v>
      </c>
      <c r="AU191" s="247" t="s">
        <v>96</v>
      </c>
      <c r="AY191" s="16" t="s">
        <v>278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93</v>
      </c>
      <c r="BK191" s="248">
        <f>ROUND(I191*H191,2)</f>
        <v>0</v>
      </c>
      <c r="BL191" s="16" t="s">
        <v>285</v>
      </c>
      <c r="BM191" s="247" t="s">
        <v>389</v>
      </c>
    </row>
    <row r="192" spans="2:65" s="1" customFormat="1" ht="43.2" customHeight="1">
      <c r="B192" s="38"/>
      <c r="C192" s="236" t="s">
        <v>390</v>
      </c>
      <c r="D192" s="236" t="s">
        <v>280</v>
      </c>
      <c r="E192" s="237" t="s">
        <v>391</v>
      </c>
      <c r="F192" s="238" t="s">
        <v>392</v>
      </c>
      <c r="G192" s="239" t="s">
        <v>283</v>
      </c>
      <c r="H192" s="240">
        <v>4.242</v>
      </c>
      <c r="I192" s="241"/>
      <c r="J192" s="242">
        <f>ROUND(I192*H192,2)</f>
        <v>0</v>
      </c>
      <c r="K192" s="238" t="s">
        <v>284</v>
      </c>
      <c r="L192" s="43"/>
      <c r="M192" s="243" t="s">
        <v>1</v>
      </c>
      <c r="N192" s="244" t="s">
        <v>51</v>
      </c>
      <c r="O192" s="86"/>
      <c r="P192" s="245">
        <f>O192*H192</f>
        <v>0</v>
      </c>
      <c r="Q192" s="245">
        <v>0.03765</v>
      </c>
      <c r="R192" s="245">
        <f>Q192*H192</f>
        <v>0.1597113</v>
      </c>
      <c r="S192" s="245">
        <v>0</v>
      </c>
      <c r="T192" s="246">
        <f>S192*H192</f>
        <v>0</v>
      </c>
      <c r="AR192" s="247" t="s">
        <v>285</v>
      </c>
      <c r="AT192" s="247" t="s">
        <v>280</v>
      </c>
      <c r="AU192" s="247" t="s">
        <v>96</v>
      </c>
      <c r="AY192" s="16" t="s">
        <v>278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93</v>
      </c>
      <c r="BK192" s="248">
        <f>ROUND(I192*H192,2)</f>
        <v>0</v>
      </c>
      <c r="BL192" s="16" t="s">
        <v>285</v>
      </c>
      <c r="BM192" s="247" t="s">
        <v>393</v>
      </c>
    </row>
    <row r="193" spans="2:51" s="12" customFormat="1" ht="12">
      <c r="B193" s="249"/>
      <c r="C193" s="250"/>
      <c r="D193" s="251" t="s">
        <v>291</v>
      </c>
      <c r="E193" s="252" t="s">
        <v>1</v>
      </c>
      <c r="F193" s="253" t="s">
        <v>394</v>
      </c>
      <c r="G193" s="250"/>
      <c r="H193" s="254">
        <v>4.242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AT193" s="260" t="s">
        <v>291</v>
      </c>
      <c r="AU193" s="260" t="s">
        <v>96</v>
      </c>
      <c r="AV193" s="12" t="s">
        <v>96</v>
      </c>
      <c r="AW193" s="12" t="s">
        <v>42</v>
      </c>
      <c r="AX193" s="12" t="s">
        <v>93</v>
      </c>
      <c r="AY193" s="260" t="s">
        <v>278</v>
      </c>
    </row>
    <row r="194" spans="2:65" s="1" customFormat="1" ht="32.4" customHeight="1">
      <c r="B194" s="38"/>
      <c r="C194" s="236" t="s">
        <v>395</v>
      </c>
      <c r="D194" s="236" t="s">
        <v>280</v>
      </c>
      <c r="E194" s="237" t="s">
        <v>396</v>
      </c>
      <c r="F194" s="238" t="s">
        <v>397</v>
      </c>
      <c r="G194" s="239" t="s">
        <v>333</v>
      </c>
      <c r="H194" s="240">
        <v>0.038</v>
      </c>
      <c r="I194" s="241"/>
      <c r="J194" s="242">
        <f>ROUND(I194*H194,2)</f>
        <v>0</v>
      </c>
      <c r="K194" s="238" t="s">
        <v>284</v>
      </c>
      <c r="L194" s="43"/>
      <c r="M194" s="243" t="s">
        <v>1</v>
      </c>
      <c r="N194" s="244" t="s">
        <v>51</v>
      </c>
      <c r="O194" s="86"/>
      <c r="P194" s="245">
        <f>O194*H194</f>
        <v>0</v>
      </c>
      <c r="Q194" s="245">
        <v>1.04528</v>
      </c>
      <c r="R194" s="245">
        <f>Q194*H194</f>
        <v>0.03972064</v>
      </c>
      <c r="S194" s="245">
        <v>0</v>
      </c>
      <c r="T194" s="246">
        <f>S194*H194</f>
        <v>0</v>
      </c>
      <c r="AR194" s="247" t="s">
        <v>285</v>
      </c>
      <c r="AT194" s="247" t="s">
        <v>280</v>
      </c>
      <c r="AU194" s="247" t="s">
        <v>96</v>
      </c>
      <c r="AY194" s="16" t="s">
        <v>278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6" t="s">
        <v>93</v>
      </c>
      <c r="BK194" s="248">
        <f>ROUND(I194*H194,2)</f>
        <v>0</v>
      </c>
      <c r="BL194" s="16" t="s">
        <v>285</v>
      </c>
      <c r="BM194" s="247" t="s">
        <v>398</v>
      </c>
    </row>
    <row r="195" spans="2:51" s="12" customFormat="1" ht="12">
      <c r="B195" s="249"/>
      <c r="C195" s="250"/>
      <c r="D195" s="251" t="s">
        <v>291</v>
      </c>
      <c r="E195" s="252" t="s">
        <v>1</v>
      </c>
      <c r="F195" s="253" t="s">
        <v>399</v>
      </c>
      <c r="G195" s="250"/>
      <c r="H195" s="254">
        <v>0.038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AT195" s="260" t="s">
        <v>291</v>
      </c>
      <c r="AU195" s="260" t="s">
        <v>96</v>
      </c>
      <c r="AV195" s="12" t="s">
        <v>96</v>
      </c>
      <c r="AW195" s="12" t="s">
        <v>42</v>
      </c>
      <c r="AX195" s="12" t="s">
        <v>93</v>
      </c>
      <c r="AY195" s="260" t="s">
        <v>278</v>
      </c>
    </row>
    <row r="196" spans="2:65" s="1" customFormat="1" ht="32.4" customHeight="1">
      <c r="B196" s="38"/>
      <c r="C196" s="236" t="s">
        <v>400</v>
      </c>
      <c r="D196" s="236" t="s">
        <v>280</v>
      </c>
      <c r="E196" s="237" t="s">
        <v>401</v>
      </c>
      <c r="F196" s="238" t="s">
        <v>402</v>
      </c>
      <c r="G196" s="239" t="s">
        <v>333</v>
      </c>
      <c r="H196" s="240">
        <v>0.029</v>
      </c>
      <c r="I196" s="241"/>
      <c r="J196" s="242">
        <f>ROUND(I196*H196,2)</f>
        <v>0</v>
      </c>
      <c r="K196" s="238" t="s">
        <v>284</v>
      </c>
      <c r="L196" s="43"/>
      <c r="M196" s="243" t="s">
        <v>1</v>
      </c>
      <c r="N196" s="244" t="s">
        <v>51</v>
      </c>
      <c r="O196" s="86"/>
      <c r="P196" s="245">
        <f>O196*H196</f>
        <v>0</v>
      </c>
      <c r="Q196" s="245">
        <v>0.01954</v>
      </c>
      <c r="R196" s="245">
        <f>Q196*H196</f>
        <v>0.00056666</v>
      </c>
      <c r="S196" s="245">
        <v>0</v>
      </c>
      <c r="T196" s="246">
        <f>S196*H196</f>
        <v>0</v>
      </c>
      <c r="AR196" s="247" t="s">
        <v>285</v>
      </c>
      <c r="AT196" s="247" t="s">
        <v>280</v>
      </c>
      <c r="AU196" s="247" t="s">
        <v>96</v>
      </c>
      <c r="AY196" s="16" t="s">
        <v>278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6" t="s">
        <v>93</v>
      </c>
      <c r="BK196" s="248">
        <f>ROUND(I196*H196,2)</f>
        <v>0</v>
      </c>
      <c r="BL196" s="16" t="s">
        <v>285</v>
      </c>
      <c r="BM196" s="247" t="s">
        <v>403</v>
      </c>
    </row>
    <row r="197" spans="2:51" s="12" customFormat="1" ht="12">
      <c r="B197" s="249"/>
      <c r="C197" s="250"/>
      <c r="D197" s="251" t="s">
        <v>291</v>
      </c>
      <c r="E197" s="252" t="s">
        <v>1</v>
      </c>
      <c r="F197" s="253" t="s">
        <v>404</v>
      </c>
      <c r="G197" s="250"/>
      <c r="H197" s="254">
        <v>0.027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291</v>
      </c>
      <c r="AU197" s="260" t="s">
        <v>96</v>
      </c>
      <c r="AV197" s="12" t="s">
        <v>96</v>
      </c>
      <c r="AW197" s="12" t="s">
        <v>42</v>
      </c>
      <c r="AX197" s="12" t="s">
        <v>93</v>
      </c>
      <c r="AY197" s="260" t="s">
        <v>278</v>
      </c>
    </row>
    <row r="198" spans="2:51" s="12" customFormat="1" ht="12">
      <c r="B198" s="249"/>
      <c r="C198" s="250"/>
      <c r="D198" s="251" t="s">
        <v>291</v>
      </c>
      <c r="E198" s="250"/>
      <c r="F198" s="253" t="s">
        <v>405</v>
      </c>
      <c r="G198" s="250"/>
      <c r="H198" s="254">
        <v>0.029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AT198" s="260" t="s">
        <v>291</v>
      </c>
      <c r="AU198" s="260" t="s">
        <v>96</v>
      </c>
      <c r="AV198" s="12" t="s">
        <v>96</v>
      </c>
      <c r="AW198" s="12" t="s">
        <v>4</v>
      </c>
      <c r="AX198" s="12" t="s">
        <v>93</v>
      </c>
      <c r="AY198" s="260" t="s">
        <v>278</v>
      </c>
    </row>
    <row r="199" spans="2:65" s="1" customFormat="1" ht="14.4" customHeight="1">
      <c r="B199" s="38"/>
      <c r="C199" s="282" t="s">
        <v>406</v>
      </c>
      <c r="D199" s="282" t="s">
        <v>407</v>
      </c>
      <c r="E199" s="283" t="s">
        <v>408</v>
      </c>
      <c r="F199" s="284" t="s">
        <v>409</v>
      </c>
      <c r="G199" s="285" t="s">
        <v>333</v>
      </c>
      <c r="H199" s="286">
        <v>0.029</v>
      </c>
      <c r="I199" s="287"/>
      <c r="J199" s="288">
        <f>ROUND(I199*H199,2)</f>
        <v>0</v>
      </c>
      <c r="K199" s="284" t="s">
        <v>284</v>
      </c>
      <c r="L199" s="289"/>
      <c r="M199" s="290" t="s">
        <v>1</v>
      </c>
      <c r="N199" s="291" t="s">
        <v>51</v>
      </c>
      <c r="O199" s="86"/>
      <c r="P199" s="245">
        <f>O199*H199</f>
        <v>0</v>
      </c>
      <c r="Q199" s="245">
        <v>1</v>
      </c>
      <c r="R199" s="245">
        <f>Q199*H199</f>
        <v>0.029</v>
      </c>
      <c r="S199" s="245">
        <v>0</v>
      </c>
      <c r="T199" s="246">
        <f>S199*H199</f>
        <v>0</v>
      </c>
      <c r="AR199" s="247" t="s">
        <v>316</v>
      </c>
      <c r="AT199" s="247" t="s">
        <v>407</v>
      </c>
      <c r="AU199" s="247" t="s">
        <v>96</v>
      </c>
      <c r="AY199" s="16" t="s">
        <v>278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6" t="s">
        <v>93</v>
      </c>
      <c r="BK199" s="248">
        <f>ROUND(I199*H199,2)</f>
        <v>0</v>
      </c>
      <c r="BL199" s="16" t="s">
        <v>285</v>
      </c>
      <c r="BM199" s="247" t="s">
        <v>410</v>
      </c>
    </row>
    <row r="200" spans="2:51" s="12" customFormat="1" ht="12">
      <c r="B200" s="249"/>
      <c r="C200" s="250"/>
      <c r="D200" s="251" t="s">
        <v>291</v>
      </c>
      <c r="E200" s="250"/>
      <c r="F200" s="253" t="s">
        <v>405</v>
      </c>
      <c r="G200" s="250"/>
      <c r="H200" s="254">
        <v>0.029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AT200" s="260" t="s">
        <v>291</v>
      </c>
      <c r="AU200" s="260" t="s">
        <v>96</v>
      </c>
      <c r="AV200" s="12" t="s">
        <v>96</v>
      </c>
      <c r="AW200" s="12" t="s">
        <v>4</v>
      </c>
      <c r="AX200" s="12" t="s">
        <v>93</v>
      </c>
      <c r="AY200" s="260" t="s">
        <v>278</v>
      </c>
    </row>
    <row r="201" spans="2:65" s="1" customFormat="1" ht="32.4" customHeight="1">
      <c r="B201" s="38"/>
      <c r="C201" s="236" t="s">
        <v>411</v>
      </c>
      <c r="D201" s="236" t="s">
        <v>280</v>
      </c>
      <c r="E201" s="237" t="s">
        <v>412</v>
      </c>
      <c r="F201" s="238" t="s">
        <v>413</v>
      </c>
      <c r="G201" s="239" t="s">
        <v>312</v>
      </c>
      <c r="H201" s="240">
        <v>0.908</v>
      </c>
      <c r="I201" s="241"/>
      <c r="J201" s="242">
        <f>ROUND(I201*H201,2)</f>
        <v>0</v>
      </c>
      <c r="K201" s="238" t="s">
        <v>284</v>
      </c>
      <c r="L201" s="43"/>
      <c r="M201" s="243" t="s">
        <v>1</v>
      </c>
      <c r="N201" s="244" t="s">
        <v>51</v>
      </c>
      <c r="O201" s="86"/>
      <c r="P201" s="245">
        <f>O201*H201</f>
        <v>0</v>
      </c>
      <c r="Q201" s="245">
        <v>0.00079</v>
      </c>
      <c r="R201" s="245">
        <f>Q201*H201</f>
        <v>0.00071732</v>
      </c>
      <c r="S201" s="245">
        <v>0</v>
      </c>
      <c r="T201" s="246">
        <f>S201*H201</f>
        <v>0</v>
      </c>
      <c r="AR201" s="247" t="s">
        <v>285</v>
      </c>
      <c r="AT201" s="247" t="s">
        <v>280</v>
      </c>
      <c r="AU201" s="247" t="s">
        <v>96</v>
      </c>
      <c r="AY201" s="16" t="s">
        <v>278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6" t="s">
        <v>93</v>
      </c>
      <c r="BK201" s="248">
        <f>ROUND(I201*H201,2)</f>
        <v>0</v>
      </c>
      <c r="BL201" s="16" t="s">
        <v>285</v>
      </c>
      <c r="BM201" s="247" t="s">
        <v>414</v>
      </c>
    </row>
    <row r="202" spans="2:51" s="12" customFormat="1" ht="12">
      <c r="B202" s="249"/>
      <c r="C202" s="250"/>
      <c r="D202" s="251" t="s">
        <v>291</v>
      </c>
      <c r="E202" s="252" t="s">
        <v>1</v>
      </c>
      <c r="F202" s="253" t="s">
        <v>415</v>
      </c>
      <c r="G202" s="250"/>
      <c r="H202" s="254">
        <v>0.908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AT202" s="260" t="s">
        <v>291</v>
      </c>
      <c r="AU202" s="260" t="s">
        <v>96</v>
      </c>
      <c r="AV202" s="12" t="s">
        <v>96</v>
      </c>
      <c r="AW202" s="12" t="s">
        <v>42</v>
      </c>
      <c r="AX202" s="12" t="s">
        <v>93</v>
      </c>
      <c r="AY202" s="260" t="s">
        <v>278</v>
      </c>
    </row>
    <row r="203" spans="2:65" s="1" customFormat="1" ht="54" customHeight="1">
      <c r="B203" s="38"/>
      <c r="C203" s="236" t="s">
        <v>416</v>
      </c>
      <c r="D203" s="236" t="s">
        <v>280</v>
      </c>
      <c r="E203" s="237" t="s">
        <v>417</v>
      </c>
      <c r="F203" s="238" t="s">
        <v>418</v>
      </c>
      <c r="G203" s="239" t="s">
        <v>289</v>
      </c>
      <c r="H203" s="240">
        <v>0.435</v>
      </c>
      <c r="I203" s="241"/>
      <c r="J203" s="242">
        <f>ROUND(I203*H203,2)</f>
        <v>0</v>
      </c>
      <c r="K203" s="238" t="s">
        <v>284</v>
      </c>
      <c r="L203" s="43"/>
      <c r="M203" s="243" t="s">
        <v>1</v>
      </c>
      <c r="N203" s="244" t="s">
        <v>51</v>
      </c>
      <c r="O203" s="86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7" t="s">
        <v>285</v>
      </c>
      <c r="AT203" s="247" t="s">
        <v>280</v>
      </c>
      <c r="AU203" s="247" t="s">
        <v>96</v>
      </c>
      <c r="AY203" s="16" t="s">
        <v>278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93</v>
      </c>
      <c r="BK203" s="248">
        <f>ROUND(I203*H203,2)</f>
        <v>0</v>
      </c>
      <c r="BL203" s="16" t="s">
        <v>285</v>
      </c>
      <c r="BM203" s="247" t="s">
        <v>419</v>
      </c>
    </row>
    <row r="204" spans="2:51" s="12" customFormat="1" ht="12">
      <c r="B204" s="249"/>
      <c r="C204" s="250"/>
      <c r="D204" s="251" t="s">
        <v>291</v>
      </c>
      <c r="E204" s="252" t="s">
        <v>1</v>
      </c>
      <c r="F204" s="253" t="s">
        <v>420</v>
      </c>
      <c r="G204" s="250"/>
      <c r="H204" s="254">
        <v>0.435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AT204" s="260" t="s">
        <v>291</v>
      </c>
      <c r="AU204" s="260" t="s">
        <v>96</v>
      </c>
      <c r="AV204" s="12" t="s">
        <v>96</v>
      </c>
      <c r="AW204" s="12" t="s">
        <v>42</v>
      </c>
      <c r="AX204" s="12" t="s">
        <v>93</v>
      </c>
      <c r="AY204" s="260" t="s">
        <v>278</v>
      </c>
    </row>
    <row r="205" spans="2:65" s="1" customFormat="1" ht="32.4" customHeight="1">
      <c r="B205" s="38"/>
      <c r="C205" s="236" t="s">
        <v>421</v>
      </c>
      <c r="D205" s="236" t="s">
        <v>280</v>
      </c>
      <c r="E205" s="237" t="s">
        <v>422</v>
      </c>
      <c r="F205" s="238" t="s">
        <v>423</v>
      </c>
      <c r="G205" s="239" t="s">
        <v>312</v>
      </c>
      <c r="H205" s="240">
        <v>25.62</v>
      </c>
      <c r="I205" s="241"/>
      <c r="J205" s="242">
        <f>ROUND(I205*H205,2)</f>
        <v>0</v>
      </c>
      <c r="K205" s="238" t="s">
        <v>284</v>
      </c>
      <c r="L205" s="43"/>
      <c r="M205" s="243" t="s">
        <v>1</v>
      </c>
      <c r="N205" s="244" t="s">
        <v>51</v>
      </c>
      <c r="O205" s="86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AR205" s="247" t="s">
        <v>285</v>
      </c>
      <c r="AT205" s="247" t="s">
        <v>280</v>
      </c>
      <c r="AU205" s="247" t="s">
        <v>96</v>
      </c>
      <c r="AY205" s="16" t="s">
        <v>278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6" t="s">
        <v>93</v>
      </c>
      <c r="BK205" s="248">
        <f>ROUND(I205*H205,2)</f>
        <v>0</v>
      </c>
      <c r="BL205" s="16" t="s">
        <v>285</v>
      </c>
      <c r="BM205" s="247" t="s">
        <v>424</v>
      </c>
    </row>
    <row r="206" spans="2:51" s="12" customFormat="1" ht="12">
      <c r="B206" s="249"/>
      <c r="C206" s="250"/>
      <c r="D206" s="251" t="s">
        <v>291</v>
      </c>
      <c r="E206" s="252" t="s">
        <v>1</v>
      </c>
      <c r="F206" s="253" t="s">
        <v>425</v>
      </c>
      <c r="G206" s="250"/>
      <c r="H206" s="254">
        <v>25.62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291</v>
      </c>
      <c r="AU206" s="260" t="s">
        <v>96</v>
      </c>
      <c r="AV206" s="12" t="s">
        <v>96</v>
      </c>
      <c r="AW206" s="12" t="s">
        <v>42</v>
      </c>
      <c r="AX206" s="12" t="s">
        <v>93</v>
      </c>
      <c r="AY206" s="260" t="s">
        <v>278</v>
      </c>
    </row>
    <row r="207" spans="2:65" s="1" customFormat="1" ht="32.4" customHeight="1">
      <c r="B207" s="38"/>
      <c r="C207" s="236" t="s">
        <v>426</v>
      </c>
      <c r="D207" s="236" t="s">
        <v>280</v>
      </c>
      <c r="E207" s="237" t="s">
        <v>427</v>
      </c>
      <c r="F207" s="238" t="s">
        <v>428</v>
      </c>
      <c r="G207" s="239" t="s">
        <v>312</v>
      </c>
      <c r="H207" s="240">
        <v>0.288</v>
      </c>
      <c r="I207" s="241"/>
      <c r="J207" s="242">
        <f>ROUND(I207*H207,2)</f>
        <v>0</v>
      </c>
      <c r="K207" s="238" t="s">
        <v>284</v>
      </c>
      <c r="L207" s="43"/>
      <c r="M207" s="243" t="s">
        <v>1</v>
      </c>
      <c r="N207" s="244" t="s">
        <v>51</v>
      </c>
      <c r="O207" s="86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AR207" s="247" t="s">
        <v>285</v>
      </c>
      <c r="AT207" s="247" t="s">
        <v>280</v>
      </c>
      <c r="AU207" s="247" t="s">
        <v>96</v>
      </c>
      <c r="AY207" s="16" t="s">
        <v>278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93</v>
      </c>
      <c r="BK207" s="248">
        <f>ROUND(I207*H207,2)</f>
        <v>0</v>
      </c>
      <c r="BL207" s="16" t="s">
        <v>285</v>
      </c>
      <c r="BM207" s="247" t="s">
        <v>429</v>
      </c>
    </row>
    <row r="208" spans="2:51" s="12" customFormat="1" ht="12">
      <c r="B208" s="249"/>
      <c r="C208" s="250"/>
      <c r="D208" s="251" t="s">
        <v>291</v>
      </c>
      <c r="E208" s="252" t="s">
        <v>1</v>
      </c>
      <c r="F208" s="253" t="s">
        <v>430</v>
      </c>
      <c r="G208" s="250"/>
      <c r="H208" s="254">
        <v>0.288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AT208" s="260" t="s">
        <v>291</v>
      </c>
      <c r="AU208" s="260" t="s">
        <v>96</v>
      </c>
      <c r="AV208" s="12" t="s">
        <v>96</v>
      </c>
      <c r="AW208" s="12" t="s">
        <v>42</v>
      </c>
      <c r="AX208" s="12" t="s">
        <v>93</v>
      </c>
      <c r="AY208" s="260" t="s">
        <v>278</v>
      </c>
    </row>
    <row r="209" spans="2:65" s="1" customFormat="1" ht="54" customHeight="1">
      <c r="B209" s="38"/>
      <c r="C209" s="236" t="s">
        <v>431</v>
      </c>
      <c r="D209" s="236" t="s">
        <v>280</v>
      </c>
      <c r="E209" s="237" t="s">
        <v>432</v>
      </c>
      <c r="F209" s="238" t="s">
        <v>433</v>
      </c>
      <c r="G209" s="239" t="s">
        <v>312</v>
      </c>
      <c r="H209" s="240">
        <v>147.211</v>
      </c>
      <c r="I209" s="241"/>
      <c r="J209" s="242">
        <f>ROUND(I209*H209,2)</f>
        <v>0</v>
      </c>
      <c r="K209" s="238" t="s">
        <v>284</v>
      </c>
      <c r="L209" s="43"/>
      <c r="M209" s="243" t="s">
        <v>1</v>
      </c>
      <c r="N209" s="244" t="s">
        <v>51</v>
      </c>
      <c r="O209" s="86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AR209" s="247" t="s">
        <v>285</v>
      </c>
      <c r="AT209" s="247" t="s">
        <v>280</v>
      </c>
      <c r="AU209" s="247" t="s">
        <v>96</v>
      </c>
      <c r="AY209" s="16" t="s">
        <v>278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6" t="s">
        <v>93</v>
      </c>
      <c r="BK209" s="248">
        <f>ROUND(I209*H209,2)</f>
        <v>0</v>
      </c>
      <c r="BL209" s="16" t="s">
        <v>285</v>
      </c>
      <c r="BM209" s="247" t="s">
        <v>434</v>
      </c>
    </row>
    <row r="210" spans="2:51" s="12" customFormat="1" ht="12">
      <c r="B210" s="249"/>
      <c r="C210" s="250"/>
      <c r="D210" s="251" t="s">
        <v>291</v>
      </c>
      <c r="E210" s="252" t="s">
        <v>1</v>
      </c>
      <c r="F210" s="253" t="s">
        <v>435</v>
      </c>
      <c r="G210" s="250"/>
      <c r="H210" s="254">
        <v>165.011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291</v>
      </c>
      <c r="AU210" s="260" t="s">
        <v>96</v>
      </c>
      <c r="AV210" s="12" t="s">
        <v>96</v>
      </c>
      <c r="AW210" s="12" t="s">
        <v>42</v>
      </c>
      <c r="AX210" s="12" t="s">
        <v>86</v>
      </c>
      <c r="AY210" s="260" t="s">
        <v>278</v>
      </c>
    </row>
    <row r="211" spans="2:51" s="12" customFormat="1" ht="12">
      <c r="B211" s="249"/>
      <c r="C211" s="250"/>
      <c r="D211" s="251" t="s">
        <v>291</v>
      </c>
      <c r="E211" s="252" t="s">
        <v>1</v>
      </c>
      <c r="F211" s="253" t="s">
        <v>436</v>
      </c>
      <c r="G211" s="250"/>
      <c r="H211" s="254">
        <v>-17.8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AT211" s="260" t="s">
        <v>291</v>
      </c>
      <c r="AU211" s="260" t="s">
        <v>96</v>
      </c>
      <c r="AV211" s="12" t="s">
        <v>96</v>
      </c>
      <c r="AW211" s="12" t="s">
        <v>42</v>
      </c>
      <c r="AX211" s="12" t="s">
        <v>86</v>
      </c>
      <c r="AY211" s="260" t="s">
        <v>278</v>
      </c>
    </row>
    <row r="212" spans="2:51" s="14" customFormat="1" ht="12">
      <c r="B212" s="271"/>
      <c r="C212" s="272"/>
      <c r="D212" s="251" t="s">
        <v>291</v>
      </c>
      <c r="E212" s="273" t="s">
        <v>1</v>
      </c>
      <c r="F212" s="274" t="s">
        <v>361</v>
      </c>
      <c r="G212" s="272"/>
      <c r="H212" s="275">
        <v>147.211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AT212" s="281" t="s">
        <v>291</v>
      </c>
      <c r="AU212" s="281" t="s">
        <v>96</v>
      </c>
      <c r="AV212" s="14" t="s">
        <v>285</v>
      </c>
      <c r="AW212" s="14" t="s">
        <v>42</v>
      </c>
      <c r="AX212" s="14" t="s">
        <v>93</v>
      </c>
      <c r="AY212" s="281" t="s">
        <v>278</v>
      </c>
    </row>
    <row r="213" spans="2:65" s="1" customFormat="1" ht="43.2" customHeight="1">
      <c r="B213" s="38"/>
      <c r="C213" s="282" t="s">
        <v>437</v>
      </c>
      <c r="D213" s="282" t="s">
        <v>407</v>
      </c>
      <c r="E213" s="283" t="s">
        <v>438</v>
      </c>
      <c r="F213" s="284" t="s">
        <v>439</v>
      </c>
      <c r="G213" s="285" t="s">
        <v>312</v>
      </c>
      <c r="H213" s="286">
        <v>154.572</v>
      </c>
      <c r="I213" s="287"/>
      <c r="J213" s="288">
        <f>ROUND(I213*H213,2)</f>
        <v>0</v>
      </c>
      <c r="K213" s="284" t="s">
        <v>284</v>
      </c>
      <c r="L213" s="289"/>
      <c r="M213" s="290" t="s">
        <v>1</v>
      </c>
      <c r="N213" s="291" t="s">
        <v>51</v>
      </c>
      <c r="O213" s="86"/>
      <c r="P213" s="245">
        <f>O213*H213</f>
        <v>0</v>
      </c>
      <c r="Q213" s="245">
        <v>0.021</v>
      </c>
      <c r="R213" s="245">
        <f>Q213*H213</f>
        <v>3.2460120000000003</v>
      </c>
      <c r="S213" s="245">
        <v>0</v>
      </c>
      <c r="T213" s="246">
        <f>S213*H213</f>
        <v>0</v>
      </c>
      <c r="AR213" s="247" t="s">
        <v>316</v>
      </c>
      <c r="AT213" s="247" t="s">
        <v>407</v>
      </c>
      <c r="AU213" s="247" t="s">
        <v>96</v>
      </c>
      <c r="AY213" s="16" t="s">
        <v>278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93</v>
      </c>
      <c r="BK213" s="248">
        <f>ROUND(I213*H213,2)</f>
        <v>0</v>
      </c>
      <c r="BL213" s="16" t="s">
        <v>285</v>
      </c>
      <c r="BM213" s="247" t="s">
        <v>440</v>
      </c>
    </row>
    <row r="214" spans="2:51" s="12" customFormat="1" ht="12">
      <c r="B214" s="249"/>
      <c r="C214" s="250"/>
      <c r="D214" s="251" t="s">
        <v>291</v>
      </c>
      <c r="E214" s="252" t="s">
        <v>1</v>
      </c>
      <c r="F214" s="253" t="s">
        <v>441</v>
      </c>
      <c r="G214" s="250"/>
      <c r="H214" s="254">
        <v>147.211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AT214" s="260" t="s">
        <v>291</v>
      </c>
      <c r="AU214" s="260" t="s">
        <v>96</v>
      </c>
      <c r="AV214" s="12" t="s">
        <v>96</v>
      </c>
      <c r="AW214" s="12" t="s">
        <v>42</v>
      </c>
      <c r="AX214" s="12" t="s">
        <v>93</v>
      </c>
      <c r="AY214" s="260" t="s">
        <v>278</v>
      </c>
    </row>
    <row r="215" spans="2:51" s="12" customFormat="1" ht="12">
      <c r="B215" s="249"/>
      <c r="C215" s="250"/>
      <c r="D215" s="251" t="s">
        <v>291</v>
      </c>
      <c r="E215" s="250"/>
      <c r="F215" s="253" t="s">
        <v>442</v>
      </c>
      <c r="G215" s="250"/>
      <c r="H215" s="254">
        <v>154.572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291</v>
      </c>
      <c r="AU215" s="260" t="s">
        <v>96</v>
      </c>
      <c r="AV215" s="12" t="s">
        <v>96</v>
      </c>
      <c r="AW215" s="12" t="s">
        <v>4</v>
      </c>
      <c r="AX215" s="12" t="s">
        <v>93</v>
      </c>
      <c r="AY215" s="260" t="s">
        <v>278</v>
      </c>
    </row>
    <row r="216" spans="2:63" s="11" customFormat="1" ht="22.8" customHeight="1">
      <c r="B216" s="220"/>
      <c r="C216" s="221"/>
      <c r="D216" s="222" t="s">
        <v>85</v>
      </c>
      <c r="E216" s="234" t="s">
        <v>285</v>
      </c>
      <c r="F216" s="234" t="s">
        <v>443</v>
      </c>
      <c r="G216" s="221"/>
      <c r="H216" s="221"/>
      <c r="I216" s="224"/>
      <c r="J216" s="235">
        <f>BK216</f>
        <v>0</v>
      </c>
      <c r="K216" s="221"/>
      <c r="L216" s="226"/>
      <c r="M216" s="227"/>
      <c r="N216" s="228"/>
      <c r="O216" s="228"/>
      <c r="P216" s="229">
        <f>SUM(P217:P247)</f>
        <v>0</v>
      </c>
      <c r="Q216" s="228"/>
      <c r="R216" s="229">
        <f>SUM(R217:R247)</f>
        <v>11.849013869999999</v>
      </c>
      <c r="S216" s="228"/>
      <c r="T216" s="230">
        <f>SUM(T217:T247)</f>
        <v>0</v>
      </c>
      <c r="AR216" s="231" t="s">
        <v>93</v>
      </c>
      <c r="AT216" s="232" t="s">
        <v>85</v>
      </c>
      <c r="AU216" s="232" t="s">
        <v>93</v>
      </c>
      <c r="AY216" s="231" t="s">
        <v>278</v>
      </c>
      <c r="BK216" s="233">
        <f>SUM(BK217:BK247)</f>
        <v>0</v>
      </c>
    </row>
    <row r="217" spans="2:65" s="1" customFormat="1" ht="54" customHeight="1">
      <c r="B217" s="38"/>
      <c r="C217" s="236" t="s">
        <v>444</v>
      </c>
      <c r="D217" s="236" t="s">
        <v>280</v>
      </c>
      <c r="E217" s="237" t="s">
        <v>445</v>
      </c>
      <c r="F217" s="238" t="s">
        <v>446</v>
      </c>
      <c r="G217" s="239" t="s">
        <v>370</v>
      </c>
      <c r="H217" s="240">
        <v>34</v>
      </c>
      <c r="I217" s="241"/>
      <c r="J217" s="242">
        <f>ROUND(I217*H217,2)</f>
        <v>0</v>
      </c>
      <c r="K217" s="238" t="s">
        <v>284</v>
      </c>
      <c r="L217" s="43"/>
      <c r="M217" s="243" t="s">
        <v>1</v>
      </c>
      <c r="N217" s="244" t="s">
        <v>51</v>
      </c>
      <c r="O217" s="86"/>
      <c r="P217" s="245">
        <f>O217*H217</f>
        <v>0</v>
      </c>
      <c r="Q217" s="245">
        <v>0.00459</v>
      </c>
      <c r="R217" s="245">
        <f>Q217*H217</f>
        <v>0.15606</v>
      </c>
      <c r="S217" s="245">
        <v>0</v>
      </c>
      <c r="T217" s="246">
        <f>S217*H217</f>
        <v>0</v>
      </c>
      <c r="AR217" s="247" t="s">
        <v>285</v>
      </c>
      <c r="AT217" s="247" t="s">
        <v>280</v>
      </c>
      <c r="AU217" s="247" t="s">
        <v>96</v>
      </c>
      <c r="AY217" s="16" t="s">
        <v>278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6" t="s">
        <v>93</v>
      </c>
      <c r="BK217" s="248">
        <f>ROUND(I217*H217,2)</f>
        <v>0</v>
      </c>
      <c r="BL217" s="16" t="s">
        <v>285</v>
      </c>
      <c r="BM217" s="247" t="s">
        <v>447</v>
      </c>
    </row>
    <row r="218" spans="2:51" s="12" customFormat="1" ht="12">
      <c r="B218" s="249"/>
      <c r="C218" s="250"/>
      <c r="D218" s="251" t="s">
        <v>291</v>
      </c>
      <c r="E218" s="252" t="s">
        <v>1</v>
      </c>
      <c r="F218" s="253" t="s">
        <v>448</v>
      </c>
      <c r="G218" s="250"/>
      <c r="H218" s="254">
        <v>34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291</v>
      </c>
      <c r="AU218" s="260" t="s">
        <v>96</v>
      </c>
      <c r="AV218" s="12" t="s">
        <v>96</v>
      </c>
      <c r="AW218" s="12" t="s">
        <v>42</v>
      </c>
      <c r="AX218" s="12" t="s">
        <v>93</v>
      </c>
      <c r="AY218" s="260" t="s">
        <v>278</v>
      </c>
    </row>
    <row r="219" spans="2:65" s="1" customFormat="1" ht="21.6" customHeight="1">
      <c r="B219" s="38"/>
      <c r="C219" s="282" t="s">
        <v>449</v>
      </c>
      <c r="D219" s="282" t="s">
        <v>407</v>
      </c>
      <c r="E219" s="283" t="s">
        <v>450</v>
      </c>
      <c r="F219" s="284" t="s">
        <v>451</v>
      </c>
      <c r="G219" s="285" t="s">
        <v>370</v>
      </c>
      <c r="H219" s="286">
        <v>23.23</v>
      </c>
      <c r="I219" s="287"/>
      <c r="J219" s="288">
        <f>ROUND(I219*H219,2)</f>
        <v>0</v>
      </c>
      <c r="K219" s="284" t="s">
        <v>284</v>
      </c>
      <c r="L219" s="289"/>
      <c r="M219" s="290" t="s">
        <v>1</v>
      </c>
      <c r="N219" s="291" t="s">
        <v>51</v>
      </c>
      <c r="O219" s="86"/>
      <c r="P219" s="245">
        <f>O219*H219</f>
        <v>0</v>
      </c>
      <c r="Q219" s="245">
        <v>0.063</v>
      </c>
      <c r="R219" s="245">
        <f>Q219*H219</f>
        <v>1.46349</v>
      </c>
      <c r="S219" s="245">
        <v>0</v>
      </c>
      <c r="T219" s="246">
        <f>S219*H219</f>
        <v>0</v>
      </c>
      <c r="AR219" s="247" t="s">
        <v>316</v>
      </c>
      <c r="AT219" s="247" t="s">
        <v>407</v>
      </c>
      <c r="AU219" s="247" t="s">
        <v>96</v>
      </c>
      <c r="AY219" s="16" t="s">
        <v>278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93</v>
      </c>
      <c r="BK219" s="248">
        <f>ROUND(I219*H219,2)</f>
        <v>0</v>
      </c>
      <c r="BL219" s="16" t="s">
        <v>285</v>
      </c>
      <c r="BM219" s="247" t="s">
        <v>452</v>
      </c>
    </row>
    <row r="220" spans="2:51" s="12" customFormat="1" ht="12">
      <c r="B220" s="249"/>
      <c r="C220" s="250"/>
      <c r="D220" s="251" t="s">
        <v>291</v>
      </c>
      <c r="E220" s="250"/>
      <c r="F220" s="253" t="s">
        <v>453</v>
      </c>
      <c r="G220" s="250"/>
      <c r="H220" s="254">
        <v>23.23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291</v>
      </c>
      <c r="AU220" s="260" t="s">
        <v>96</v>
      </c>
      <c r="AV220" s="12" t="s">
        <v>96</v>
      </c>
      <c r="AW220" s="12" t="s">
        <v>4</v>
      </c>
      <c r="AX220" s="12" t="s">
        <v>93</v>
      </c>
      <c r="AY220" s="260" t="s">
        <v>278</v>
      </c>
    </row>
    <row r="221" spans="2:65" s="1" customFormat="1" ht="14.4" customHeight="1">
      <c r="B221" s="38"/>
      <c r="C221" s="282" t="s">
        <v>454</v>
      </c>
      <c r="D221" s="282" t="s">
        <v>407</v>
      </c>
      <c r="E221" s="283" t="s">
        <v>455</v>
      </c>
      <c r="F221" s="284" t="s">
        <v>456</v>
      </c>
      <c r="G221" s="285" t="s">
        <v>370</v>
      </c>
      <c r="H221" s="286">
        <v>11.11</v>
      </c>
      <c r="I221" s="287"/>
      <c r="J221" s="288">
        <f>ROUND(I221*H221,2)</f>
        <v>0</v>
      </c>
      <c r="K221" s="284" t="s">
        <v>284</v>
      </c>
      <c r="L221" s="289"/>
      <c r="M221" s="290" t="s">
        <v>1</v>
      </c>
      <c r="N221" s="291" t="s">
        <v>51</v>
      </c>
      <c r="O221" s="86"/>
      <c r="P221" s="245">
        <f>O221*H221</f>
        <v>0</v>
      </c>
      <c r="Q221" s="245">
        <v>0.097</v>
      </c>
      <c r="R221" s="245">
        <f>Q221*H221</f>
        <v>1.07767</v>
      </c>
      <c r="S221" s="245">
        <v>0</v>
      </c>
      <c r="T221" s="246">
        <f>S221*H221</f>
        <v>0</v>
      </c>
      <c r="AR221" s="247" t="s">
        <v>316</v>
      </c>
      <c r="AT221" s="247" t="s">
        <v>407</v>
      </c>
      <c r="AU221" s="247" t="s">
        <v>96</v>
      </c>
      <c r="AY221" s="16" t="s">
        <v>278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6" t="s">
        <v>93</v>
      </c>
      <c r="BK221" s="248">
        <f>ROUND(I221*H221,2)</f>
        <v>0</v>
      </c>
      <c r="BL221" s="16" t="s">
        <v>285</v>
      </c>
      <c r="BM221" s="247" t="s">
        <v>457</v>
      </c>
    </row>
    <row r="222" spans="2:51" s="12" customFormat="1" ht="12">
      <c r="B222" s="249"/>
      <c r="C222" s="250"/>
      <c r="D222" s="251" t="s">
        <v>291</v>
      </c>
      <c r="E222" s="250"/>
      <c r="F222" s="253" t="s">
        <v>458</v>
      </c>
      <c r="G222" s="250"/>
      <c r="H222" s="254">
        <v>11.11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AT222" s="260" t="s">
        <v>291</v>
      </c>
      <c r="AU222" s="260" t="s">
        <v>96</v>
      </c>
      <c r="AV222" s="12" t="s">
        <v>96</v>
      </c>
      <c r="AW222" s="12" t="s">
        <v>4</v>
      </c>
      <c r="AX222" s="12" t="s">
        <v>93</v>
      </c>
      <c r="AY222" s="260" t="s">
        <v>278</v>
      </c>
    </row>
    <row r="223" spans="2:65" s="1" customFormat="1" ht="54" customHeight="1">
      <c r="B223" s="38"/>
      <c r="C223" s="236" t="s">
        <v>459</v>
      </c>
      <c r="D223" s="236" t="s">
        <v>280</v>
      </c>
      <c r="E223" s="237" t="s">
        <v>460</v>
      </c>
      <c r="F223" s="238" t="s">
        <v>461</v>
      </c>
      <c r="G223" s="239" t="s">
        <v>370</v>
      </c>
      <c r="H223" s="240">
        <v>15</v>
      </c>
      <c r="I223" s="241"/>
      <c r="J223" s="242">
        <f>ROUND(I223*H223,2)</f>
        <v>0</v>
      </c>
      <c r="K223" s="238" t="s">
        <v>284</v>
      </c>
      <c r="L223" s="43"/>
      <c r="M223" s="243" t="s">
        <v>1</v>
      </c>
      <c r="N223" s="244" t="s">
        <v>51</v>
      </c>
      <c r="O223" s="86"/>
      <c r="P223" s="245">
        <f>O223*H223</f>
        <v>0</v>
      </c>
      <c r="Q223" s="245">
        <v>0.00459</v>
      </c>
      <c r="R223" s="245">
        <f>Q223*H223</f>
        <v>0.06885000000000001</v>
      </c>
      <c r="S223" s="245">
        <v>0</v>
      </c>
      <c r="T223" s="246">
        <f>S223*H223</f>
        <v>0</v>
      </c>
      <c r="AR223" s="247" t="s">
        <v>285</v>
      </c>
      <c r="AT223" s="247" t="s">
        <v>280</v>
      </c>
      <c r="AU223" s="247" t="s">
        <v>96</v>
      </c>
      <c r="AY223" s="16" t="s">
        <v>278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6" t="s">
        <v>93</v>
      </c>
      <c r="BK223" s="248">
        <f>ROUND(I223*H223,2)</f>
        <v>0</v>
      </c>
      <c r="BL223" s="16" t="s">
        <v>285</v>
      </c>
      <c r="BM223" s="247" t="s">
        <v>462</v>
      </c>
    </row>
    <row r="224" spans="2:65" s="1" customFormat="1" ht="21.6" customHeight="1">
      <c r="B224" s="38"/>
      <c r="C224" s="282" t="s">
        <v>463</v>
      </c>
      <c r="D224" s="282" t="s">
        <v>407</v>
      </c>
      <c r="E224" s="283" t="s">
        <v>464</v>
      </c>
      <c r="F224" s="284" t="s">
        <v>465</v>
      </c>
      <c r="G224" s="285" t="s">
        <v>370</v>
      </c>
      <c r="H224" s="286">
        <v>15.15</v>
      </c>
      <c r="I224" s="287"/>
      <c r="J224" s="288">
        <f>ROUND(I224*H224,2)</f>
        <v>0</v>
      </c>
      <c r="K224" s="284" t="s">
        <v>284</v>
      </c>
      <c r="L224" s="289"/>
      <c r="M224" s="290" t="s">
        <v>1</v>
      </c>
      <c r="N224" s="291" t="s">
        <v>51</v>
      </c>
      <c r="O224" s="86"/>
      <c r="P224" s="245">
        <f>O224*H224</f>
        <v>0</v>
      </c>
      <c r="Q224" s="245">
        <v>0.157</v>
      </c>
      <c r="R224" s="245">
        <f>Q224*H224</f>
        <v>2.37855</v>
      </c>
      <c r="S224" s="245">
        <v>0</v>
      </c>
      <c r="T224" s="246">
        <f>S224*H224</f>
        <v>0</v>
      </c>
      <c r="AR224" s="247" t="s">
        <v>316</v>
      </c>
      <c r="AT224" s="247" t="s">
        <v>407</v>
      </c>
      <c r="AU224" s="247" t="s">
        <v>96</v>
      </c>
      <c r="AY224" s="16" t="s">
        <v>278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6" t="s">
        <v>93</v>
      </c>
      <c r="BK224" s="248">
        <f>ROUND(I224*H224,2)</f>
        <v>0</v>
      </c>
      <c r="BL224" s="16" t="s">
        <v>285</v>
      </c>
      <c r="BM224" s="247" t="s">
        <v>466</v>
      </c>
    </row>
    <row r="225" spans="2:51" s="12" customFormat="1" ht="12">
      <c r="B225" s="249"/>
      <c r="C225" s="250"/>
      <c r="D225" s="251" t="s">
        <v>291</v>
      </c>
      <c r="E225" s="250"/>
      <c r="F225" s="253" t="s">
        <v>467</v>
      </c>
      <c r="G225" s="250"/>
      <c r="H225" s="254">
        <v>15.15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AT225" s="260" t="s">
        <v>291</v>
      </c>
      <c r="AU225" s="260" t="s">
        <v>96</v>
      </c>
      <c r="AV225" s="12" t="s">
        <v>96</v>
      </c>
      <c r="AW225" s="12" t="s">
        <v>4</v>
      </c>
      <c r="AX225" s="12" t="s">
        <v>93</v>
      </c>
      <c r="AY225" s="260" t="s">
        <v>278</v>
      </c>
    </row>
    <row r="226" spans="2:65" s="1" customFormat="1" ht="21.6" customHeight="1">
      <c r="B226" s="38"/>
      <c r="C226" s="236" t="s">
        <v>468</v>
      </c>
      <c r="D226" s="236" t="s">
        <v>280</v>
      </c>
      <c r="E226" s="237" t="s">
        <v>469</v>
      </c>
      <c r="F226" s="238" t="s">
        <v>470</v>
      </c>
      <c r="G226" s="239" t="s">
        <v>289</v>
      </c>
      <c r="H226" s="240">
        <v>1.101</v>
      </c>
      <c r="I226" s="241"/>
      <c r="J226" s="242">
        <f>ROUND(I226*H226,2)</f>
        <v>0</v>
      </c>
      <c r="K226" s="238" t="s">
        <v>284</v>
      </c>
      <c r="L226" s="43"/>
      <c r="M226" s="243" t="s">
        <v>1</v>
      </c>
      <c r="N226" s="244" t="s">
        <v>51</v>
      </c>
      <c r="O226" s="86"/>
      <c r="P226" s="245">
        <f>O226*H226</f>
        <v>0</v>
      </c>
      <c r="Q226" s="245">
        <v>2.4534</v>
      </c>
      <c r="R226" s="245">
        <f>Q226*H226</f>
        <v>2.7011933999999997</v>
      </c>
      <c r="S226" s="245">
        <v>0</v>
      </c>
      <c r="T226" s="246">
        <f>S226*H226</f>
        <v>0</v>
      </c>
      <c r="AR226" s="247" t="s">
        <v>285</v>
      </c>
      <c r="AT226" s="247" t="s">
        <v>280</v>
      </c>
      <c r="AU226" s="247" t="s">
        <v>96</v>
      </c>
      <c r="AY226" s="16" t="s">
        <v>278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6" t="s">
        <v>93</v>
      </c>
      <c r="BK226" s="248">
        <f>ROUND(I226*H226,2)</f>
        <v>0</v>
      </c>
      <c r="BL226" s="16" t="s">
        <v>285</v>
      </c>
      <c r="BM226" s="247" t="s">
        <v>471</v>
      </c>
    </row>
    <row r="227" spans="2:51" s="12" customFormat="1" ht="12">
      <c r="B227" s="249"/>
      <c r="C227" s="250"/>
      <c r="D227" s="251" t="s">
        <v>291</v>
      </c>
      <c r="E227" s="252" t="s">
        <v>1</v>
      </c>
      <c r="F227" s="253" t="s">
        <v>472</v>
      </c>
      <c r="G227" s="250"/>
      <c r="H227" s="254">
        <v>0.216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AT227" s="260" t="s">
        <v>291</v>
      </c>
      <c r="AU227" s="260" t="s">
        <v>96</v>
      </c>
      <c r="AV227" s="12" t="s">
        <v>96</v>
      </c>
      <c r="AW227" s="12" t="s">
        <v>42</v>
      </c>
      <c r="AX227" s="12" t="s">
        <v>86</v>
      </c>
      <c r="AY227" s="260" t="s">
        <v>278</v>
      </c>
    </row>
    <row r="228" spans="2:51" s="12" customFormat="1" ht="12">
      <c r="B228" s="249"/>
      <c r="C228" s="250"/>
      <c r="D228" s="251" t="s">
        <v>291</v>
      </c>
      <c r="E228" s="252" t="s">
        <v>1</v>
      </c>
      <c r="F228" s="253" t="s">
        <v>473</v>
      </c>
      <c r="G228" s="250"/>
      <c r="H228" s="254">
        <v>0.55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AT228" s="260" t="s">
        <v>291</v>
      </c>
      <c r="AU228" s="260" t="s">
        <v>96</v>
      </c>
      <c r="AV228" s="12" t="s">
        <v>96</v>
      </c>
      <c r="AW228" s="12" t="s">
        <v>42</v>
      </c>
      <c r="AX228" s="12" t="s">
        <v>86</v>
      </c>
      <c r="AY228" s="260" t="s">
        <v>278</v>
      </c>
    </row>
    <row r="229" spans="2:51" s="12" customFormat="1" ht="12">
      <c r="B229" s="249"/>
      <c r="C229" s="250"/>
      <c r="D229" s="251" t="s">
        <v>291</v>
      </c>
      <c r="E229" s="252" t="s">
        <v>1</v>
      </c>
      <c r="F229" s="253" t="s">
        <v>474</v>
      </c>
      <c r="G229" s="250"/>
      <c r="H229" s="254">
        <v>0.335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AT229" s="260" t="s">
        <v>291</v>
      </c>
      <c r="AU229" s="260" t="s">
        <v>96</v>
      </c>
      <c r="AV229" s="12" t="s">
        <v>96</v>
      </c>
      <c r="AW229" s="12" t="s">
        <v>42</v>
      </c>
      <c r="AX229" s="12" t="s">
        <v>86</v>
      </c>
      <c r="AY229" s="260" t="s">
        <v>278</v>
      </c>
    </row>
    <row r="230" spans="2:51" s="14" customFormat="1" ht="12">
      <c r="B230" s="271"/>
      <c r="C230" s="272"/>
      <c r="D230" s="251" t="s">
        <v>291</v>
      </c>
      <c r="E230" s="273" t="s">
        <v>1</v>
      </c>
      <c r="F230" s="274" t="s">
        <v>361</v>
      </c>
      <c r="G230" s="272"/>
      <c r="H230" s="275">
        <v>1.101</v>
      </c>
      <c r="I230" s="276"/>
      <c r="J230" s="272"/>
      <c r="K230" s="272"/>
      <c r="L230" s="277"/>
      <c r="M230" s="278"/>
      <c r="N230" s="279"/>
      <c r="O230" s="279"/>
      <c r="P230" s="279"/>
      <c r="Q230" s="279"/>
      <c r="R230" s="279"/>
      <c r="S230" s="279"/>
      <c r="T230" s="280"/>
      <c r="AT230" s="281" t="s">
        <v>291</v>
      </c>
      <c r="AU230" s="281" t="s">
        <v>96</v>
      </c>
      <c r="AV230" s="14" t="s">
        <v>285</v>
      </c>
      <c r="AW230" s="14" t="s">
        <v>42</v>
      </c>
      <c r="AX230" s="14" t="s">
        <v>93</v>
      </c>
      <c r="AY230" s="281" t="s">
        <v>278</v>
      </c>
    </row>
    <row r="231" spans="2:65" s="1" customFormat="1" ht="21.6" customHeight="1">
      <c r="B231" s="38"/>
      <c r="C231" s="236" t="s">
        <v>475</v>
      </c>
      <c r="D231" s="236" t="s">
        <v>280</v>
      </c>
      <c r="E231" s="237" t="s">
        <v>476</v>
      </c>
      <c r="F231" s="238" t="s">
        <v>477</v>
      </c>
      <c r="G231" s="239" t="s">
        <v>312</v>
      </c>
      <c r="H231" s="240">
        <v>8.649</v>
      </c>
      <c r="I231" s="241"/>
      <c r="J231" s="242">
        <f>ROUND(I231*H231,2)</f>
        <v>0</v>
      </c>
      <c r="K231" s="238" t="s">
        <v>284</v>
      </c>
      <c r="L231" s="43"/>
      <c r="M231" s="243" t="s">
        <v>1</v>
      </c>
      <c r="N231" s="244" t="s">
        <v>51</v>
      </c>
      <c r="O231" s="86"/>
      <c r="P231" s="245">
        <f>O231*H231</f>
        <v>0</v>
      </c>
      <c r="Q231" s="245">
        <v>0.00519</v>
      </c>
      <c r="R231" s="245">
        <f>Q231*H231</f>
        <v>0.044888309999999994</v>
      </c>
      <c r="S231" s="245">
        <v>0</v>
      </c>
      <c r="T231" s="246">
        <f>S231*H231</f>
        <v>0</v>
      </c>
      <c r="AR231" s="247" t="s">
        <v>285</v>
      </c>
      <c r="AT231" s="247" t="s">
        <v>280</v>
      </c>
      <c r="AU231" s="247" t="s">
        <v>96</v>
      </c>
      <c r="AY231" s="16" t="s">
        <v>278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93</v>
      </c>
      <c r="BK231" s="248">
        <f>ROUND(I231*H231,2)</f>
        <v>0</v>
      </c>
      <c r="BL231" s="16" t="s">
        <v>285</v>
      </c>
      <c r="BM231" s="247" t="s">
        <v>478</v>
      </c>
    </row>
    <row r="232" spans="2:51" s="12" customFormat="1" ht="12">
      <c r="B232" s="249"/>
      <c r="C232" s="250"/>
      <c r="D232" s="251" t="s">
        <v>291</v>
      </c>
      <c r="E232" s="252" t="s">
        <v>1</v>
      </c>
      <c r="F232" s="253" t="s">
        <v>479</v>
      </c>
      <c r="G232" s="250"/>
      <c r="H232" s="254">
        <v>1.08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AT232" s="260" t="s">
        <v>291</v>
      </c>
      <c r="AU232" s="260" t="s">
        <v>96</v>
      </c>
      <c r="AV232" s="12" t="s">
        <v>96</v>
      </c>
      <c r="AW232" s="12" t="s">
        <v>42</v>
      </c>
      <c r="AX232" s="12" t="s">
        <v>86</v>
      </c>
      <c r="AY232" s="260" t="s">
        <v>278</v>
      </c>
    </row>
    <row r="233" spans="2:51" s="12" customFormat="1" ht="12">
      <c r="B233" s="249"/>
      <c r="C233" s="250"/>
      <c r="D233" s="251" t="s">
        <v>291</v>
      </c>
      <c r="E233" s="252" t="s">
        <v>1</v>
      </c>
      <c r="F233" s="253" t="s">
        <v>480</v>
      </c>
      <c r="G233" s="250"/>
      <c r="H233" s="254">
        <v>4.889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AT233" s="260" t="s">
        <v>291</v>
      </c>
      <c r="AU233" s="260" t="s">
        <v>96</v>
      </c>
      <c r="AV233" s="12" t="s">
        <v>96</v>
      </c>
      <c r="AW233" s="12" t="s">
        <v>42</v>
      </c>
      <c r="AX233" s="12" t="s">
        <v>86</v>
      </c>
      <c r="AY233" s="260" t="s">
        <v>278</v>
      </c>
    </row>
    <row r="234" spans="2:51" s="12" customFormat="1" ht="12">
      <c r="B234" s="249"/>
      <c r="C234" s="250"/>
      <c r="D234" s="251" t="s">
        <v>291</v>
      </c>
      <c r="E234" s="252" t="s">
        <v>1</v>
      </c>
      <c r="F234" s="253" t="s">
        <v>481</v>
      </c>
      <c r="G234" s="250"/>
      <c r="H234" s="254">
        <v>2.68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291</v>
      </c>
      <c r="AU234" s="260" t="s">
        <v>96</v>
      </c>
      <c r="AV234" s="12" t="s">
        <v>96</v>
      </c>
      <c r="AW234" s="12" t="s">
        <v>42</v>
      </c>
      <c r="AX234" s="12" t="s">
        <v>86</v>
      </c>
      <c r="AY234" s="260" t="s">
        <v>278</v>
      </c>
    </row>
    <row r="235" spans="2:51" s="14" customFormat="1" ht="12">
      <c r="B235" s="271"/>
      <c r="C235" s="272"/>
      <c r="D235" s="251" t="s">
        <v>291</v>
      </c>
      <c r="E235" s="273" t="s">
        <v>1</v>
      </c>
      <c r="F235" s="274" t="s">
        <v>361</v>
      </c>
      <c r="G235" s="272"/>
      <c r="H235" s="275">
        <v>8.649</v>
      </c>
      <c r="I235" s="276"/>
      <c r="J235" s="272"/>
      <c r="K235" s="272"/>
      <c r="L235" s="277"/>
      <c r="M235" s="278"/>
      <c r="N235" s="279"/>
      <c r="O235" s="279"/>
      <c r="P235" s="279"/>
      <c r="Q235" s="279"/>
      <c r="R235" s="279"/>
      <c r="S235" s="279"/>
      <c r="T235" s="280"/>
      <c r="AT235" s="281" t="s">
        <v>291</v>
      </c>
      <c r="AU235" s="281" t="s">
        <v>96</v>
      </c>
      <c r="AV235" s="14" t="s">
        <v>285</v>
      </c>
      <c r="AW235" s="14" t="s">
        <v>42</v>
      </c>
      <c r="AX235" s="14" t="s">
        <v>93</v>
      </c>
      <c r="AY235" s="281" t="s">
        <v>278</v>
      </c>
    </row>
    <row r="236" spans="2:65" s="1" customFormat="1" ht="21.6" customHeight="1">
      <c r="B236" s="38"/>
      <c r="C236" s="236" t="s">
        <v>482</v>
      </c>
      <c r="D236" s="236" t="s">
        <v>280</v>
      </c>
      <c r="E236" s="237" t="s">
        <v>483</v>
      </c>
      <c r="F236" s="238" t="s">
        <v>484</v>
      </c>
      <c r="G236" s="239" t="s">
        <v>312</v>
      </c>
      <c r="H236" s="240">
        <v>8.649</v>
      </c>
      <c r="I236" s="241"/>
      <c r="J236" s="242">
        <f>ROUND(I236*H236,2)</f>
        <v>0</v>
      </c>
      <c r="K236" s="238" t="s">
        <v>284</v>
      </c>
      <c r="L236" s="43"/>
      <c r="M236" s="243" t="s">
        <v>1</v>
      </c>
      <c r="N236" s="244" t="s">
        <v>51</v>
      </c>
      <c r="O236" s="86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47" t="s">
        <v>285</v>
      </c>
      <c r="AT236" s="247" t="s">
        <v>280</v>
      </c>
      <c r="AU236" s="247" t="s">
        <v>96</v>
      </c>
      <c r="AY236" s="16" t="s">
        <v>278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6" t="s">
        <v>93</v>
      </c>
      <c r="BK236" s="248">
        <f>ROUND(I236*H236,2)</f>
        <v>0</v>
      </c>
      <c r="BL236" s="16" t="s">
        <v>285</v>
      </c>
      <c r="BM236" s="247" t="s">
        <v>485</v>
      </c>
    </row>
    <row r="237" spans="2:65" s="1" customFormat="1" ht="21.6" customHeight="1">
      <c r="B237" s="38"/>
      <c r="C237" s="236" t="s">
        <v>486</v>
      </c>
      <c r="D237" s="236" t="s">
        <v>280</v>
      </c>
      <c r="E237" s="237" t="s">
        <v>487</v>
      </c>
      <c r="F237" s="238" t="s">
        <v>488</v>
      </c>
      <c r="G237" s="239" t="s">
        <v>333</v>
      </c>
      <c r="H237" s="240">
        <v>0.113</v>
      </c>
      <c r="I237" s="241"/>
      <c r="J237" s="242">
        <f>ROUND(I237*H237,2)</f>
        <v>0</v>
      </c>
      <c r="K237" s="238" t="s">
        <v>284</v>
      </c>
      <c r="L237" s="43"/>
      <c r="M237" s="243" t="s">
        <v>1</v>
      </c>
      <c r="N237" s="244" t="s">
        <v>51</v>
      </c>
      <c r="O237" s="86"/>
      <c r="P237" s="245">
        <f>O237*H237</f>
        <v>0</v>
      </c>
      <c r="Q237" s="245">
        <v>1.05256</v>
      </c>
      <c r="R237" s="245">
        <f>Q237*H237</f>
        <v>0.11893928</v>
      </c>
      <c r="S237" s="245">
        <v>0</v>
      </c>
      <c r="T237" s="246">
        <f>S237*H237</f>
        <v>0</v>
      </c>
      <c r="AR237" s="247" t="s">
        <v>285</v>
      </c>
      <c r="AT237" s="247" t="s">
        <v>280</v>
      </c>
      <c r="AU237" s="247" t="s">
        <v>96</v>
      </c>
      <c r="AY237" s="16" t="s">
        <v>278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6" t="s">
        <v>93</v>
      </c>
      <c r="BK237" s="248">
        <f>ROUND(I237*H237,2)</f>
        <v>0</v>
      </c>
      <c r="BL237" s="16" t="s">
        <v>285</v>
      </c>
      <c r="BM237" s="247" t="s">
        <v>489</v>
      </c>
    </row>
    <row r="238" spans="2:51" s="12" customFormat="1" ht="12">
      <c r="B238" s="249"/>
      <c r="C238" s="250"/>
      <c r="D238" s="251" t="s">
        <v>291</v>
      </c>
      <c r="E238" s="252" t="s">
        <v>1</v>
      </c>
      <c r="F238" s="253" t="s">
        <v>490</v>
      </c>
      <c r="G238" s="250"/>
      <c r="H238" s="254">
        <v>0.113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291</v>
      </c>
      <c r="AU238" s="260" t="s">
        <v>96</v>
      </c>
      <c r="AV238" s="12" t="s">
        <v>96</v>
      </c>
      <c r="AW238" s="12" t="s">
        <v>42</v>
      </c>
      <c r="AX238" s="12" t="s">
        <v>93</v>
      </c>
      <c r="AY238" s="260" t="s">
        <v>278</v>
      </c>
    </row>
    <row r="239" spans="2:65" s="1" customFormat="1" ht="43.2" customHeight="1">
      <c r="B239" s="38"/>
      <c r="C239" s="236" t="s">
        <v>491</v>
      </c>
      <c r="D239" s="236" t="s">
        <v>280</v>
      </c>
      <c r="E239" s="237" t="s">
        <v>492</v>
      </c>
      <c r="F239" s="238" t="s">
        <v>493</v>
      </c>
      <c r="G239" s="239" t="s">
        <v>283</v>
      </c>
      <c r="H239" s="240">
        <v>31.9</v>
      </c>
      <c r="I239" s="241"/>
      <c r="J239" s="242">
        <f>ROUND(I239*H239,2)</f>
        <v>0</v>
      </c>
      <c r="K239" s="238" t="s">
        <v>284</v>
      </c>
      <c r="L239" s="43"/>
      <c r="M239" s="243" t="s">
        <v>1</v>
      </c>
      <c r="N239" s="244" t="s">
        <v>51</v>
      </c>
      <c r="O239" s="86"/>
      <c r="P239" s="245">
        <f>O239*H239</f>
        <v>0</v>
      </c>
      <c r="Q239" s="245">
        <v>0.11046</v>
      </c>
      <c r="R239" s="245">
        <f>Q239*H239</f>
        <v>3.5236739999999998</v>
      </c>
      <c r="S239" s="245">
        <v>0</v>
      </c>
      <c r="T239" s="246">
        <f>S239*H239</f>
        <v>0</v>
      </c>
      <c r="AR239" s="247" t="s">
        <v>285</v>
      </c>
      <c r="AT239" s="247" t="s">
        <v>280</v>
      </c>
      <c r="AU239" s="247" t="s">
        <v>96</v>
      </c>
      <c r="AY239" s="16" t="s">
        <v>278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6" t="s">
        <v>93</v>
      </c>
      <c r="BK239" s="248">
        <f>ROUND(I239*H239,2)</f>
        <v>0</v>
      </c>
      <c r="BL239" s="16" t="s">
        <v>285</v>
      </c>
      <c r="BM239" s="247" t="s">
        <v>494</v>
      </c>
    </row>
    <row r="240" spans="2:51" s="12" customFormat="1" ht="12">
      <c r="B240" s="249"/>
      <c r="C240" s="250"/>
      <c r="D240" s="251" t="s">
        <v>291</v>
      </c>
      <c r="E240" s="252" t="s">
        <v>1</v>
      </c>
      <c r="F240" s="253" t="s">
        <v>495</v>
      </c>
      <c r="G240" s="250"/>
      <c r="H240" s="254">
        <v>31.9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291</v>
      </c>
      <c r="AU240" s="260" t="s">
        <v>96</v>
      </c>
      <c r="AV240" s="12" t="s">
        <v>96</v>
      </c>
      <c r="AW240" s="12" t="s">
        <v>42</v>
      </c>
      <c r="AX240" s="12" t="s">
        <v>93</v>
      </c>
      <c r="AY240" s="260" t="s">
        <v>278</v>
      </c>
    </row>
    <row r="241" spans="2:65" s="1" customFormat="1" ht="32.4" customHeight="1">
      <c r="B241" s="38"/>
      <c r="C241" s="236" t="s">
        <v>496</v>
      </c>
      <c r="D241" s="236" t="s">
        <v>280</v>
      </c>
      <c r="E241" s="237" t="s">
        <v>497</v>
      </c>
      <c r="F241" s="238" t="s">
        <v>498</v>
      </c>
      <c r="G241" s="239" t="s">
        <v>312</v>
      </c>
      <c r="H241" s="240">
        <v>9.951</v>
      </c>
      <c r="I241" s="241"/>
      <c r="J241" s="242">
        <f>ROUND(I241*H241,2)</f>
        <v>0</v>
      </c>
      <c r="K241" s="238" t="s">
        <v>284</v>
      </c>
      <c r="L241" s="43"/>
      <c r="M241" s="243" t="s">
        <v>1</v>
      </c>
      <c r="N241" s="244" t="s">
        <v>51</v>
      </c>
      <c r="O241" s="86"/>
      <c r="P241" s="245">
        <f>O241*H241</f>
        <v>0</v>
      </c>
      <c r="Q241" s="245">
        <v>0.00658</v>
      </c>
      <c r="R241" s="245">
        <f>Q241*H241</f>
        <v>0.06547758000000001</v>
      </c>
      <c r="S241" s="245">
        <v>0</v>
      </c>
      <c r="T241" s="246">
        <f>S241*H241</f>
        <v>0</v>
      </c>
      <c r="AR241" s="247" t="s">
        <v>285</v>
      </c>
      <c r="AT241" s="247" t="s">
        <v>280</v>
      </c>
      <c r="AU241" s="247" t="s">
        <v>96</v>
      </c>
      <c r="AY241" s="16" t="s">
        <v>278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6" t="s">
        <v>93</v>
      </c>
      <c r="BK241" s="248">
        <f>ROUND(I241*H241,2)</f>
        <v>0</v>
      </c>
      <c r="BL241" s="16" t="s">
        <v>285</v>
      </c>
      <c r="BM241" s="247" t="s">
        <v>499</v>
      </c>
    </row>
    <row r="242" spans="2:51" s="12" customFormat="1" ht="12">
      <c r="B242" s="249"/>
      <c r="C242" s="250"/>
      <c r="D242" s="251" t="s">
        <v>291</v>
      </c>
      <c r="E242" s="252" t="s">
        <v>1</v>
      </c>
      <c r="F242" s="253" t="s">
        <v>500</v>
      </c>
      <c r="G242" s="250"/>
      <c r="H242" s="254">
        <v>9.951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AT242" s="260" t="s">
        <v>291</v>
      </c>
      <c r="AU242" s="260" t="s">
        <v>96</v>
      </c>
      <c r="AV242" s="12" t="s">
        <v>96</v>
      </c>
      <c r="AW242" s="12" t="s">
        <v>42</v>
      </c>
      <c r="AX242" s="12" t="s">
        <v>93</v>
      </c>
      <c r="AY242" s="260" t="s">
        <v>278</v>
      </c>
    </row>
    <row r="243" spans="2:65" s="1" customFormat="1" ht="32.4" customHeight="1">
      <c r="B243" s="38"/>
      <c r="C243" s="236" t="s">
        <v>501</v>
      </c>
      <c r="D243" s="236" t="s">
        <v>280</v>
      </c>
      <c r="E243" s="237" t="s">
        <v>502</v>
      </c>
      <c r="F243" s="238" t="s">
        <v>503</v>
      </c>
      <c r="G243" s="239" t="s">
        <v>312</v>
      </c>
      <c r="H243" s="240">
        <v>9.951</v>
      </c>
      <c r="I243" s="241"/>
      <c r="J243" s="242">
        <f>ROUND(I243*H243,2)</f>
        <v>0</v>
      </c>
      <c r="K243" s="238" t="s">
        <v>284</v>
      </c>
      <c r="L243" s="43"/>
      <c r="M243" s="243" t="s">
        <v>1</v>
      </c>
      <c r="N243" s="244" t="s">
        <v>51</v>
      </c>
      <c r="O243" s="86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AR243" s="247" t="s">
        <v>285</v>
      </c>
      <c r="AT243" s="247" t="s">
        <v>280</v>
      </c>
      <c r="AU243" s="247" t="s">
        <v>96</v>
      </c>
      <c r="AY243" s="16" t="s">
        <v>278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6" t="s">
        <v>93</v>
      </c>
      <c r="BK243" s="248">
        <f>ROUND(I243*H243,2)</f>
        <v>0</v>
      </c>
      <c r="BL243" s="16" t="s">
        <v>285</v>
      </c>
      <c r="BM243" s="247" t="s">
        <v>504</v>
      </c>
    </row>
    <row r="244" spans="2:65" s="1" customFormat="1" ht="54" customHeight="1">
      <c r="B244" s="38"/>
      <c r="C244" s="236" t="s">
        <v>505</v>
      </c>
      <c r="D244" s="236" t="s">
        <v>280</v>
      </c>
      <c r="E244" s="237" t="s">
        <v>506</v>
      </c>
      <c r="F244" s="238" t="s">
        <v>507</v>
      </c>
      <c r="G244" s="239" t="s">
        <v>312</v>
      </c>
      <c r="H244" s="240">
        <v>18.473</v>
      </c>
      <c r="I244" s="241"/>
      <c r="J244" s="242">
        <f>ROUND(I244*H244,2)</f>
        <v>0</v>
      </c>
      <c r="K244" s="238" t="s">
        <v>284</v>
      </c>
      <c r="L244" s="43"/>
      <c r="M244" s="243" t="s">
        <v>1</v>
      </c>
      <c r="N244" s="244" t="s">
        <v>51</v>
      </c>
      <c r="O244" s="86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AR244" s="247" t="s">
        <v>285</v>
      </c>
      <c r="AT244" s="247" t="s">
        <v>280</v>
      </c>
      <c r="AU244" s="247" t="s">
        <v>96</v>
      </c>
      <c r="AY244" s="16" t="s">
        <v>278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6" t="s">
        <v>93</v>
      </c>
      <c r="BK244" s="248">
        <f>ROUND(I244*H244,2)</f>
        <v>0</v>
      </c>
      <c r="BL244" s="16" t="s">
        <v>285</v>
      </c>
      <c r="BM244" s="247" t="s">
        <v>508</v>
      </c>
    </row>
    <row r="245" spans="2:51" s="12" customFormat="1" ht="12">
      <c r="B245" s="249"/>
      <c r="C245" s="250"/>
      <c r="D245" s="251" t="s">
        <v>291</v>
      </c>
      <c r="E245" s="252" t="s">
        <v>1</v>
      </c>
      <c r="F245" s="253" t="s">
        <v>509</v>
      </c>
      <c r="G245" s="250"/>
      <c r="H245" s="254">
        <v>18.473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AT245" s="260" t="s">
        <v>291</v>
      </c>
      <c r="AU245" s="260" t="s">
        <v>96</v>
      </c>
      <c r="AV245" s="12" t="s">
        <v>96</v>
      </c>
      <c r="AW245" s="12" t="s">
        <v>42</v>
      </c>
      <c r="AX245" s="12" t="s">
        <v>93</v>
      </c>
      <c r="AY245" s="260" t="s">
        <v>278</v>
      </c>
    </row>
    <row r="246" spans="2:65" s="1" customFormat="1" ht="43.2" customHeight="1">
      <c r="B246" s="38"/>
      <c r="C246" s="282" t="s">
        <v>510</v>
      </c>
      <c r="D246" s="282" t="s">
        <v>407</v>
      </c>
      <c r="E246" s="283" t="s">
        <v>511</v>
      </c>
      <c r="F246" s="284" t="s">
        <v>512</v>
      </c>
      <c r="G246" s="285" t="s">
        <v>312</v>
      </c>
      <c r="H246" s="286">
        <v>19.397</v>
      </c>
      <c r="I246" s="287"/>
      <c r="J246" s="288">
        <f>ROUND(I246*H246,2)</f>
        <v>0</v>
      </c>
      <c r="K246" s="284" t="s">
        <v>284</v>
      </c>
      <c r="L246" s="289"/>
      <c r="M246" s="290" t="s">
        <v>1</v>
      </c>
      <c r="N246" s="291" t="s">
        <v>51</v>
      </c>
      <c r="O246" s="86"/>
      <c r="P246" s="245">
        <f>O246*H246</f>
        <v>0</v>
      </c>
      <c r="Q246" s="245">
        <v>0.0129</v>
      </c>
      <c r="R246" s="245">
        <f>Q246*H246</f>
        <v>0.2502213</v>
      </c>
      <c r="S246" s="245">
        <v>0</v>
      </c>
      <c r="T246" s="246">
        <f>S246*H246</f>
        <v>0</v>
      </c>
      <c r="AR246" s="247" t="s">
        <v>316</v>
      </c>
      <c r="AT246" s="247" t="s">
        <v>407</v>
      </c>
      <c r="AU246" s="247" t="s">
        <v>96</v>
      </c>
      <c r="AY246" s="16" t="s">
        <v>278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6" t="s">
        <v>93</v>
      </c>
      <c r="BK246" s="248">
        <f>ROUND(I246*H246,2)</f>
        <v>0</v>
      </c>
      <c r="BL246" s="16" t="s">
        <v>285</v>
      </c>
      <c r="BM246" s="247" t="s">
        <v>513</v>
      </c>
    </row>
    <row r="247" spans="2:51" s="12" customFormat="1" ht="12">
      <c r="B247" s="249"/>
      <c r="C247" s="250"/>
      <c r="D247" s="251" t="s">
        <v>291</v>
      </c>
      <c r="E247" s="250"/>
      <c r="F247" s="253" t="s">
        <v>514</v>
      </c>
      <c r="G247" s="250"/>
      <c r="H247" s="254">
        <v>19.397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AT247" s="260" t="s">
        <v>291</v>
      </c>
      <c r="AU247" s="260" t="s">
        <v>96</v>
      </c>
      <c r="AV247" s="12" t="s">
        <v>96</v>
      </c>
      <c r="AW247" s="12" t="s">
        <v>4</v>
      </c>
      <c r="AX247" s="12" t="s">
        <v>93</v>
      </c>
      <c r="AY247" s="260" t="s">
        <v>278</v>
      </c>
    </row>
    <row r="248" spans="2:63" s="11" customFormat="1" ht="22.8" customHeight="1">
      <c r="B248" s="220"/>
      <c r="C248" s="221"/>
      <c r="D248" s="222" t="s">
        <v>85</v>
      </c>
      <c r="E248" s="234" t="s">
        <v>304</v>
      </c>
      <c r="F248" s="234" t="s">
        <v>515</v>
      </c>
      <c r="G248" s="221"/>
      <c r="H248" s="221"/>
      <c r="I248" s="224"/>
      <c r="J248" s="235">
        <f>BK248</f>
        <v>0</v>
      </c>
      <c r="K248" s="221"/>
      <c r="L248" s="226"/>
      <c r="M248" s="227"/>
      <c r="N248" s="228"/>
      <c r="O248" s="228"/>
      <c r="P248" s="229">
        <f>SUM(P249:P374)</f>
        <v>0</v>
      </c>
      <c r="Q248" s="228"/>
      <c r="R248" s="229">
        <f>SUM(R249:R374)</f>
        <v>27.067782009999995</v>
      </c>
      <c r="S248" s="228"/>
      <c r="T248" s="230">
        <f>SUM(T249:T374)</f>
        <v>0</v>
      </c>
      <c r="AR248" s="231" t="s">
        <v>93</v>
      </c>
      <c r="AT248" s="232" t="s">
        <v>85</v>
      </c>
      <c r="AU248" s="232" t="s">
        <v>93</v>
      </c>
      <c r="AY248" s="231" t="s">
        <v>278</v>
      </c>
      <c r="BK248" s="233">
        <f>SUM(BK249:BK374)</f>
        <v>0</v>
      </c>
    </row>
    <row r="249" spans="2:65" s="1" customFormat="1" ht="32.4" customHeight="1">
      <c r="B249" s="38"/>
      <c r="C249" s="236" t="s">
        <v>516</v>
      </c>
      <c r="D249" s="236" t="s">
        <v>280</v>
      </c>
      <c r="E249" s="237" t="s">
        <v>517</v>
      </c>
      <c r="F249" s="238" t="s">
        <v>518</v>
      </c>
      <c r="G249" s="239" t="s">
        <v>312</v>
      </c>
      <c r="H249" s="240">
        <v>5.25</v>
      </c>
      <c r="I249" s="241"/>
      <c r="J249" s="242">
        <f>ROUND(I249*H249,2)</f>
        <v>0</v>
      </c>
      <c r="K249" s="238" t="s">
        <v>284</v>
      </c>
      <c r="L249" s="43"/>
      <c r="M249" s="243" t="s">
        <v>1</v>
      </c>
      <c r="N249" s="244" t="s">
        <v>51</v>
      </c>
      <c r="O249" s="86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AR249" s="247" t="s">
        <v>285</v>
      </c>
      <c r="AT249" s="247" t="s">
        <v>280</v>
      </c>
      <c r="AU249" s="247" t="s">
        <v>96</v>
      </c>
      <c r="AY249" s="16" t="s">
        <v>278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6" t="s">
        <v>93</v>
      </c>
      <c r="BK249" s="248">
        <f>ROUND(I249*H249,2)</f>
        <v>0</v>
      </c>
      <c r="BL249" s="16" t="s">
        <v>285</v>
      </c>
      <c r="BM249" s="247" t="s">
        <v>519</v>
      </c>
    </row>
    <row r="250" spans="2:65" s="1" customFormat="1" ht="43.2" customHeight="1">
      <c r="B250" s="38"/>
      <c r="C250" s="236" t="s">
        <v>520</v>
      </c>
      <c r="D250" s="236" t="s">
        <v>280</v>
      </c>
      <c r="E250" s="237" t="s">
        <v>521</v>
      </c>
      <c r="F250" s="238" t="s">
        <v>522</v>
      </c>
      <c r="G250" s="239" t="s">
        <v>312</v>
      </c>
      <c r="H250" s="240">
        <v>198.602</v>
      </c>
      <c r="I250" s="241"/>
      <c r="J250" s="242">
        <f>ROUND(I250*H250,2)</f>
        <v>0</v>
      </c>
      <c r="K250" s="238" t="s">
        <v>284</v>
      </c>
      <c r="L250" s="43"/>
      <c r="M250" s="243" t="s">
        <v>1</v>
      </c>
      <c r="N250" s="244" t="s">
        <v>51</v>
      </c>
      <c r="O250" s="86"/>
      <c r="P250" s="245">
        <f>O250*H250</f>
        <v>0</v>
      </c>
      <c r="Q250" s="245">
        <v>0</v>
      </c>
      <c r="R250" s="245">
        <f>Q250*H250</f>
        <v>0</v>
      </c>
      <c r="S250" s="245">
        <v>0</v>
      </c>
      <c r="T250" s="246">
        <f>S250*H250</f>
        <v>0</v>
      </c>
      <c r="AR250" s="247" t="s">
        <v>285</v>
      </c>
      <c r="AT250" s="247" t="s">
        <v>280</v>
      </c>
      <c r="AU250" s="247" t="s">
        <v>96</v>
      </c>
      <c r="AY250" s="16" t="s">
        <v>278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6" t="s">
        <v>93</v>
      </c>
      <c r="BK250" s="248">
        <f>ROUND(I250*H250,2)</f>
        <v>0</v>
      </c>
      <c r="BL250" s="16" t="s">
        <v>285</v>
      </c>
      <c r="BM250" s="247" t="s">
        <v>523</v>
      </c>
    </row>
    <row r="251" spans="2:51" s="12" customFormat="1" ht="12">
      <c r="B251" s="249"/>
      <c r="C251" s="250"/>
      <c r="D251" s="251" t="s">
        <v>291</v>
      </c>
      <c r="E251" s="252" t="s">
        <v>1</v>
      </c>
      <c r="F251" s="253" t="s">
        <v>524</v>
      </c>
      <c r="G251" s="250"/>
      <c r="H251" s="254">
        <v>5.25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AT251" s="260" t="s">
        <v>291</v>
      </c>
      <c r="AU251" s="260" t="s">
        <v>96</v>
      </c>
      <c r="AV251" s="12" t="s">
        <v>96</v>
      </c>
      <c r="AW251" s="12" t="s">
        <v>42</v>
      </c>
      <c r="AX251" s="12" t="s">
        <v>86</v>
      </c>
      <c r="AY251" s="260" t="s">
        <v>278</v>
      </c>
    </row>
    <row r="252" spans="2:51" s="12" customFormat="1" ht="12">
      <c r="B252" s="249"/>
      <c r="C252" s="250"/>
      <c r="D252" s="251" t="s">
        <v>291</v>
      </c>
      <c r="E252" s="252" t="s">
        <v>1</v>
      </c>
      <c r="F252" s="253" t="s">
        <v>525</v>
      </c>
      <c r="G252" s="250"/>
      <c r="H252" s="254">
        <v>6.837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AT252" s="260" t="s">
        <v>291</v>
      </c>
      <c r="AU252" s="260" t="s">
        <v>96</v>
      </c>
      <c r="AV252" s="12" t="s">
        <v>96</v>
      </c>
      <c r="AW252" s="12" t="s">
        <v>42</v>
      </c>
      <c r="AX252" s="12" t="s">
        <v>86</v>
      </c>
      <c r="AY252" s="260" t="s">
        <v>278</v>
      </c>
    </row>
    <row r="253" spans="2:51" s="12" customFormat="1" ht="12">
      <c r="B253" s="249"/>
      <c r="C253" s="250"/>
      <c r="D253" s="251" t="s">
        <v>291</v>
      </c>
      <c r="E253" s="252" t="s">
        <v>1</v>
      </c>
      <c r="F253" s="253" t="s">
        <v>526</v>
      </c>
      <c r="G253" s="250"/>
      <c r="H253" s="254">
        <v>6.837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AT253" s="260" t="s">
        <v>291</v>
      </c>
      <c r="AU253" s="260" t="s">
        <v>96</v>
      </c>
      <c r="AV253" s="12" t="s">
        <v>96</v>
      </c>
      <c r="AW253" s="12" t="s">
        <v>42</v>
      </c>
      <c r="AX253" s="12" t="s">
        <v>86</v>
      </c>
      <c r="AY253" s="260" t="s">
        <v>278</v>
      </c>
    </row>
    <row r="254" spans="2:51" s="12" customFormat="1" ht="12">
      <c r="B254" s="249"/>
      <c r="C254" s="250"/>
      <c r="D254" s="251" t="s">
        <v>291</v>
      </c>
      <c r="E254" s="252" t="s">
        <v>1</v>
      </c>
      <c r="F254" s="253" t="s">
        <v>527</v>
      </c>
      <c r="G254" s="250"/>
      <c r="H254" s="254">
        <v>51.24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AT254" s="260" t="s">
        <v>291</v>
      </c>
      <c r="AU254" s="260" t="s">
        <v>96</v>
      </c>
      <c r="AV254" s="12" t="s">
        <v>96</v>
      </c>
      <c r="AW254" s="12" t="s">
        <v>42</v>
      </c>
      <c r="AX254" s="12" t="s">
        <v>86</v>
      </c>
      <c r="AY254" s="260" t="s">
        <v>278</v>
      </c>
    </row>
    <row r="255" spans="2:51" s="12" customFormat="1" ht="12">
      <c r="B255" s="249"/>
      <c r="C255" s="250"/>
      <c r="D255" s="251" t="s">
        <v>291</v>
      </c>
      <c r="E255" s="252" t="s">
        <v>1</v>
      </c>
      <c r="F255" s="253" t="s">
        <v>528</v>
      </c>
      <c r="G255" s="250"/>
      <c r="H255" s="254">
        <v>14.762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AT255" s="260" t="s">
        <v>291</v>
      </c>
      <c r="AU255" s="260" t="s">
        <v>96</v>
      </c>
      <c r="AV255" s="12" t="s">
        <v>96</v>
      </c>
      <c r="AW255" s="12" t="s">
        <v>42</v>
      </c>
      <c r="AX255" s="12" t="s">
        <v>86</v>
      </c>
      <c r="AY255" s="260" t="s">
        <v>278</v>
      </c>
    </row>
    <row r="256" spans="2:51" s="12" customFormat="1" ht="12">
      <c r="B256" s="249"/>
      <c r="C256" s="250"/>
      <c r="D256" s="251" t="s">
        <v>291</v>
      </c>
      <c r="E256" s="252" t="s">
        <v>1</v>
      </c>
      <c r="F256" s="253" t="s">
        <v>529</v>
      </c>
      <c r="G256" s="250"/>
      <c r="H256" s="254">
        <v>21.63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AT256" s="260" t="s">
        <v>291</v>
      </c>
      <c r="AU256" s="260" t="s">
        <v>96</v>
      </c>
      <c r="AV256" s="12" t="s">
        <v>96</v>
      </c>
      <c r="AW256" s="12" t="s">
        <v>42</v>
      </c>
      <c r="AX256" s="12" t="s">
        <v>86</v>
      </c>
      <c r="AY256" s="260" t="s">
        <v>278</v>
      </c>
    </row>
    <row r="257" spans="2:51" s="12" customFormat="1" ht="12">
      <c r="B257" s="249"/>
      <c r="C257" s="250"/>
      <c r="D257" s="251" t="s">
        <v>291</v>
      </c>
      <c r="E257" s="252" t="s">
        <v>1</v>
      </c>
      <c r="F257" s="253" t="s">
        <v>530</v>
      </c>
      <c r="G257" s="250"/>
      <c r="H257" s="254">
        <v>13.538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AT257" s="260" t="s">
        <v>291</v>
      </c>
      <c r="AU257" s="260" t="s">
        <v>96</v>
      </c>
      <c r="AV257" s="12" t="s">
        <v>96</v>
      </c>
      <c r="AW257" s="12" t="s">
        <v>42</v>
      </c>
      <c r="AX257" s="12" t="s">
        <v>86</v>
      </c>
      <c r="AY257" s="260" t="s">
        <v>278</v>
      </c>
    </row>
    <row r="258" spans="2:51" s="12" customFormat="1" ht="12">
      <c r="B258" s="249"/>
      <c r="C258" s="250"/>
      <c r="D258" s="251" t="s">
        <v>291</v>
      </c>
      <c r="E258" s="252" t="s">
        <v>1</v>
      </c>
      <c r="F258" s="253" t="s">
        <v>531</v>
      </c>
      <c r="G258" s="250"/>
      <c r="H258" s="254">
        <v>78.508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291</v>
      </c>
      <c r="AU258" s="260" t="s">
        <v>96</v>
      </c>
      <c r="AV258" s="12" t="s">
        <v>96</v>
      </c>
      <c r="AW258" s="12" t="s">
        <v>42</v>
      </c>
      <c r="AX258" s="12" t="s">
        <v>86</v>
      </c>
      <c r="AY258" s="260" t="s">
        <v>278</v>
      </c>
    </row>
    <row r="259" spans="2:51" s="14" customFormat="1" ht="12">
      <c r="B259" s="271"/>
      <c r="C259" s="272"/>
      <c r="D259" s="251" t="s">
        <v>291</v>
      </c>
      <c r="E259" s="273" t="s">
        <v>1</v>
      </c>
      <c r="F259" s="274" t="s">
        <v>361</v>
      </c>
      <c r="G259" s="272"/>
      <c r="H259" s="275">
        <v>198.602</v>
      </c>
      <c r="I259" s="276"/>
      <c r="J259" s="272"/>
      <c r="K259" s="272"/>
      <c r="L259" s="277"/>
      <c r="M259" s="278"/>
      <c r="N259" s="279"/>
      <c r="O259" s="279"/>
      <c r="P259" s="279"/>
      <c r="Q259" s="279"/>
      <c r="R259" s="279"/>
      <c r="S259" s="279"/>
      <c r="T259" s="280"/>
      <c r="AT259" s="281" t="s">
        <v>291</v>
      </c>
      <c r="AU259" s="281" t="s">
        <v>96</v>
      </c>
      <c r="AV259" s="14" t="s">
        <v>285</v>
      </c>
      <c r="AW259" s="14" t="s">
        <v>42</v>
      </c>
      <c r="AX259" s="14" t="s">
        <v>93</v>
      </c>
      <c r="AY259" s="281" t="s">
        <v>278</v>
      </c>
    </row>
    <row r="260" spans="2:65" s="1" customFormat="1" ht="32.4" customHeight="1">
      <c r="B260" s="38"/>
      <c r="C260" s="236" t="s">
        <v>532</v>
      </c>
      <c r="D260" s="236" t="s">
        <v>280</v>
      </c>
      <c r="E260" s="237" t="s">
        <v>533</v>
      </c>
      <c r="F260" s="238" t="s">
        <v>534</v>
      </c>
      <c r="G260" s="239" t="s">
        <v>312</v>
      </c>
      <c r="H260" s="240">
        <v>25.719</v>
      </c>
      <c r="I260" s="241"/>
      <c r="J260" s="242">
        <f>ROUND(I260*H260,2)</f>
        <v>0</v>
      </c>
      <c r="K260" s="238" t="s">
        <v>284</v>
      </c>
      <c r="L260" s="43"/>
      <c r="M260" s="243" t="s">
        <v>1</v>
      </c>
      <c r="N260" s="244" t="s">
        <v>51</v>
      </c>
      <c r="O260" s="86"/>
      <c r="P260" s="245">
        <f>O260*H260</f>
        <v>0</v>
      </c>
      <c r="Q260" s="245">
        <v>0.00735</v>
      </c>
      <c r="R260" s="245">
        <f>Q260*H260</f>
        <v>0.18903465</v>
      </c>
      <c r="S260" s="245">
        <v>0</v>
      </c>
      <c r="T260" s="246">
        <f>S260*H260</f>
        <v>0</v>
      </c>
      <c r="AR260" s="247" t="s">
        <v>285</v>
      </c>
      <c r="AT260" s="247" t="s">
        <v>280</v>
      </c>
      <c r="AU260" s="247" t="s">
        <v>96</v>
      </c>
      <c r="AY260" s="16" t="s">
        <v>278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6" t="s">
        <v>93</v>
      </c>
      <c r="BK260" s="248">
        <f>ROUND(I260*H260,2)</f>
        <v>0</v>
      </c>
      <c r="BL260" s="16" t="s">
        <v>285</v>
      </c>
      <c r="BM260" s="247" t="s">
        <v>535</v>
      </c>
    </row>
    <row r="261" spans="2:51" s="12" customFormat="1" ht="12">
      <c r="B261" s="249"/>
      <c r="C261" s="250"/>
      <c r="D261" s="251" t="s">
        <v>291</v>
      </c>
      <c r="E261" s="252" t="s">
        <v>1</v>
      </c>
      <c r="F261" s="253" t="s">
        <v>536</v>
      </c>
      <c r="G261" s="250"/>
      <c r="H261" s="254">
        <v>25.719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AT261" s="260" t="s">
        <v>291</v>
      </c>
      <c r="AU261" s="260" t="s">
        <v>96</v>
      </c>
      <c r="AV261" s="12" t="s">
        <v>96</v>
      </c>
      <c r="AW261" s="12" t="s">
        <v>42</v>
      </c>
      <c r="AX261" s="12" t="s">
        <v>93</v>
      </c>
      <c r="AY261" s="260" t="s">
        <v>278</v>
      </c>
    </row>
    <row r="262" spans="2:65" s="1" customFormat="1" ht="54" customHeight="1">
      <c r="B262" s="38"/>
      <c r="C262" s="236" t="s">
        <v>537</v>
      </c>
      <c r="D262" s="236" t="s">
        <v>280</v>
      </c>
      <c r="E262" s="237" t="s">
        <v>538</v>
      </c>
      <c r="F262" s="238" t="s">
        <v>539</v>
      </c>
      <c r="G262" s="239" t="s">
        <v>312</v>
      </c>
      <c r="H262" s="240">
        <v>25.719</v>
      </c>
      <c r="I262" s="241"/>
      <c r="J262" s="242">
        <f>ROUND(I262*H262,2)</f>
        <v>0</v>
      </c>
      <c r="K262" s="238" t="s">
        <v>284</v>
      </c>
      <c r="L262" s="43"/>
      <c r="M262" s="243" t="s">
        <v>1</v>
      </c>
      <c r="N262" s="244" t="s">
        <v>51</v>
      </c>
      <c r="O262" s="86"/>
      <c r="P262" s="245">
        <f>O262*H262</f>
        <v>0</v>
      </c>
      <c r="Q262" s="245">
        <v>0.01733</v>
      </c>
      <c r="R262" s="245">
        <f>Q262*H262</f>
        <v>0.4457102700000001</v>
      </c>
      <c r="S262" s="245">
        <v>0</v>
      </c>
      <c r="T262" s="246">
        <f>S262*H262</f>
        <v>0</v>
      </c>
      <c r="AR262" s="247" t="s">
        <v>285</v>
      </c>
      <c r="AT262" s="247" t="s">
        <v>280</v>
      </c>
      <c r="AU262" s="247" t="s">
        <v>96</v>
      </c>
      <c r="AY262" s="16" t="s">
        <v>278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6" t="s">
        <v>93</v>
      </c>
      <c r="BK262" s="248">
        <f>ROUND(I262*H262,2)</f>
        <v>0</v>
      </c>
      <c r="BL262" s="16" t="s">
        <v>285</v>
      </c>
      <c r="BM262" s="247" t="s">
        <v>540</v>
      </c>
    </row>
    <row r="263" spans="2:51" s="13" customFormat="1" ht="12">
      <c r="B263" s="261"/>
      <c r="C263" s="262"/>
      <c r="D263" s="251" t="s">
        <v>291</v>
      </c>
      <c r="E263" s="263" t="s">
        <v>1</v>
      </c>
      <c r="F263" s="264" t="s">
        <v>541</v>
      </c>
      <c r="G263" s="262"/>
      <c r="H263" s="263" t="s">
        <v>1</v>
      </c>
      <c r="I263" s="265"/>
      <c r="J263" s="262"/>
      <c r="K263" s="262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291</v>
      </c>
      <c r="AU263" s="270" t="s">
        <v>96</v>
      </c>
      <c r="AV263" s="13" t="s">
        <v>93</v>
      </c>
      <c r="AW263" s="13" t="s">
        <v>42</v>
      </c>
      <c r="AX263" s="13" t="s">
        <v>86</v>
      </c>
      <c r="AY263" s="270" t="s">
        <v>278</v>
      </c>
    </row>
    <row r="264" spans="2:51" s="12" customFormat="1" ht="12">
      <c r="B264" s="249"/>
      <c r="C264" s="250"/>
      <c r="D264" s="251" t="s">
        <v>291</v>
      </c>
      <c r="E264" s="252" t="s">
        <v>1</v>
      </c>
      <c r="F264" s="253" t="s">
        <v>542</v>
      </c>
      <c r="G264" s="250"/>
      <c r="H264" s="254">
        <v>25.719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AT264" s="260" t="s">
        <v>291</v>
      </c>
      <c r="AU264" s="260" t="s">
        <v>96</v>
      </c>
      <c r="AV264" s="12" t="s">
        <v>96</v>
      </c>
      <c r="AW264" s="12" t="s">
        <v>42</v>
      </c>
      <c r="AX264" s="12" t="s">
        <v>93</v>
      </c>
      <c r="AY264" s="260" t="s">
        <v>278</v>
      </c>
    </row>
    <row r="265" spans="2:65" s="1" customFormat="1" ht="32.4" customHeight="1">
      <c r="B265" s="38"/>
      <c r="C265" s="236" t="s">
        <v>543</v>
      </c>
      <c r="D265" s="236" t="s">
        <v>280</v>
      </c>
      <c r="E265" s="237" t="s">
        <v>544</v>
      </c>
      <c r="F265" s="238" t="s">
        <v>545</v>
      </c>
      <c r="G265" s="239" t="s">
        <v>312</v>
      </c>
      <c r="H265" s="240">
        <v>193.352</v>
      </c>
      <c r="I265" s="241"/>
      <c r="J265" s="242">
        <f>ROUND(I265*H265,2)</f>
        <v>0</v>
      </c>
      <c r="K265" s="238" t="s">
        <v>284</v>
      </c>
      <c r="L265" s="43"/>
      <c r="M265" s="243" t="s">
        <v>1</v>
      </c>
      <c r="N265" s="244" t="s">
        <v>51</v>
      </c>
      <c r="O265" s="86"/>
      <c r="P265" s="245">
        <f>O265*H265</f>
        <v>0</v>
      </c>
      <c r="Q265" s="245">
        <v>0.00438</v>
      </c>
      <c r="R265" s="245">
        <f>Q265*H265</f>
        <v>0.84688176</v>
      </c>
      <c r="S265" s="245">
        <v>0</v>
      </c>
      <c r="T265" s="246">
        <f>S265*H265</f>
        <v>0</v>
      </c>
      <c r="AR265" s="247" t="s">
        <v>285</v>
      </c>
      <c r="AT265" s="247" t="s">
        <v>280</v>
      </c>
      <c r="AU265" s="247" t="s">
        <v>96</v>
      </c>
      <c r="AY265" s="16" t="s">
        <v>278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6" t="s">
        <v>93</v>
      </c>
      <c r="BK265" s="248">
        <f>ROUND(I265*H265,2)</f>
        <v>0</v>
      </c>
      <c r="BL265" s="16" t="s">
        <v>285</v>
      </c>
      <c r="BM265" s="247" t="s">
        <v>546</v>
      </c>
    </row>
    <row r="266" spans="2:51" s="12" customFormat="1" ht="12">
      <c r="B266" s="249"/>
      <c r="C266" s="250"/>
      <c r="D266" s="251" t="s">
        <v>291</v>
      </c>
      <c r="E266" s="252" t="s">
        <v>1</v>
      </c>
      <c r="F266" s="253" t="s">
        <v>525</v>
      </c>
      <c r="G266" s="250"/>
      <c r="H266" s="254">
        <v>6.837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291</v>
      </c>
      <c r="AU266" s="260" t="s">
        <v>96</v>
      </c>
      <c r="AV266" s="12" t="s">
        <v>96</v>
      </c>
      <c r="AW266" s="12" t="s">
        <v>42</v>
      </c>
      <c r="AX266" s="12" t="s">
        <v>86</v>
      </c>
      <c r="AY266" s="260" t="s">
        <v>278</v>
      </c>
    </row>
    <row r="267" spans="2:51" s="12" customFormat="1" ht="12">
      <c r="B267" s="249"/>
      <c r="C267" s="250"/>
      <c r="D267" s="251" t="s">
        <v>291</v>
      </c>
      <c r="E267" s="252" t="s">
        <v>1</v>
      </c>
      <c r="F267" s="253" t="s">
        <v>526</v>
      </c>
      <c r="G267" s="250"/>
      <c r="H267" s="254">
        <v>6.837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AT267" s="260" t="s">
        <v>291</v>
      </c>
      <c r="AU267" s="260" t="s">
        <v>96</v>
      </c>
      <c r="AV267" s="12" t="s">
        <v>96</v>
      </c>
      <c r="AW267" s="12" t="s">
        <v>42</v>
      </c>
      <c r="AX267" s="12" t="s">
        <v>86</v>
      </c>
      <c r="AY267" s="260" t="s">
        <v>278</v>
      </c>
    </row>
    <row r="268" spans="2:51" s="12" customFormat="1" ht="12">
      <c r="B268" s="249"/>
      <c r="C268" s="250"/>
      <c r="D268" s="251" t="s">
        <v>291</v>
      </c>
      <c r="E268" s="252" t="s">
        <v>1</v>
      </c>
      <c r="F268" s="253" t="s">
        <v>527</v>
      </c>
      <c r="G268" s="250"/>
      <c r="H268" s="254">
        <v>51.24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AT268" s="260" t="s">
        <v>291</v>
      </c>
      <c r="AU268" s="260" t="s">
        <v>96</v>
      </c>
      <c r="AV268" s="12" t="s">
        <v>96</v>
      </c>
      <c r="AW268" s="12" t="s">
        <v>42</v>
      </c>
      <c r="AX268" s="12" t="s">
        <v>86</v>
      </c>
      <c r="AY268" s="260" t="s">
        <v>278</v>
      </c>
    </row>
    <row r="269" spans="2:51" s="12" customFormat="1" ht="12">
      <c r="B269" s="249"/>
      <c r="C269" s="250"/>
      <c r="D269" s="251" t="s">
        <v>291</v>
      </c>
      <c r="E269" s="252" t="s">
        <v>1</v>
      </c>
      <c r="F269" s="253" t="s">
        <v>528</v>
      </c>
      <c r="G269" s="250"/>
      <c r="H269" s="254">
        <v>14.762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AT269" s="260" t="s">
        <v>291</v>
      </c>
      <c r="AU269" s="260" t="s">
        <v>96</v>
      </c>
      <c r="AV269" s="12" t="s">
        <v>96</v>
      </c>
      <c r="AW269" s="12" t="s">
        <v>42</v>
      </c>
      <c r="AX269" s="12" t="s">
        <v>86</v>
      </c>
      <c r="AY269" s="260" t="s">
        <v>278</v>
      </c>
    </row>
    <row r="270" spans="2:51" s="12" customFormat="1" ht="12">
      <c r="B270" s="249"/>
      <c r="C270" s="250"/>
      <c r="D270" s="251" t="s">
        <v>291</v>
      </c>
      <c r="E270" s="252" t="s">
        <v>1</v>
      </c>
      <c r="F270" s="253" t="s">
        <v>529</v>
      </c>
      <c r="G270" s="250"/>
      <c r="H270" s="254">
        <v>21.63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AT270" s="260" t="s">
        <v>291</v>
      </c>
      <c r="AU270" s="260" t="s">
        <v>96</v>
      </c>
      <c r="AV270" s="12" t="s">
        <v>96</v>
      </c>
      <c r="AW270" s="12" t="s">
        <v>42</v>
      </c>
      <c r="AX270" s="12" t="s">
        <v>86</v>
      </c>
      <c r="AY270" s="260" t="s">
        <v>278</v>
      </c>
    </row>
    <row r="271" spans="2:51" s="12" customFormat="1" ht="12">
      <c r="B271" s="249"/>
      <c r="C271" s="250"/>
      <c r="D271" s="251" t="s">
        <v>291</v>
      </c>
      <c r="E271" s="252" t="s">
        <v>1</v>
      </c>
      <c r="F271" s="253" t="s">
        <v>530</v>
      </c>
      <c r="G271" s="250"/>
      <c r="H271" s="254">
        <v>13.538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AT271" s="260" t="s">
        <v>291</v>
      </c>
      <c r="AU271" s="260" t="s">
        <v>96</v>
      </c>
      <c r="AV271" s="12" t="s">
        <v>96</v>
      </c>
      <c r="AW271" s="12" t="s">
        <v>42</v>
      </c>
      <c r="AX271" s="12" t="s">
        <v>86</v>
      </c>
      <c r="AY271" s="260" t="s">
        <v>278</v>
      </c>
    </row>
    <row r="272" spans="2:51" s="12" customFormat="1" ht="12">
      <c r="B272" s="249"/>
      <c r="C272" s="250"/>
      <c r="D272" s="251" t="s">
        <v>291</v>
      </c>
      <c r="E272" s="252" t="s">
        <v>1</v>
      </c>
      <c r="F272" s="253" t="s">
        <v>531</v>
      </c>
      <c r="G272" s="250"/>
      <c r="H272" s="254">
        <v>78.508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AT272" s="260" t="s">
        <v>291</v>
      </c>
      <c r="AU272" s="260" t="s">
        <v>96</v>
      </c>
      <c r="AV272" s="12" t="s">
        <v>96</v>
      </c>
      <c r="AW272" s="12" t="s">
        <v>42</v>
      </c>
      <c r="AX272" s="12" t="s">
        <v>86</v>
      </c>
      <c r="AY272" s="260" t="s">
        <v>278</v>
      </c>
    </row>
    <row r="273" spans="2:51" s="14" customFormat="1" ht="12">
      <c r="B273" s="271"/>
      <c r="C273" s="272"/>
      <c r="D273" s="251" t="s">
        <v>291</v>
      </c>
      <c r="E273" s="273" t="s">
        <v>1</v>
      </c>
      <c r="F273" s="274" t="s">
        <v>361</v>
      </c>
      <c r="G273" s="272"/>
      <c r="H273" s="275">
        <v>193.352</v>
      </c>
      <c r="I273" s="276"/>
      <c r="J273" s="272"/>
      <c r="K273" s="272"/>
      <c r="L273" s="277"/>
      <c r="M273" s="278"/>
      <c r="N273" s="279"/>
      <c r="O273" s="279"/>
      <c r="P273" s="279"/>
      <c r="Q273" s="279"/>
      <c r="R273" s="279"/>
      <c r="S273" s="279"/>
      <c r="T273" s="280"/>
      <c r="AT273" s="281" t="s">
        <v>291</v>
      </c>
      <c r="AU273" s="281" t="s">
        <v>96</v>
      </c>
      <c r="AV273" s="14" t="s">
        <v>285</v>
      </c>
      <c r="AW273" s="14" t="s">
        <v>42</v>
      </c>
      <c r="AX273" s="14" t="s">
        <v>93</v>
      </c>
      <c r="AY273" s="281" t="s">
        <v>278</v>
      </c>
    </row>
    <row r="274" spans="2:65" s="1" customFormat="1" ht="43.2" customHeight="1">
      <c r="B274" s="38"/>
      <c r="C274" s="236" t="s">
        <v>547</v>
      </c>
      <c r="D274" s="236" t="s">
        <v>280</v>
      </c>
      <c r="E274" s="237" t="s">
        <v>548</v>
      </c>
      <c r="F274" s="238" t="s">
        <v>549</v>
      </c>
      <c r="G274" s="239" t="s">
        <v>312</v>
      </c>
      <c r="H274" s="240">
        <v>75.81</v>
      </c>
      <c r="I274" s="241"/>
      <c r="J274" s="242">
        <f>ROUND(I274*H274,2)</f>
        <v>0</v>
      </c>
      <c r="K274" s="238" t="s">
        <v>284</v>
      </c>
      <c r="L274" s="43"/>
      <c r="M274" s="243" t="s">
        <v>1</v>
      </c>
      <c r="N274" s="244" t="s">
        <v>51</v>
      </c>
      <c r="O274" s="86"/>
      <c r="P274" s="245">
        <f>O274*H274</f>
        <v>0</v>
      </c>
      <c r="Q274" s="245">
        <v>0.0284</v>
      </c>
      <c r="R274" s="245">
        <f>Q274*H274</f>
        <v>2.153004</v>
      </c>
      <c r="S274" s="245">
        <v>0</v>
      </c>
      <c r="T274" s="246">
        <f>S274*H274</f>
        <v>0</v>
      </c>
      <c r="AR274" s="247" t="s">
        <v>285</v>
      </c>
      <c r="AT274" s="247" t="s">
        <v>280</v>
      </c>
      <c r="AU274" s="247" t="s">
        <v>96</v>
      </c>
      <c r="AY274" s="16" t="s">
        <v>278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16" t="s">
        <v>93</v>
      </c>
      <c r="BK274" s="248">
        <f>ROUND(I274*H274,2)</f>
        <v>0</v>
      </c>
      <c r="BL274" s="16" t="s">
        <v>285</v>
      </c>
      <c r="BM274" s="247" t="s">
        <v>550</v>
      </c>
    </row>
    <row r="275" spans="2:51" s="12" customFormat="1" ht="12">
      <c r="B275" s="249"/>
      <c r="C275" s="250"/>
      <c r="D275" s="251" t="s">
        <v>291</v>
      </c>
      <c r="E275" s="252" t="s">
        <v>1</v>
      </c>
      <c r="F275" s="253" t="s">
        <v>551</v>
      </c>
      <c r="G275" s="250"/>
      <c r="H275" s="254">
        <v>75.81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AT275" s="260" t="s">
        <v>291</v>
      </c>
      <c r="AU275" s="260" t="s">
        <v>96</v>
      </c>
      <c r="AV275" s="12" t="s">
        <v>96</v>
      </c>
      <c r="AW275" s="12" t="s">
        <v>42</v>
      </c>
      <c r="AX275" s="12" t="s">
        <v>93</v>
      </c>
      <c r="AY275" s="260" t="s">
        <v>278</v>
      </c>
    </row>
    <row r="276" spans="2:65" s="1" customFormat="1" ht="32.4" customHeight="1">
      <c r="B276" s="38"/>
      <c r="C276" s="236" t="s">
        <v>552</v>
      </c>
      <c r="D276" s="236" t="s">
        <v>280</v>
      </c>
      <c r="E276" s="237" t="s">
        <v>553</v>
      </c>
      <c r="F276" s="238" t="s">
        <v>554</v>
      </c>
      <c r="G276" s="239" t="s">
        <v>312</v>
      </c>
      <c r="H276" s="240">
        <v>64.26</v>
      </c>
      <c r="I276" s="241"/>
      <c r="J276" s="242">
        <f>ROUND(I276*H276,2)</f>
        <v>0</v>
      </c>
      <c r="K276" s="238" t="s">
        <v>284</v>
      </c>
      <c r="L276" s="43"/>
      <c r="M276" s="243" t="s">
        <v>1</v>
      </c>
      <c r="N276" s="244" t="s">
        <v>51</v>
      </c>
      <c r="O276" s="86"/>
      <c r="P276" s="245">
        <f>O276*H276</f>
        <v>0</v>
      </c>
      <c r="Q276" s="245">
        <v>0</v>
      </c>
      <c r="R276" s="245">
        <f>Q276*H276</f>
        <v>0</v>
      </c>
      <c r="S276" s="245">
        <v>0</v>
      </c>
      <c r="T276" s="246">
        <f>S276*H276</f>
        <v>0</v>
      </c>
      <c r="AR276" s="247" t="s">
        <v>285</v>
      </c>
      <c r="AT276" s="247" t="s">
        <v>280</v>
      </c>
      <c r="AU276" s="247" t="s">
        <v>96</v>
      </c>
      <c r="AY276" s="16" t="s">
        <v>278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6" t="s">
        <v>93</v>
      </c>
      <c r="BK276" s="248">
        <f>ROUND(I276*H276,2)</f>
        <v>0</v>
      </c>
      <c r="BL276" s="16" t="s">
        <v>285</v>
      </c>
      <c r="BM276" s="247" t="s">
        <v>555</v>
      </c>
    </row>
    <row r="277" spans="2:51" s="12" customFormat="1" ht="12">
      <c r="B277" s="249"/>
      <c r="C277" s="250"/>
      <c r="D277" s="251" t="s">
        <v>291</v>
      </c>
      <c r="E277" s="252" t="s">
        <v>1</v>
      </c>
      <c r="F277" s="253" t="s">
        <v>556</v>
      </c>
      <c r="G277" s="250"/>
      <c r="H277" s="254">
        <v>64.26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AT277" s="260" t="s">
        <v>291</v>
      </c>
      <c r="AU277" s="260" t="s">
        <v>96</v>
      </c>
      <c r="AV277" s="12" t="s">
        <v>96</v>
      </c>
      <c r="AW277" s="12" t="s">
        <v>42</v>
      </c>
      <c r="AX277" s="12" t="s">
        <v>93</v>
      </c>
      <c r="AY277" s="260" t="s">
        <v>278</v>
      </c>
    </row>
    <row r="278" spans="2:65" s="1" customFormat="1" ht="32.4" customHeight="1">
      <c r="B278" s="38"/>
      <c r="C278" s="236" t="s">
        <v>557</v>
      </c>
      <c r="D278" s="236" t="s">
        <v>280</v>
      </c>
      <c r="E278" s="237" t="s">
        <v>558</v>
      </c>
      <c r="F278" s="238" t="s">
        <v>559</v>
      </c>
      <c r="G278" s="239" t="s">
        <v>312</v>
      </c>
      <c r="H278" s="240">
        <v>50</v>
      </c>
      <c r="I278" s="241"/>
      <c r="J278" s="242">
        <f>ROUND(I278*H278,2)</f>
        <v>0</v>
      </c>
      <c r="K278" s="238" t="s">
        <v>284</v>
      </c>
      <c r="L278" s="43"/>
      <c r="M278" s="243" t="s">
        <v>1</v>
      </c>
      <c r="N278" s="244" t="s">
        <v>51</v>
      </c>
      <c r="O278" s="86"/>
      <c r="P278" s="245">
        <f>O278*H278</f>
        <v>0</v>
      </c>
      <c r="Q278" s="245">
        <v>0</v>
      </c>
      <c r="R278" s="245">
        <f>Q278*H278</f>
        <v>0</v>
      </c>
      <c r="S278" s="245">
        <v>0</v>
      </c>
      <c r="T278" s="246">
        <f>S278*H278</f>
        <v>0</v>
      </c>
      <c r="AR278" s="247" t="s">
        <v>285</v>
      </c>
      <c r="AT278" s="247" t="s">
        <v>280</v>
      </c>
      <c r="AU278" s="247" t="s">
        <v>96</v>
      </c>
      <c r="AY278" s="16" t="s">
        <v>278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6" t="s">
        <v>93</v>
      </c>
      <c r="BK278" s="248">
        <f>ROUND(I278*H278,2)</f>
        <v>0</v>
      </c>
      <c r="BL278" s="16" t="s">
        <v>285</v>
      </c>
      <c r="BM278" s="247" t="s">
        <v>560</v>
      </c>
    </row>
    <row r="279" spans="2:51" s="12" customFormat="1" ht="12">
      <c r="B279" s="249"/>
      <c r="C279" s="250"/>
      <c r="D279" s="251" t="s">
        <v>291</v>
      </c>
      <c r="E279" s="252" t="s">
        <v>1</v>
      </c>
      <c r="F279" s="253" t="s">
        <v>561</v>
      </c>
      <c r="G279" s="250"/>
      <c r="H279" s="254">
        <v>50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AT279" s="260" t="s">
        <v>291</v>
      </c>
      <c r="AU279" s="260" t="s">
        <v>96</v>
      </c>
      <c r="AV279" s="12" t="s">
        <v>96</v>
      </c>
      <c r="AW279" s="12" t="s">
        <v>42</v>
      </c>
      <c r="AX279" s="12" t="s">
        <v>93</v>
      </c>
      <c r="AY279" s="260" t="s">
        <v>278</v>
      </c>
    </row>
    <row r="280" spans="2:65" s="1" customFormat="1" ht="43.2" customHeight="1">
      <c r="B280" s="38"/>
      <c r="C280" s="236" t="s">
        <v>562</v>
      </c>
      <c r="D280" s="236" t="s">
        <v>280</v>
      </c>
      <c r="E280" s="237" t="s">
        <v>563</v>
      </c>
      <c r="F280" s="238" t="s">
        <v>564</v>
      </c>
      <c r="G280" s="239" t="s">
        <v>283</v>
      </c>
      <c r="H280" s="240">
        <v>200</v>
      </c>
      <c r="I280" s="241"/>
      <c r="J280" s="242">
        <f>ROUND(I280*H280,2)</f>
        <v>0</v>
      </c>
      <c r="K280" s="238" t="s">
        <v>284</v>
      </c>
      <c r="L280" s="43"/>
      <c r="M280" s="243" t="s">
        <v>1</v>
      </c>
      <c r="N280" s="244" t="s">
        <v>51</v>
      </c>
      <c r="O280" s="86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AR280" s="247" t="s">
        <v>285</v>
      </c>
      <c r="AT280" s="247" t="s">
        <v>280</v>
      </c>
      <c r="AU280" s="247" t="s">
        <v>96</v>
      </c>
      <c r="AY280" s="16" t="s">
        <v>278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6" t="s">
        <v>93</v>
      </c>
      <c r="BK280" s="248">
        <f>ROUND(I280*H280,2)</f>
        <v>0</v>
      </c>
      <c r="BL280" s="16" t="s">
        <v>285</v>
      </c>
      <c r="BM280" s="247" t="s">
        <v>565</v>
      </c>
    </row>
    <row r="281" spans="2:51" s="12" customFormat="1" ht="12">
      <c r="B281" s="249"/>
      <c r="C281" s="250"/>
      <c r="D281" s="251" t="s">
        <v>291</v>
      </c>
      <c r="E281" s="252" t="s">
        <v>1</v>
      </c>
      <c r="F281" s="253" t="s">
        <v>566</v>
      </c>
      <c r="G281" s="250"/>
      <c r="H281" s="254">
        <v>200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AT281" s="260" t="s">
        <v>291</v>
      </c>
      <c r="AU281" s="260" t="s">
        <v>96</v>
      </c>
      <c r="AV281" s="12" t="s">
        <v>96</v>
      </c>
      <c r="AW281" s="12" t="s">
        <v>42</v>
      </c>
      <c r="AX281" s="12" t="s">
        <v>93</v>
      </c>
      <c r="AY281" s="260" t="s">
        <v>278</v>
      </c>
    </row>
    <row r="282" spans="2:65" s="1" customFormat="1" ht="21.6" customHeight="1">
      <c r="B282" s="38"/>
      <c r="C282" s="236" t="s">
        <v>567</v>
      </c>
      <c r="D282" s="236" t="s">
        <v>280</v>
      </c>
      <c r="E282" s="237" t="s">
        <v>568</v>
      </c>
      <c r="F282" s="238" t="s">
        <v>569</v>
      </c>
      <c r="G282" s="239" t="s">
        <v>283</v>
      </c>
      <c r="H282" s="240">
        <v>13.112</v>
      </c>
      <c r="I282" s="241"/>
      <c r="J282" s="242">
        <f>ROUND(I282*H282,2)</f>
        <v>0</v>
      </c>
      <c r="K282" s="238" t="s">
        <v>284</v>
      </c>
      <c r="L282" s="43"/>
      <c r="M282" s="243" t="s">
        <v>1</v>
      </c>
      <c r="N282" s="244" t="s">
        <v>51</v>
      </c>
      <c r="O282" s="86"/>
      <c r="P282" s="245">
        <f>O282*H282</f>
        <v>0</v>
      </c>
      <c r="Q282" s="245">
        <v>0.0015</v>
      </c>
      <c r="R282" s="245">
        <f>Q282*H282</f>
        <v>0.019668</v>
      </c>
      <c r="S282" s="245">
        <v>0</v>
      </c>
      <c r="T282" s="246">
        <f>S282*H282</f>
        <v>0</v>
      </c>
      <c r="AR282" s="247" t="s">
        <v>285</v>
      </c>
      <c r="AT282" s="247" t="s">
        <v>280</v>
      </c>
      <c r="AU282" s="247" t="s">
        <v>96</v>
      </c>
      <c r="AY282" s="16" t="s">
        <v>278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6" t="s">
        <v>93</v>
      </c>
      <c r="BK282" s="248">
        <f>ROUND(I282*H282,2)</f>
        <v>0</v>
      </c>
      <c r="BL282" s="16" t="s">
        <v>285</v>
      </c>
      <c r="BM282" s="247" t="s">
        <v>570</v>
      </c>
    </row>
    <row r="283" spans="2:51" s="12" customFormat="1" ht="12">
      <c r="B283" s="249"/>
      <c r="C283" s="250"/>
      <c r="D283" s="251" t="s">
        <v>291</v>
      </c>
      <c r="E283" s="252" t="s">
        <v>1</v>
      </c>
      <c r="F283" s="253" t="s">
        <v>571</v>
      </c>
      <c r="G283" s="250"/>
      <c r="H283" s="254">
        <v>13.112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AT283" s="260" t="s">
        <v>291</v>
      </c>
      <c r="AU283" s="260" t="s">
        <v>96</v>
      </c>
      <c r="AV283" s="12" t="s">
        <v>96</v>
      </c>
      <c r="AW283" s="12" t="s">
        <v>42</v>
      </c>
      <c r="AX283" s="12" t="s">
        <v>93</v>
      </c>
      <c r="AY283" s="260" t="s">
        <v>278</v>
      </c>
    </row>
    <row r="284" spans="2:65" s="1" customFormat="1" ht="43.2" customHeight="1">
      <c r="B284" s="38"/>
      <c r="C284" s="236" t="s">
        <v>572</v>
      </c>
      <c r="D284" s="236" t="s">
        <v>280</v>
      </c>
      <c r="E284" s="237" t="s">
        <v>573</v>
      </c>
      <c r="F284" s="238" t="s">
        <v>574</v>
      </c>
      <c r="G284" s="239" t="s">
        <v>283</v>
      </c>
      <c r="H284" s="240">
        <v>13.112</v>
      </c>
      <c r="I284" s="241"/>
      <c r="J284" s="242">
        <f>ROUND(I284*H284,2)</f>
        <v>0</v>
      </c>
      <c r="K284" s="238" t="s">
        <v>284</v>
      </c>
      <c r="L284" s="43"/>
      <c r="M284" s="243" t="s">
        <v>1</v>
      </c>
      <c r="N284" s="244" t="s">
        <v>51</v>
      </c>
      <c r="O284" s="86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AR284" s="247" t="s">
        <v>285</v>
      </c>
      <c r="AT284" s="247" t="s">
        <v>280</v>
      </c>
      <c r="AU284" s="247" t="s">
        <v>96</v>
      </c>
      <c r="AY284" s="16" t="s">
        <v>278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6" t="s">
        <v>93</v>
      </c>
      <c r="BK284" s="248">
        <f>ROUND(I284*H284,2)</f>
        <v>0</v>
      </c>
      <c r="BL284" s="16" t="s">
        <v>285</v>
      </c>
      <c r="BM284" s="247" t="s">
        <v>575</v>
      </c>
    </row>
    <row r="285" spans="2:51" s="12" customFormat="1" ht="12">
      <c r="B285" s="249"/>
      <c r="C285" s="250"/>
      <c r="D285" s="251" t="s">
        <v>291</v>
      </c>
      <c r="E285" s="252" t="s">
        <v>1</v>
      </c>
      <c r="F285" s="253" t="s">
        <v>576</v>
      </c>
      <c r="G285" s="250"/>
      <c r="H285" s="254">
        <v>13.112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AT285" s="260" t="s">
        <v>291</v>
      </c>
      <c r="AU285" s="260" t="s">
        <v>96</v>
      </c>
      <c r="AV285" s="12" t="s">
        <v>96</v>
      </c>
      <c r="AW285" s="12" t="s">
        <v>42</v>
      </c>
      <c r="AX285" s="12" t="s">
        <v>93</v>
      </c>
      <c r="AY285" s="260" t="s">
        <v>278</v>
      </c>
    </row>
    <row r="286" spans="2:65" s="1" customFormat="1" ht="14.4" customHeight="1">
      <c r="B286" s="38"/>
      <c r="C286" s="282" t="s">
        <v>577</v>
      </c>
      <c r="D286" s="282" t="s">
        <v>407</v>
      </c>
      <c r="E286" s="283" t="s">
        <v>578</v>
      </c>
      <c r="F286" s="284" t="s">
        <v>579</v>
      </c>
      <c r="G286" s="285" t="s">
        <v>283</v>
      </c>
      <c r="H286" s="286">
        <v>13.768</v>
      </c>
      <c r="I286" s="287"/>
      <c r="J286" s="288">
        <f>ROUND(I286*H286,2)</f>
        <v>0</v>
      </c>
      <c r="K286" s="284" t="s">
        <v>284</v>
      </c>
      <c r="L286" s="289"/>
      <c r="M286" s="290" t="s">
        <v>1</v>
      </c>
      <c r="N286" s="291" t="s">
        <v>51</v>
      </c>
      <c r="O286" s="86"/>
      <c r="P286" s="245">
        <f>O286*H286</f>
        <v>0</v>
      </c>
      <c r="Q286" s="245">
        <v>0.0001</v>
      </c>
      <c r="R286" s="245">
        <f>Q286*H286</f>
        <v>0.0013768</v>
      </c>
      <c r="S286" s="245">
        <v>0</v>
      </c>
      <c r="T286" s="246">
        <f>S286*H286</f>
        <v>0</v>
      </c>
      <c r="AR286" s="247" t="s">
        <v>316</v>
      </c>
      <c r="AT286" s="247" t="s">
        <v>407</v>
      </c>
      <c r="AU286" s="247" t="s">
        <v>96</v>
      </c>
      <c r="AY286" s="16" t="s">
        <v>278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6" t="s">
        <v>93</v>
      </c>
      <c r="BK286" s="248">
        <f>ROUND(I286*H286,2)</f>
        <v>0</v>
      </c>
      <c r="BL286" s="16" t="s">
        <v>285</v>
      </c>
      <c r="BM286" s="247" t="s">
        <v>580</v>
      </c>
    </row>
    <row r="287" spans="2:51" s="12" customFormat="1" ht="12">
      <c r="B287" s="249"/>
      <c r="C287" s="250"/>
      <c r="D287" s="251" t="s">
        <v>291</v>
      </c>
      <c r="E287" s="250"/>
      <c r="F287" s="253" t="s">
        <v>581</v>
      </c>
      <c r="G287" s="250"/>
      <c r="H287" s="254">
        <v>13.768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AT287" s="260" t="s">
        <v>291</v>
      </c>
      <c r="AU287" s="260" t="s">
        <v>96</v>
      </c>
      <c r="AV287" s="12" t="s">
        <v>96</v>
      </c>
      <c r="AW287" s="12" t="s">
        <v>4</v>
      </c>
      <c r="AX287" s="12" t="s">
        <v>93</v>
      </c>
      <c r="AY287" s="260" t="s">
        <v>278</v>
      </c>
    </row>
    <row r="288" spans="2:65" s="1" customFormat="1" ht="43.2" customHeight="1">
      <c r="B288" s="38"/>
      <c r="C288" s="236" t="s">
        <v>582</v>
      </c>
      <c r="D288" s="236" t="s">
        <v>280</v>
      </c>
      <c r="E288" s="237" t="s">
        <v>583</v>
      </c>
      <c r="F288" s="238" t="s">
        <v>584</v>
      </c>
      <c r="G288" s="239" t="s">
        <v>312</v>
      </c>
      <c r="H288" s="240">
        <v>32.4</v>
      </c>
      <c r="I288" s="241"/>
      <c r="J288" s="242">
        <f>ROUND(I288*H288,2)</f>
        <v>0</v>
      </c>
      <c r="K288" s="238" t="s">
        <v>284</v>
      </c>
      <c r="L288" s="43"/>
      <c r="M288" s="243" t="s">
        <v>1</v>
      </c>
      <c r="N288" s="244" t="s">
        <v>51</v>
      </c>
      <c r="O288" s="86"/>
      <c r="P288" s="245">
        <f>O288*H288</f>
        <v>0</v>
      </c>
      <c r="Q288" s="245">
        <v>0.00938</v>
      </c>
      <c r="R288" s="245">
        <f>Q288*H288</f>
        <v>0.30391199999999996</v>
      </c>
      <c r="S288" s="245">
        <v>0</v>
      </c>
      <c r="T288" s="246">
        <f>S288*H288</f>
        <v>0</v>
      </c>
      <c r="AR288" s="247" t="s">
        <v>285</v>
      </c>
      <c r="AT288" s="247" t="s">
        <v>280</v>
      </c>
      <c r="AU288" s="247" t="s">
        <v>96</v>
      </c>
      <c r="AY288" s="16" t="s">
        <v>278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6" t="s">
        <v>93</v>
      </c>
      <c r="BK288" s="248">
        <f>ROUND(I288*H288,2)</f>
        <v>0</v>
      </c>
      <c r="BL288" s="16" t="s">
        <v>285</v>
      </c>
      <c r="BM288" s="247" t="s">
        <v>585</v>
      </c>
    </row>
    <row r="289" spans="2:51" s="12" customFormat="1" ht="12">
      <c r="B289" s="249"/>
      <c r="C289" s="250"/>
      <c r="D289" s="251" t="s">
        <v>291</v>
      </c>
      <c r="E289" s="252" t="s">
        <v>1</v>
      </c>
      <c r="F289" s="253" t="s">
        <v>359</v>
      </c>
      <c r="G289" s="250"/>
      <c r="H289" s="254">
        <v>9.6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AT289" s="260" t="s">
        <v>291</v>
      </c>
      <c r="AU289" s="260" t="s">
        <v>96</v>
      </c>
      <c r="AV289" s="12" t="s">
        <v>96</v>
      </c>
      <c r="AW289" s="12" t="s">
        <v>42</v>
      </c>
      <c r="AX289" s="12" t="s">
        <v>86</v>
      </c>
      <c r="AY289" s="260" t="s">
        <v>278</v>
      </c>
    </row>
    <row r="290" spans="2:51" s="12" customFormat="1" ht="12">
      <c r="B290" s="249"/>
      <c r="C290" s="250"/>
      <c r="D290" s="251" t="s">
        <v>291</v>
      </c>
      <c r="E290" s="252" t="s">
        <v>1</v>
      </c>
      <c r="F290" s="253" t="s">
        <v>360</v>
      </c>
      <c r="G290" s="250"/>
      <c r="H290" s="254">
        <v>22.8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AT290" s="260" t="s">
        <v>291</v>
      </c>
      <c r="AU290" s="260" t="s">
        <v>96</v>
      </c>
      <c r="AV290" s="12" t="s">
        <v>96</v>
      </c>
      <c r="AW290" s="12" t="s">
        <v>42</v>
      </c>
      <c r="AX290" s="12" t="s">
        <v>86</v>
      </c>
      <c r="AY290" s="260" t="s">
        <v>278</v>
      </c>
    </row>
    <row r="291" spans="2:51" s="14" customFormat="1" ht="12">
      <c r="B291" s="271"/>
      <c r="C291" s="272"/>
      <c r="D291" s="251" t="s">
        <v>291</v>
      </c>
      <c r="E291" s="273" t="s">
        <v>1</v>
      </c>
      <c r="F291" s="274" t="s">
        <v>361</v>
      </c>
      <c r="G291" s="272"/>
      <c r="H291" s="275">
        <v>32.4</v>
      </c>
      <c r="I291" s="276"/>
      <c r="J291" s="272"/>
      <c r="K291" s="272"/>
      <c r="L291" s="277"/>
      <c r="M291" s="278"/>
      <c r="N291" s="279"/>
      <c r="O291" s="279"/>
      <c r="P291" s="279"/>
      <c r="Q291" s="279"/>
      <c r="R291" s="279"/>
      <c r="S291" s="279"/>
      <c r="T291" s="280"/>
      <c r="AT291" s="281" t="s">
        <v>291</v>
      </c>
      <c r="AU291" s="281" t="s">
        <v>96</v>
      </c>
      <c r="AV291" s="14" t="s">
        <v>285</v>
      </c>
      <c r="AW291" s="14" t="s">
        <v>42</v>
      </c>
      <c r="AX291" s="14" t="s">
        <v>93</v>
      </c>
      <c r="AY291" s="281" t="s">
        <v>278</v>
      </c>
    </row>
    <row r="292" spans="2:65" s="1" customFormat="1" ht="21.6" customHeight="1">
      <c r="B292" s="38"/>
      <c r="C292" s="282" t="s">
        <v>586</v>
      </c>
      <c r="D292" s="282" t="s">
        <v>407</v>
      </c>
      <c r="E292" s="283" t="s">
        <v>587</v>
      </c>
      <c r="F292" s="284" t="s">
        <v>588</v>
      </c>
      <c r="G292" s="285" t="s">
        <v>312</v>
      </c>
      <c r="H292" s="286">
        <v>33.048</v>
      </c>
      <c r="I292" s="287"/>
      <c r="J292" s="288">
        <f>ROUND(I292*H292,2)</f>
        <v>0</v>
      </c>
      <c r="K292" s="284" t="s">
        <v>284</v>
      </c>
      <c r="L292" s="289"/>
      <c r="M292" s="290" t="s">
        <v>1</v>
      </c>
      <c r="N292" s="291" t="s">
        <v>51</v>
      </c>
      <c r="O292" s="86"/>
      <c r="P292" s="245">
        <f>O292*H292</f>
        <v>0</v>
      </c>
      <c r="Q292" s="245">
        <v>0.015</v>
      </c>
      <c r="R292" s="245">
        <f>Q292*H292</f>
        <v>0.49572</v>
      </c>
      <c r="S292" s="245">
        <v>0</v>
      </c>
      <c r="T292" s="246">
        <f>S292*H292</f>
        <v>0</v>
      </c>
      <c r="AR292" s="247" t="s">
        <v>316</v>
      </c>
      <c r="AT292" s="247" t="s">
        <v>407</v>
      </c>
      <c r="AU292" s="247" t="s">
        <v>96</v>
      </c>
      <c r="AY292" s="16" t="s">
        <v>278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16" t="s">
        <v>93</v>
      </c>
      <c r="BK292" s="248">
        <f>ROUND(I292*H292,2)</f>
        <v>0</v>
      </c>
      <c r="BL292" s="16" t="s">
        <v>285</v>
      </c>
      <c r="BM292" s="247" t="s">
        <v>589</v>
      </c>
    </row>
    <row r="293" spans="2:51" s="12" customFormat="1" ht="12">
      <c r="B293" s="249"/>
      <c r="C293" s="250"/>
      <c r="D293" s="251" t="s">
        <v>291</v>
      </c>
      <c r="E293" s="250"/>
      <c r="F293" s="253" t="s">
        <v>590</v>
      </c>
      <c r="G293" s="250"/>
      <c r="H293" s="254">
        <v>33.048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AT293" s="260" t="s">
        <v>291</v>
      </c>
      <c r="AU293" s="260" t="s">
        <v>96</v>
      </c>
      <c r="AV293" s="12" t="s">
        <v>96</v>
      </c>
      <c r="AW293" s="12" t="s">
        <v>4</v>
      </c>
      <c r="AX293" s="12" t="s">
        <v>93</v>
      </c>
      <c r="AY293" s="260" t="s">
        <v>278</v>
      </c>
    </row>
    <row r="294" spans="2:65" s="1" customFormat="1" ht="32.4" customHeight="1">
      <c r="B294" s="38"/>
      <c r="C294" s="236" t="s">
        <v>591</v>
      </c>
      <c r="D294" s="236" t="s">
        <v>280</v>
      </c>
      <c r="E294" s="237" t="s">
        <v>592</v>
      </c>
      <c r="F294" s="238" t="s">
        <v>593</v>
      </c>
      <c r="G294" s="239" t="s">
        <v>312</v>
      </c>
      <c r="H294" s="240">
        <v>16.817</v>
      </c>
      <c r="I294" s="241"/>
      <c r="J294" s="242">
        <f>ROUND(I294*H294,2)</f>
        <v>0</v>
      </c>
      <c r="K294" s="238" t="s">
        <v>284</v>
      </c>
      <c r="L294" s="43"/>
      <c r="M294" s="243" t="s">
        <v>1</v>
      </c>
      <c r="N294" s="244" t="s">
        <v>51</v>
      </c>
      <c r="O294" s="86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AR294" s="247" t="s">
        <v>285</v>
      </c>
      <c r="AT294" s="247" t="s">
        <v>280</v>
      </c>
      <c r="AU294" s="247" t="s">
        <v>96</v>
      </c>
      <c r="AY294" s="16" t="s">
        <v>278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6" t="s">
        <v>93</v>
      </c>
      <c r="BK294" s="248">
        <f>ROUND(I294*H294,2)</f>
        <v>0</v>
      </c>
      <c r="BL294" s="16" t="s">
        <v>285</v>
      </c>
      <c r="BM294" s="247" t="s">
        <v>594</v>
      </c>
    </row>
    <row r="295" spans="2:51" s="12" customFormat="1" ht="12">
      <c r="B295" s="249"/>
      <c r="C295" s="250"/>
      <c r="D295" s="251" t="s">
        <v>291</v>
      </c>
      <c r="E295" s="252" t="s">
        <v>1</v>
      </c>
      <c r="F295" s="253" t="s">
        <v>595</v>
      </c>
      <c r="G295" s="250"/>
      <c r="H295" s="254">
        <v>16.817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AT295" s="260" t="s">
        <v>291</v>
      </c>
      <c r="AU295" s="260" t="s">
        <v>96</v>
      </c>
      <c r="AV295" s="12" t="s">
        <v>96</v>
      </c>
      <c r="AW295" s="12" t="s">
        <v>42</v>
      </c>
      <c r="AX295" s="12" t="s">
        <v>93</v>
      </c>
      <c r="AY295" s="260" t="s">
        <v>278</v>
      </c>
    </row>
    <row r="296" spans="2:65" s="1" customFormat="1" ht="43.2" customHeight="1">
      <c r="B296" s="38"/>
      <c r="C296" s="236" t="s">
        <v>596</v>
      </c>
      <c r="D296" s="236" t="s">
        <v>280</v>
      </c>
      <c r="E296" s="237" t="s">
        <v>597</v>
      </c>
      <c r="F296" s="238" t="s">
        <v>598</v>
      </c>
      <c r="G296" s="239" t="s">
        <v>312</v>
      </c>
      <c r="H296" s="240">
        <v>5.513</v>
      </c>
      <c r="I296" s="241"/>
      <c r="J296" s="242">
        <f>ROUND(I296*H296,2)</f>
        <v>0</v>
      </c>
      <c r="K296" s="238" t="s">
        <v>284</v>
      </c>
      <c r="L296" s="43"/>
      <c r="M296" s="243" t="s">
        <v>1</v>
      </c>
      <c r="N296" s="244" t="s">
        <v>51</v>
      </c>
      <c r="O296" s="86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AR296" s="247" t="s">
        <v>285</v>
      </c>
      <c r="AT296" s="247" t="s">
        <v>280</v>
      </c>
      <c r="AU296" s="247" t="s">
        <v>96</v>
      </c>
      <c r="AY296" s="16" t="s">
        <v>278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6" t="s">
        <v>93</v>
      </c>
      <c r="BK296" s="248">
        <f>ROUND(I296*H296,2)</f>
        <v>0</v>
      </c>
      <c r="BL296" s="16" t="s">
        <v>285</v>
      </c>
      <c r="BM296" s="247" t="s">
        <v>599</v>
      </c>
    </row>
    <row r="297" spans="2:51" s="12" customFormat="1" ht="12">
      <c r="B297" s="249"/>
      <c r="C297" s="250"/>
      <c r="D297" s="251" t="s">
        <v>291</v>
      </c>
      <c r="E297" s="252" t="s">
        <v>1</v>
      </c>
      <c r="F297" s="253" t="s">
        <v>600</v>
      </c>
      <c r="G297" s="250"/>
      <c r="H297" s="254">
        <v>5.513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AT297" s="260" t="s">
        <v>291</v>
      </c>
      <c r="AU297" s="260" t="s">
        <v>96</v>
      </c>
      <c r="AV297" s="12" t="s">
        <v>96</v>
      </c>
      <c r="AW297" s="12" t="s">
        <v>42</v>
      </c>
      <c r="AX297" s="12" t="s">
        <v>93</v>
      </c>
      <c r="AY297" s="260" t="s">
        <v>278</v>
      </c>
    </row>
    <row r="298" spans="2:65" s="1" customFormat="1" ht="21.6" customHeight="1">
      <c r="B298" s="38"/>
      <c r="C298" s="282" t="s">
        <v>601</v>
      </c>
      <c r="D298" s="282" t="s">
        <v>407</v>
      </c>
      <c r="E298" s="283" t="s">
        <v>602</v>
      </c>
      <c r="F298" s="284" t="s">
        <v>603</v>
      </c>
      <c r="G298" s="285" t="s">
        <v>312</v>
      </c>
      <c r="H298" s="286">
        <v>5.623</v>
      </c>
      <c r="I298" s="287"/>
      <c r="J298" s="288">
        <f>ROUND(I298*H298,2)</f>
        <v>0</v>
      </c>
      <c r="K298" s="284" t="s">
        <v>284</v>
      </c>
      <c r="L298" s="289"/>
      <c r="M298" s="290" t="s">
        <v>1</v>
      </c>
      <c r="N298" s="291" t="s">
        <v>51</v>
      </c>
      <c r="O298" s="86"/>
      <c r="P298" s="245">
        <f>O298*H298</f>
        <v>0</v>
      </c>
      <c r="Q298" s="245">
        <v>0.0024</v>
      </c>
      <c r="R298" s="245">
        <f>Q298*H298</f>
        <v>0.013495199999999999</v>
      </c>
      <c r="S298" s="245">
        <v>0</v>
      </c>
      <c r="T298" s="246">
        <f>S298*H298</f>
        <v>0</v>
      </c>
      <c r="AR298" s="247" t="s">
        <v>316</v>
      </c>
      <c r="AT298" s="247" t="s">
        <v>407</v>
      </c>
      <c r="AU298" s="247" t="s">
        <v>96</v>
      </c>
      <c r="AY298" s="16" t="s">
        <v>278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6" t="s">
        <v>93</v>
      </c>
      <c r="BK298" s="248">
        <f>ROUND(I298*H298,2)</f>
        <v>0</v>
      </c>
      <c r="BL298" s="16" t="s">
        <v>285</v>
      </c>
      <c r="BM298" s="247" t="s">
        <v>604</v>
      </c>
    </row>
    <row r="299" spans="2:51" s="12" customFormat="1" ht="12">
      <c r="B299" s="249"/>
      <c r="C299" s="250"/>
      <c r="D299" s="251" t="s">
        <v>291</v>
      </c>
      <c r="E299" s="250"/>
      <c r="F299" s="253" t="s">
        <v>605</v>
      </c>
      <c r="G299" s="250"/>
      <c r="H299" s="254">
        <v>5.623</v>
      </c>
      <c r="I299" s="255"/>
      <c r="J299" s="250"/>
      <c r="K299" s="250"/>
      <c r="L299" s="256"/>
      <c r="M299" s="257"/>
      <c r="N299" s="258"/>
      <c r="O299" s="258"/>
      <c r="P299" s="258"/>
      <c r="Q299" s="258"/>
      <c r="R299" s="258"/>
      <c r="S299" s="258"/>
      <c r="T299" s="259"/>
      <c r="AT299" s="260" t="s">
        <v>291</v>
      </c>
      <c r="AU299" s="260" t="s">
        <v>96</v>
      </c>
      <c r="AV299" s="12" t="s">
        <v>96</v>
      </c>
      <c r="AW299" s="12" t="s">
        <v>4</v>
      </c>
      <c r="AX299" s="12" t="s">
        <v>93</v>
      </c>
      <c r="AY299" s="260" t="s">
        <v>278</v>
      </c>
    </row>
    <row r="300" spans="2:65" s="1" customFormat="1" ht="32.4" customHeight="1">
      <c r="B300" s="38"/>
      <c r="C300" s="236" t="s">
        <v>606</v>
      </c>
      <c r="D300" s="236" t="s">
        <v>280</v>
      </c>
      <c r="E300" s="237" t="s">
        <v>607</v>
      </c>
      <c r="F300" s="238" t="s">
        <v>608</v>
      </c>
      <c r="G300" s="239" t="s">
        <v>312</v>
      </c>
      <c r="H300" s="240">
        <v>34.914</v>
      </c>
      <c r="I300" s="241"/>
      <c r="J300" s="242">
        <f>ROUND(I300*H300,2)</f>
        <v>0</v>
      </c>
      <c r="K300" s="238" t="s">
        <v>284</v>
      </c>
      <c r="L300" s="43"/>
      <c r="M300" s="243" t="s">
        <v>1</v>
      </c>
      <c r="N300" s="244" t="s">
        <v>51</v>
      </c>
      <c r="O300" s="86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AR300" s="247" t="s">
        <v>285</v>
      </c>
      <c r="AT300" s="247" t="s">
        <v>280</v>
      </c>
      <c r="AU300" s="247" t="s">
        <v>96</v>
      </c>
      <c r="AY300" s="16" t="s">
        <v>278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6" t="s">
        <v>93</v>
      </c>
      <c r="BK300" s="248">
        <f>ROUND(I300*H300,2)</f>
        <v>0</v>
      </c>
      <c r="BL300" s="16" t="s">
        <v>285</v>
      </c>
      <c r="BM300" s="247" t="s">
        <v>609</v>
      </c>
    </row>
    <row r="301" spans="2:51" s="12" customFormat="1" ht="12">
      <c r="B301" s="249"/>
      <c r="C301" s="250"/>
      <c r="D301" s="251" t="s">
        <v>291</v>
      </c>
      <c r="E301" s="252" t="s">
        <v>1</v>
      </c>
      <c r="F301" s="253" t="s">
        <v>600</v>
      </c>
      <c r="G301" s="250"/>
      <c r="H301" s="254">
        <v>5.513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AT301" s="260" t="s">
        <v>291</v>
      </c>
      <c r="AU301" s="260" t="s">
        <v>96</v>
      </c>
      <c r="AV301" s="12" t="s">
        <v>96</v>
      </c>
      <c r="AW301" s="12" t="s">
        <v>42</v>
      </c>
      <c r="AX301" s="12" t="s">
        <v>86</v>
      </c>
      <c r="AY301" s="260" t="s">
        <v>278</v>
      </c>
    </row>
    <row r="302" spans="2:51" s="12" customFormat="1" ht="12">
      <c r="B302" s="249"/>
      <c r="C302" s="250"/>
      <c r="D302" s="251" t="s">
        <v>291</v>
      </c>
      <c r="E302" s="252" t="s">
        <v>1</v>
      </c>
      <c r="F302" s="253" t="s">
        <v>214</v>
      </c>
      <c r="G302" s="250"/>
      <c r="H302" s="254">
        <v>12.584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AT302" s="260" t="s">
        <v>291</v>
      </c>
      <c r="AU302" s="260" t="s">
        <v>96</v>
      </c>
      <c r="AV302" s="12" t="s">
        <v>96</v>
      </c>
      <c r="AW302" s="12" t="s">
        <v>42</v>
      </c>
      <c r="AX302" s="12" t="s">
        <v>86</v>
      </c>
      <c r="AY302" s="260" t="s">
        <v>278</v>
      </c>
    </row>
    <row r="303" spans="2:51" s="12" customFormat="1" ht="12">
      <c r="B303" s="249"/>
      <c r="C303" s="250"/>
      <c r="D303" s="251" t="s">
        <v>291</v>
      </c>
      <c r="E303" s="252" t="s">
        <v>1</v>
      </c>
      <c r="F303" s="253" t="s">
        <v>595</v>
      </c>
      <c r="G303" s="250"/>
      <c r="H303" s="254">
        <v>16.817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AT303" s="260" t="s">
        <v>291</v>
      </c>
      <c r="AU303" s="260" t="s">
        <v>96</v>
      </c>
      <c r="AV303" s="12" t="s">
        <v>96</v>
      </c>
      <c r="AW303" s="12" t="s">
        <v>42</v>
      </c>
      <c r="AX303" s="12" t="s">
        <v>86</v>
      </c>
      <c r="AY303" s="260" t="s">
        <v>278</v>
      </c>
    </row>
    <row r="304" spans="2:51" s="14" customFormat="1" ht="12">
      <c r="B304" s="271"/>
      <c r="C304" s="272"/>
      <c r="D304" s="251" t="s">
        <v>291</v>
      </c>
      <c r="E304" s="273" t="s">
        <v>1</v>
      </c>
      <c r="F304" s="274" t="s">
        <v>361</v>
      </c>
      <c r="G304" s="272"/>
      <c r="H304" s="275">
        <v>34.914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AT304" s="281" t="s">
        <v>291</v>
      </c>
      <c r="AU304" s="281" t="s">
        <v>96</v>
      </c>
      <c r="AV304" s="14" t="s">
        <v>285</v>
      </c>
      <c r="AW304" s="14" t="s">
        <v>42</v>
      </c>
      <c r="AX304" s="14" t="s">
        <v>93</v>
      </c>
      <c r="AY304" s="281" t="s">
        <v>278</v>
      </c>
    </row>
    <row r="305" spans="2:65" s="1" customFormat="1" ht="32.4" customHeight="1">
      <c r="B305" s="38"/>
      <c r="C305" s="236" t="s">
        <v>610</v>
      </c>
      <c r="D305" s="236" t="s">
        <v>280</v>
      </c>
      <c r="E305" s="237" t="s">
        <v>611</v>
      </c>
      <c r="F305" s="238" t="s">
        <v>612</v>
      </c>
      <c r="G305" s="239" t="s">
        <v>312</v>
      </c>
      <c r="H305" s="240">
        <v>34.914</v>
      </c>
      <c r="I305" s="241"/>
      <c r="J305" s="242">
        <f>ROUND(I305*H305,2)</f>
        <v>0</v>
      </c>
      <c r="K305" s="238" t="s">
        <v>284</v>
      </c>
      <c r="L305" s="43"/>
      <c r="M305" s="243" t="s">
        <v>1</v>
      </c>
      <c r="N305" s="244" t="s">
        <v>51</v>
      </c>
      <c r="O305" s="86"/>
      <c r="P305" s="245">
        <f>O305*H305</f>
        <v>0</v>
      </c>
      <c r="Q305" s="245">
        <v>0.00438</v>
      </c>
      <c r="R305" s="245">
        <f>Q305*H305</f>
        <v>0.15292332</v>
      </c>
      <c r="S305" s="245">
        <v>0</v>
      </c>
      <c r="T305" s="246">
        <f>S305*H305</f>
        <v>0</v>
      </c>
      <c r="AR305" s="247" t="s">
        <v>285</v>
      </c>
      <c r="AT305" s="247" t="s">
        <v>280</v>
      </c>
      <c r="AU305" s="247" t="s">
        <v>96</v>
      </c>
      <c r="AY305" s="16" t="s">
        <v>278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6" t="s">
        <v>93</v>
      </c>
      <c r="BK305" s="248">
        <f>ROUND(I305*H305,2)</f>
        <v>0</v>
      </c>
      <c r="BL305" s="16" t="s">
        <v>285</v>
      </c>
      <c r="BM305" s="247" t="s">
        <v>613</v>
      </c>
    </row>
    <row r="306" spans="2:51" s="12" customFormat="1" ht="12">
      <c r="B306" s="249"/>
      <c r="C306" s="250"/>
      <c r="D306" s="251" t="s">
        <v>291</v>
      </c>
      <c r="E306" s="252" t="s">
        <v>1</v>
      </c>
      <c r="F306" s="253" t="s">
        <v>595</v>
      </c>
      <c r="G306" s="250"/>
      <c r="H306" s="254">
        <v>16.817</v>
      </c>
      <c r="I306" s="255"/>
      <c r="J306" s="250"/>
      <c r="K306" s="250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291</v>
      </c>
      <c r="AU306" s="260" t="s">
        <v>96</v>
      </c>
      <c r="AV306" s="12" t="s">
        <v>96</v>
      </c>
      <c r="AW306" s="12" t="s">
        <v>42</v>
      </c>
      <c r="AX306" s="12" t="s">
        <v>86</v>
      </c>
      <c r="AY306" s="260" t="s">
        <v>278</v>
      </c>
    </row>
    <row r="307" spans="2:51" s="12" customFormat="1" ht="12">
      <c r="B307" s="249"/>
      <c r="C307" s="250"/>
      <c r="D307" s="251" t="s">
        <v>291</v>
      </c>
      <c r="E307" s="252" t="s">
        <v>1</v>
      </c>
      <c r="F307" s="253" t="s">
        <v>600</v>
      </c>
      <c r="G307" s="250"/>
      <c r="H307" s="254">
        <v>5.513</v>
      </c>
      <c r="I307" s="255"/>
      <c r="J307" s="250"/>
      <c r="K307" s="250"/>
      <c r="L307" s="256"/>
      <c r="M307" s="257"/>
      <c r="N307" s="258"/>
      <c r="O307" s="258"/>
      <c r="P307" s="258"/>
      <c r="Q307" s="258"/>
      <c r="R307" s="258"/>
      <c r="S307" s="258"/>
      <c r="T307" s="259"/>
      <c r="AT307" s="260" t="s">
        <v>291</v>
      </c>
      <c r="AU307" s="260" t="s">
        <v>96</v>
      </c>
      <c r="AV307" s="12" t="s">
        <v>96</v>
      </c>
      <c r="AW307" s="12" t="s">
        <v>42</v>
      </c>
      <c r="AX307" s="12" t="s">
        <v>86</v>
      </c>
      <c r="AY307" s="260" t="s">
        <v>278</v>
      </c>
    </row>
    <row r="308" spans="2:51" s="12" customFormat="1" ht="12">
      <c r="B308" s="249"/>
      <c r="C308" s="250"/>
      <c r="D308" s="251" t="s">
        <v>291</v>
      </c>
      <c r="E308" s="252" t="s">
        <v>1</v>
      </c>
      <c r="F308" s="253" t="s">
        <v>214</v>
      </c>
      <c r="G308" s="250"/>
      <c r="H308" s="254">
        <v>12.584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AT308" s="260" t="s">
        <v>291</v>
      </c>
      <c r="AU308" s="260" t="s">
        <v>96</v>
      </c>
      <c r="AV308" s="12" t="s">
        <v>96</v>
      </c>
      <c r="AW308" s="12" t="s">
        <v>42</v>
      </c>
      <c r="AX308" s="12" t="s">
        <v>86</v>
      </c>
      <c r="AY308" s="260" t="s">
        <v>278</v>
      </c>
    </row>
    <row r="309" spans="2:51" s="14" customFormat="1" ht="12">
      <c r="B309" s="271"/>
      <c r="C309" s="272"/>
      <c r="D309" s="251" t="s">
        <v>291</v>
      </c>
      <c r="E309" s="273" t="s">
        <v>1</v>
      </c>
      <c r="F309" s="274" t="s">
        <v>361</v>
      </c>
      <c r="G309" s="272"/>
      <c r="H309" s="275">
        <v>34.914</v>
      </c>
      <c r="I309" s="276"/>
      <c r="J309" s="272"/>
      <c r="K309" s="272"/>
      <c r="L309" s="277"/>
      <c r="M309" s="278"/>
      <c r="N309" s="279"/>
      <c r="O309" s="279"/>
      <c r="P309" s="279"/>
      <c r="Q309" s="279"/>
      <c r="R309" s="279"/>
      <c r="S309" s="279"/>
      <c r="T309" s="280"/>
      <c r="AT309" s="281" t="s">
        <v>291</v>
      </c>
      <c r="AU309" s="281" t="s">
        <v>96</v>
      </c>
      <c r="AV309" s="14" t="s">
        <v>285</v>
      </c>
      <c r="AW309" s="14" t="s">
        <v>42</v>
      </c>
      <c r="AX309" s="14" t="s">
        <v>93</v>
      </c>
      <c r="AY309" s="281" t="s">
        <v>278</v>
      </c>
    </row>
    <row r="310" spans="2:65" s="1" customFormat="1" ht="43.2" customHeight="1">
      <c r="B310" s="38"/>
      <c r="C310" s="236" t="s">
        <v>614</v>
      </c>
      <c r="D310" s="236" t="s">
        <v>280</v>
      </c>
      <c r="E310" s="237" t="s">
        <v>615</v>
      </c>
      <c r="F310" s="238" t="s">
        <v>616</v>
      </c>
      <c r="G310" s="239" t="s">
        <v>283</v>
      </c>
      <c r="H310" s="240">
        <v>14</v>
      </c>
      <c r="I310" s="241"/>
      <c r="J310" s="242">
        <f>ROUND(I310*H310,2)</f>
        <v>0</v>
      </c>
      <c r="K310" s="238" t="s">
        <v>284</v>
      </c>
      <c r="L310" s="43"/>
      <c r="M310" s="243" t="s">
        <v>1</v>
      </c>
      <c r="N310" s="244" t="s">
        <v>51</v>
      </c>
      <c r="O310" s="86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AR310" s="247" t="s">
        <v>285</v>
      </c>
      <c r="AT310" s="247" t="s">
        <v>280</v>
      </c>
      <c r="AU310" s="247" t="s">
        <v>96</v>
      </c>
      <c r="AY310" s="16" t="s">
        <v>278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6" t="s">
        <v>93</v>
      </c>
      <c r="BK310" s="248">
        <f>ROUND(I310*H310,2)</f>
        <v>0</v>
      </c>
      <c r="BL310" s="16" t="s">
        <v>285</v>
      </c>
      <c r="BM310" s="247" t="s">
        <v>617</v>
      </c>
    </row>
    <row r="311" spans="2:51" s="12" customFormat="1" ht="12">
      <c r="B311" s="249"/>
      <c r="C311" s="250"/>
      <c r="D311" s="251" t="s">
        <v>291</v>
      </c>
      <c r="E311" s="252" t="s">
        <v>1</v>
      </c>
      <c r="F311" s="253" t="s">
        <v>618</v>
      </c>
      <c r="G311" s="250"/>
      <c r="H311" s="254">
        <v>14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AT311" s="260" t="s">
        <v>291</v>
      </c>
      <c r="AU311" s="260" t="s">
        <v>96</v>
      </c>
      <c r="AV311" s="12" t="s">
        <v>96</v>
      </c>
      <c r="AW311" s="12" t="s">
        <v>42</v>
      </c>
      <c r="AX311" s="12" t="s">
        <v>93</v>
      </c>
      <c r="AY311" s="260" t="s">
        <v>278</v>
      </c>
    </row>
    <row r="312" spans="2:65" s="1" customFormat="1" ht="14.4" customHeight="1">
      <c r="B312" s="38"/>
      <c r="C312" s="282" t="s">
        <v>619</v>
      </c>
      <c r="D312" s="282" t="s">
        <v>407</v>
      </c>
      <c r="E312" s="283" t="s">
        <v>620</v>
      </c>
      <c r="F312" s="284" t="s">
        <v>621</v>
      </c>
      <c r="G312" s="285" t="s">
        <v>283</v>
      </c>
      <c r="H312" s="286">
        <v>14.7</v>
      </c>
      <c r="I312" s="287"/>
      <c r="J312" s="288">
        <f>ROUND(I312*H312,2)</f>
        <v>0</v>
      </c>
      <c r="K312" s="284" t="s">
        <v>284</v>
      </c>
      <c r="L312" s="289"/>
      <c r="M312" s="290" t="s">
        <v>1</v>
      </c>
      <c r="N312" s="291" t="s">
        <v>51</v>
      </c>
      <c r="O312" s="86"/>
      <c r="P312" s="245">
        <f>O312*H312</f>
        <v>0</v>
      </c>
      <c r="Q312" s="245">
        <v>3E-05</v>
      </c>
      <c r="R312" s="245">
        <f>Q312*H312</f>
        <v>0.000441</v>
      </c>
      <c r="S312" s="245">
        <v>0</v>
      </c>
      <c r="T312" s="246">
        <f>S312*H312</f>
        <v>0</v>
      </c>
      <c r="AR312" s="247" t="s">
        <v>316</v>
      </c>
      <c r="AT312" s="247" t="s">
        <v>407</v>
      </c>
      <c r="AU312" s="247" t="s">
        <v>96</v>
      </c>
      <c r="AY312" s="16" t="s">
        <v>278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6" t="s">
        <v>93</v>
      </c>
      <c r="BK312" s="248">
        <f>ROUND(I312*H312,2)</f>
        <v>0</v>
      </c>
      <c r="BL312" s="16" t="s">
        <v>285</v>
      </c>
      <c r="BM312" s="247" t="s">
        <v>622</v>
      </c>
    </row>
    <row r="313" spans="2:51" s="12" customFormat="1" ht="12">
      <c r="B313" s="249"/>
      <c r="C313" s="250"/>
      <c r="D313" s="251" t="s">
        <v>291</v>
      </c>
      <c r="E313" s="250"/>
      <c r="F313" s="253" t="s">
        <v>623</v>
      </c>
      <c r="G313" s="250"/>
      <c r="H313" s="254">
        <v>14.7</v>
      </c>
      <c r="I313" s="255"/>
      <c r="J313" s="250"/>
      <c r="K313" s="250"/>
      <c r="L313" s="256"/>
      <c r="M313" s="257"/>
      <c r="N313" s="258"/>
      <c r="O313" s="258"/>
      <c r="P313" s="258"/>
      <c r="Q313" s="258"/>
      <c r="R313" s="258"/>
      <c r="S313" s="258"/>
      <c r="T313" s="259"/>
      <c r="AT313" s="260" t="s">
        <v>291</v>
      </c>
      <c r="AU313" s="260" t="s">
        <v>96</v>
      </c>
      <c r="AV313" s="12" t="s">
        <v>96</v>
      </c>
      <c r="AW313" s="12" t="s">
        <v>4</v>
      </c>
      <c r="AX313" s="12" t="s">
        <v>93</v>
      </c>
      <c r="AY313" s="260" t="s">
        <v>278</v>
      </c>
    </row>
    <row r="314" spans="2:65" s="1" customFormat="1" ht="54" customHeight="1">
      <c r="B314" s="38"/>
      <c r="C314" s="236" t="s">
        <v>624</v>
      </c>
      <c r="D314" s="236" t="s">
        <v>280</v>
      </c>
      <c r="E314" s="237" t="s">
        <v>625</v>
      </c>
      <c r="F314" s="238" t="s">
        <v>626</v>
      </c>
      <c r="G314" s="239" t="s">
        <v>283</v>
      </c>
      <c r="H314" s="240">
        <v>6</v>
      </c>
      <c r="I314" s="241"/>
      <c r="J314" s="242">
        <f>ROUND(I314*H314,2)</f>
        <v>0</v>
      </c>
      <c r="K314" s="238" t="s">
        <v>284</v>
      </c>
      <c r="L314" s="43"/>
      <c r="M314" s="243" t="s">
        <v>1</v>
      </c>
      <c r="N314" s="244" t="s">
        <v>51</v>
      </c>
      <c r="O314" s="86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AR314" s="247" t="s">
        <v>285</v>
      </c>
      <c r="AT314" s="247" t="s">
        <v>280</v>
      </c>
      <c r="AU314" s="247" t="s">
        <v>96</v>
      </c>
      <c r="AY314" s="16" t="s">
        <v>278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6" t="s">
        <v>93</v>
      </c>
      <c r="BK314" s="248">
        <f>ROUND(I314*H314,2)</f>
        <v>0</v>
      </c>
      <c r="BL314" s="16" t="s">
        <v>285</v>
      </c>
      <c r="BM314" s="247" t="s">
        <v>627</v>
      </c>
    </row>
    <row r="315" spans="2:51" s="12" customFormat="1" ht="12">
      <c r="B315" s="249"/>
      <c r="C315" s="250"/>
      <c r="D315" s="251" t="s">
        <v>291</v>
      </c>
      <c r="E315" s="252" t="s">
        <v>1</v>
      </c>
      <c r="F315" s="253" t="s">
        <v>628</v>
      </c>
      <c r="G315" s="250"/>
      <c r="H315" s="254">
        <v>6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AT315" s="260" t="s">
        <v>291</v>
      </c>
      <c r="AU315" s="260" t="s">
        <v>96</v>
      </c>
      <c r="AV315" s="12" t="s">
        <v>96</v>
      </c>
      <c r="AW315" s="12" t="s">
        <v>42</v>
      </c>
      <c r="AX315" s="12" t="s">
        <v>93</v>
      </c>
      <c r="AY315" s="260" t="s">
        <v>278</v>
      </c>
    </row>
    <row r="316" spans="2:65" s="1" customFormat="1" ht="21.6" customHeight="1">
      <c r="B316" s="38"/>
      <c r="C316" s="282" t="s">
        <v>629</v>
      </c>
      <c r="D316" s="282" t="s">
        <v>407</v>
      </c>
      <c r="E316" s="283" t="s">
        <v>630</v>
      </c>
      <c r="F316" s="284" t="s">
        <v>631</v>
      </c>
      <c r="G316" s="285" t="s">
        <v>283</v>
      </c>
      <c r="H316" s="286">
        <v>6.3</v>
      </c>
      <c r="I316" s="287"/>
      <c r="J316" s="288">
        <f>ROUND(I316*H316,2)</f>
        <v>0</v>
      </c>
      <c r="K316" s="284" t="s">
        <v>284</v>
      </c>
      <c r="L316" s="289"/>
      <c r="M316" s="290" t="s">
        <v>1</v>
      </c>
      <c r="N316" s="291" t="s">
        <v>51</v>
      </c>
      <c r="O316" s="86"/>
      <c r="P316" s="245">
        <f>O316*H316</f>
        <v>0</v>
      </c>
      <c r="Q316" s="245">
        <v>4E-05</v>
      </c>
      <c r="R316" s="245">
        <f>Q316*H316</f>
        <v>0.000252</v>
      </c>
      <c r="S316" s="245">
        <v>0</v>
      </c>
      <c r="T316" s="246">
        <f>S316*H316</f>
        <v>0</v>
      </c>
      <c r="AR316" s="247" t="s">
        <v>316</v>
      </c>
      <c r="AT316" s="247" t="s">
        <v>407</v>
      </c>
      <c r="AU316" s="247" t="s">
        <v>96</v>
      </c>
      <c r="AY316" s="16" t="s">
        <v>278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6" t="s">
        <v>93</v>
      </c>
      <c r="BK316" s="248">
        <f>ROUND(I316*H316,2)</f>
        <v>0</v>
      </c>
      <c r="BL316" s="16" t="s">
        <v>285</v>
      </c>
      <c r="BM316" s="247" t="s">
        <v>632</v>
      </c>
    </row>
    <row r="317" spans="2:51" s="12" customFormat="1" ht="12">
      <c r="B317" s="249"/>
      <c r="C317" s="250"/>
      <c r="D317" s="251" t="s">
        <v>291</v>
      </c>
      <c r="E317" s="250"/>
      <c r="F317" s="253" t="s">
        <v>633</v>
      </c>
      <c r="G317" s="250"/>
      <c r="H317" s="254">
        <v>6.3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AT317" s="260" t="s">
        <v>291</v>
      </c>
      <c r="AU317" s="260" t="s">
        <v>96</v>
      </c>
      <c r="AV317" s="12" t="s">
        <v>96</v>
      </c>
      <c r="AW317" s="12" t="s">
        <v>4</v>
      </c>
      <c r="AX317" s="12" t="s">
        <v>93</v>
      </c>
      <c r="AY317" s="260" t="s">
        <v>278</v>
      </c>
    </row>
    <row r="318" spans="2:65" s="1" customFormat="1" ht="54" customHeight="1">
      <c r="B318" s="38"/>
      <c r="C318" s="236" t="s">
        <v>634</v>
      </c>
      <c r="D318" s="236" t="s">
        <v>280</v>
      </c>
      <c r="E318" s="237" t="s">
        <v>635</v>
      </c>
      <c r="F318" s="238" t="s">
        <v>636</v>
      </c>
      <c r="G318" s="239" t="s">
        <v>283</v>
      </c>
      <c r="H318" s="240">
        <v>8.4</v>
      </c>
      <c r="I318" s="241"/>
      <c r="J318" s="242">
        <f>ROUND(I318*H318,2)</f>
        <v>0</v>
      </c>
      <c r="K318" s="238" t="s">
        <v>284</v>
      </c>
      <c r="L318" s="43"/>
      <c r="M318" s="243" t="s">
        <v>1</v>
      </c>
      <c r="N318" s="244" t="s">
        <v>51</v>
      </c>
      <c r="O318" s="86"/>
      <c r="P318" s="245">
        <f>O318*H318</f>
        <v>0</v>
      </c>
      <c r="Q318" s="245">
        <v>0.00176</v>
      </c>
      <c r="R318" s="245">
        <f>Q318*H318</f>
        <v>0.014784000000000002</v>
      </c>
      <c r="S318" s="245">
        <v>0</v>
      </c>
      <c r="T318" s="246">
        <f>S318*H318</f>
        <v>0</v>
      </c>
      <c r="AR318" s="247" t="s">
        <v>285</v>
      </c>
      <c r="AT318" s="247" t="s">
        <v>280</v>
      </c>
      <c r="AU318" s="247" t="s">
        <v>96</v>
      </c>
      <c r="AY318" s="16" t="s">
        <v>278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6" t="s">
        <v>93</v>
      </c>
      <c r="BK318" s="248">
        <f>ROUND(I318*H318,2)</f>
        <v>0</v>
      </c>
      <c r="BL318" s="16" t="s">
        <v>285</v>
      </c>
      <c r="BM318" s="247" t="s">
        <v>637</v>
      </c>
    </row>
    <row r="319" spans="2:51" s="12" customFormat="1" ht="12">
      <c r="B319" s="249"/>
      <c r="C319" s="250"/>
      <c r="D319" s="251" t="s">
        <v>291</v>
      </c>
      <c r="E319" s="252" t="s">
        <v>1</v>
      </c>
      <c r="F319" s="253" t="s">
        <v>638</v>
      </c>
      <c r="G319" s="250"/>
      <c r="H319" s="254">
        <v>8.4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AT319" s="260" t="s">
        <v>291</v>
      </c>
      <c r="AU319" s="260" t="s">
        <v>96</v>
      </c>
      <c r="AV319" s="12" t="s">
        <v>96</v>
      </c>
      <c r="AW319" s="12" t="s">
        <v>42</v>
      </c>
      <c r="AX319" s="12" t="s">
        <v>93</v>
      </c>
      <c r="AY319" s="260" t="s">
        <v>278</v>
      </c>
    </row>
    <row r="320" spans="2:65" s="1" customFormat="1" ht="21.6" customHeight="1">
      <c r="B320" s="38"/>
      <c r="C320" s="282" t="s">
        <v>639</v>
      </c>
      <c r="D320" s="282" t="s">
        <v>407</v>
      </c>
      <c r="E320" s="283" t="s">
        <v>640</v>
      </c>
      <c r="F320" s="284" t="s">
        <v>641</v>
      </c>
      <c r="G320" s="285" t="s">
        <v>312</v>
      </c>
      <c r="H320" s="286">
        <v>1.68</v>
      </c>
      <c r="I320" s="287"/>
      <c r="J320" s="288">
        <f>ROUND(I320*H320,2)</f>
        <v>0</v>
      </c>
      <c r="K320" s="284" t="s">
        <v>284</v>
      </c>
      <c r="L320" s="289"/>
      <c r="M320" s="290" t="s">
        <v>1</v>
      </c>
      <c r="N320" s="291" t="s">
        <v>51</v>
      </c>
      <c r="O320" s="86"/>
      <c r="P320" s="245">
        <f>O320*H320</f>
        <v>0</v>
      </c>
      <c r="Q320" s="245">
        <v>0.006</v>
      </c>
      <c r="R320" s="245">
        <f>Q320*H320</f>
        <v>0.01008</v>
      </c>
      <c r="S320" s="245">
        <v>0</v>
      </c>
      <c r="T320" s="246">
        <f>S320*H320</f>
        <v>0</v>
      </c>
      <c r="AR320" s="247" t="s">
        <v>316</v>
      </c>
      <c r="AT320" s="247" t="s">
        <v>407</v>
      </c>
      <c r="AU320" s="247" t="s">
        <v>96</v>
      </c>
      <c r="AY320" s="16" t="s">
        <v>278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6" t="s">
        <v>93</v>
      </c>
      <c r="BK320" s="248">
        <f>ROUND(I320*H320,2)</f>
        <v>0</v>
      </c>
      <c r="BL320" s="16" t="s">
        <v>285</v>
      </c>
      <c r="BM320" s="247" t="s">
        <v>642</v>
      </c>
    </row>
    <row r="321" spans="2:51" s="12" customFormat="1" ht="12">
      <c r="B321" s="249"/>
      <c r="C321" s="250"/>
      <c r="D321" s="251" t="s">
        <v>291</v>
      </c>
      <c r="E321" s="252" t="s">
        <v>1</v>
      </c>
      <c r="F321" s="253" t="s">
        <v>643</v>
      </c>
      <c r="G321" s="250"/>
      <c r="H321" s="254">
        <v>1.68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AT321" s="260" t="s">
        <v>291</v>
      </c>
      <c r="AU321" s="260" t="s">
        <v>96</v>
      </c>
      <c r="AV321" s="12" t="s">
        <v>96</v>
      </c>
      <c r="AW321" s="12" t="s">
        <v>42</v>
      </c>
      <c r="AX321" s="12" t="s">
        <v>93</v>
      </c>
      <c r="AY321" s="260" t="s">
        <v>278</v>
      </c>
    </row>
    <row r="322" spans="2:65" s="1" customFormat="1" ht="43.2" customHeight="1">
      <c r="B322" s="38"/>
      <c r="C322" s="236" t="s">
        <v>644</v>
      </c>
      <c r="D322" s="236" t="s">
        <v>280</v>
      </c>
      <c r="E322" s="237" t="s">
        <v>645</v>
      </c>
      <c r="F322" s="238" t="s">
        <v>646</v>
      </c>
      <c r="G322" s="239" t="s">
        <v>312</v>
      </c>
      <c r="H322" s="240">
        <v>19.892</v>
      </c>
      <c r="I322" s="241"/>
      <c r="J322" s="242">
        <f>ROUND(I322*H322,2)</f>
        <v>0</v>
      </c>
      <c r="K322" s="238" t="s">
        <v>284</v>
      </c>
      <c r="L322" s="43"/>
      <c r="M322" s="243" t="s">
        <v>1</v>
      </c>
      <c r="N322" s="244" t="s">
        <v>51</v>
      </c>
      <c r="O322" s="86"/>
      <c r="P322" s="245">
        <f>O322*H322</f>
        <v>0</v>
      </c>
      <c r="Q322" s="245">
        <v>6E-05</v>
      </c>
      <c r="R322" s="245">
        <f>Q322*H322</f>
        <v>0.00119352</v>
      </c>
      <c r="S322" s="245">
        <v>0</v>
      </c>
      <c r="T322" s="246">
        <f>S322*H322</f>
        <v>0</v>
      </c>
      <c r="AR322" s="247" t="s">
        <v>285</v>
      </c>
      <c r="AT322" s="247" t="s">
        <v>280</v>
      </c>
      <c r="AU322" s="247" t="s">
        <v>96</v>
      </c>
      <c r="AY322" s="16" t="s">
        <v>278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16" t="s">
        <v>93</v>
      </c>
      <c r="BK322" s="248">
        <f>ROUND(I322*H322,2)</f>
        <v>0</v>
      </c>
      <c r="BL322" s="16" t="s">
        <v>285</v>
      </c>
      <c r="BM322" s="247" t="s">
        <v>647</v>
      </c>
    </row>
    <row r="323" spans="2:51" s="12" customFormat="1" ht="12">
      <c r="B323" s="249"/>
      <c r="C323" s="250"/>
      <c r="D323" s="251" t="s">
        <v>291</v>
      </c>
      <c r="E323" s="252" t="s">
        <v>1</v>
      </c>
      <c r="F323" s="253" t="s">
        <v>648</v>
      </c>
      <c r="G323" s="250"/>
      <c r="H323" s="254">
        <v>19.892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AT323" s="260" t="s">
        <v>291</v>
      </c>
      <c r="AU323" s="260" t="s">
        <v>96</v>
      </c>
      <c r="AV323" s="12" t="s">
        <v>96</v>
      </c>
      <c r="AW323" s="12" t="s">
        <v>42</v>
      </c>
      <c r="AX323" s="12" t="s">
        <v>93</v>
      </c>
      <c r="AY323" s="260" t="s">
        <v>278</v>
      </c>
    </row>
    <row r="324" spans="2:65" s="1" customFormat="1" ht="43.2" customHeight="1">
      <c r="B324" s="38"/>
      <c r="C324" s="236" t="s">
        <v>649</v>
      </c>
      <c r="D324" s="236" t="s">
        <v>280</v>
      </c>
      <c r="E324" s="237" t="s">
        <v>650</v>
      </c>
      <c r="F324" s="238" t="s">
        <v>651</v>
      </c>
      <c r="G324" s="239" t="s">
        <v>312</v>
      </c>
      <c r="H324" s="240">
        <v>19.892</v>
      </c>
      <c r="I324" s="241"/>
      <c r="J324" s="242">
        <f>ROUND(I324*H324,2)</f>
        <v>0</v>
      </c>
      <c r="K324" s="238" t="s">
        <v>284</v>
      </c>
      <c r="L324" s="43"/>
      <c r="M324" s="243" t="s">
        <v>1</v>
      </c>
      <c r="N324" s="244" t="s">
        <v>51</v>
      </c>
      <c r="O324" s="86"/>
      <c r="P324" s="245">
        <f>O324*H324</f>
        <v>0</v>
      </c>
      <c r="Q324" s="245">
        <v>0</v>
      </c>
      <c r="R324" s="245">
        <f>Q324*H324</f>
        <v>0</v>
      </c>
      <c r="S324" s="245">
        <v>0</v>
      </c>
      <c r="T324" s="246">
        <f>S324*H324</f>
        <v>0</v>
      </c>
      <c r="AR324" s="247" t="s">
        <v>285</v>
      </c>
      <c r="AT324" s="247" t="s">
        <v>280</v>
      </c>
      <c r="AU324" s="247" t="s">
        <v>96</v>
      </c>
      <c r="AY324" s="16" t="s">
        <v>278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16" t="s">
        <v>93</v>
      </c>
      <c r="BK324" s="248">
        <f>ROUND(I324*H324,2)</f>
        <v>0</v>
      </c>
      <c r="BL324" s="16" t="s">
        <v>285</v>
      </c>
      <c r="BM324" s="247" t="s">
        <v>652</v>
      </c>
    </row>
    <row r="325" spans="2:65" s="1" customFormat="1" ht="32.4" customHeight="1">
      <c r="B325" s="38"/>
      <c r="C325" s="236" t="s">
        <v>653</v>
      </c>
      <c r="D325" s="236" t="s">
        <v>280</v>
      </c>
      <c r="E325" s="237" t="s">
        <v>654</v>
      </c>
      <c r="F325" s="238" t="s">
        <v>655</v>
      </c>
      <c r="G325" s="239" t="s">
        <v>312</v>
      </c>
      <c r="H325" s="240">
        <v>34.914</v>
      </c>
      <c r="I325" s="241"/>
      <c r="J325" s="242">
        <f>ROUND(I325*H325,2)</f>
        <v>0</v>
      </c>
      <c r="K325" s="238" t="s">
        <v>284</v>
      </c>
      <c r="L325" s="43"/>
      <c r="M325" s="243" t="s">
        <v>1</v>
      </c>
      <c r="N325" s="244" t="s">
        <v>51</v>
      </c>
      <c r="O325" s="86"/>
      <c r="P325" s="245">
        <f>O325*H325</f>
        <v>0</v>
      </c>
      <c r="Q325" s="245">
        <v>0</v>
      </c>
      <c r="R325" s="245">
        <f>Q325*H325</f>
        <v>0</v>
      </c>
      <c r="S325" s="245">
        <v>0</v>
      </c>
      <c r="T325" s="246">
        <f>S325*H325</f>
        <v>0</v>
      </c>
      <c r="AR325" s="247" t="s">
        <v>285</v>
      </c>
      <c r="AT325" s="247" t="s">
        <v>280</v>
      </c>
      <c r="AU325" s="247" t="s">
        <v>96</v>
      </c>
      <c r="AY325" s="16" t="s">
        <v>278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6" t="s">
        <v>93</v>
      </c>
      <c r="BK325" s="248">
        <f>ROUND(I325*H325,2)</f>
        <v>0</v>
      </c>
      <c r="BL325" s="16" t="s">
        <v>285</v>
      </c>
      <c r="BM325" s="247" t="s">
        <v>656</v>
      </c>
    </row>
    <row r="326" spans="2:51" s="12" customFormat="1" ht="12">
      <c r="B326" s="249"/>
      <c r="C326" s="250"/>
      <c r="D326" s="251" t="s">
        <v>291</v>
      </c>
      <c r="E326" s="252" t="s">
        <v>1</v>
      </c>
      <c r="F326" s="253" t="s">
        <v>657</v>
      </c>
      <c r="G326" s="250"/>
      <c r="H326" s="254">
        <v>34.914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AT326" s="260" t="s">
        <v>291</v>
      </c>
      <c r="AU326" s="260" t="s">
        <v>96</v>
      </c>
      <c r="AV326" s="12" t="s">
        <v>96</v>
      </c>
      <c r="AW326" s="12" t="s">
        <v>42</v>
      </c>
      <c r="AX326" s="12" t="s">
        <v>93</v>
      </c>
      <c r="AY326" s="260" t="s">
        <v>278</v>
      </c>
    </row>
    <row r="327" spans="2:65" s="1" customFormat="1" ht="21.6" customHeight="1">
      <c r="B327" s="38"/>
      <c r="C327" s="236" t="s">
        <v>658</v>
      </c>
      <c r="D327" s="236" t="s">
        <v>280</v>
      </c>
      <c r="E327" s="237" t="s">
        <v>659</v>
      </c>
      <c r="F327" s="238" t="s">
        <v>660</v>
      </c>
      <c r="G327" s="239" t="s">
        <v>312</v>
      </c>
      <c r="H327" s="240">
        <v>351.19</v>
      </c>
      <c r="I327" s="241"/>
      <c r="J327" s="242">
        <f>ROUND(I327*H327,2)</f>
        <v>0</v>
      </c>
      <c r="K327" s="238" t="s">
        <v>284</v>
      </c>
      <c r="L327" s="43"/>
      <c r="M327" s="243" t="s">
        <v>1</v>
      </c>
      <c r="N327" s="244" t="s">
        <v>51</v>
      </c>
      <c r="O327" s="86"/>
      <c r="P327" s="245">
        <f>O327*H327</f>
        <v>0</v>
      </c>
      <c r="Q327" s="245">
        <v>0.0306</v>
      </c>
      <c r="R327" s="245">
        <f>Q327*H327</f>
        <v>10.746414</v>
      </c>
      <c r="S327" s="245">
        <v>0</v>
      </c>
      <c r="T327" s="246">
        <f>S327*H327</f>
        <v>0</v>
      </c>
      <c r="AR327" s="247" t="s">
        <v>285</v>
      </c>
      <c r="AT327" s="247" t="s">
        <v>280</v>
      </c>
      <c r="AU327" s="247" t="s">
        <v>96</v>
      </c>
      <c r="AY327" s="16" t="s">
        <v>278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6" t="s">
        <v>93</v>
      </c>
      <c r="BK327" s="248">
        <f>ROUND(I327*H327,2)</f>
        <v>0</v>
      </c>
      <c r="BL327" s="16" t="s">
        <v>285</v>
      </c>
      <c r="BM327" s="247" t="s">
        <v>661</v>
      </c>
    </row>
    <row r="328" spans="2:51" s="12" customFormat="1" ht="12">
      <c r="B328" s="249"/>
      <c r="C328" s="250"/>
      <c r="D328" s="251" t="s">
        <v>291</v>
      </c>
      <c r="E328" s="252" t="s">
        <v>1</v>
      </c>
      <c r="F328" s="253" t="s">
        <v>662</v>
      </c>
      <c r="G328" s="250"/>
      <c r="H328" s="254">
        <v>56.6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AT328" s="260" t="s">
        <v>291</v>
      </c>
      <c r="AU328" s="260" t="s">
        <v>96</v>
      </c>
      <c r="AV328" s="12" t="s">
        <v>96</v>
      </c>
      <c r="AW328" s="12" t="s">
        <v>42</v>
      </c>
      <c r="AX328" s="12" t="s">
        <v>86</v>
      </c>
      <c r="AY328" s="260" t="s">
        <v>278</v>
      </c>
    </row>
    <row r="329" spans="2:51" s="12" customFormat="1" ht="12">
      <c r="B329" s="249"/>
      <c r="C329" s="250"/>
      <c r="D329" s="251" t="s">
        <v>291</v>
      </c>
      <c r="E329" s="252" t="s">
        <v>1</v>
      </c>
      <c r="F329" s="253" t="s">
        <v>663</v>
      </c>
      <c r="G329" s="250"/>
      <c r="H329" s="254">
        <v>294.59</v>
      </c>
      <c r="I329" s="255"/>
      <c r="J329" s="250"/>
      <c r="K329" s="250"/>
      <c r="L329" s="256"/>
      <c r="M329" s="257"/>
      <c r="N329" s="258"/>
      <c r="O329" s="258"/>
      <c r="P329" s="258"/>
      <c r="Q329" s="258"/>
      <c r="R329" s="258"/>
      <c r="S329" s="258"/>
      <c r="T329" s="259"/>
      <c r="AT329" s="260" t="s">
        <v>291</v>
      </c>
      <c r="AU329" s="260" t="s">
        <v>96</v>
      </c>
      <c r="AV329" s="12" t="s">
        <v>96</v>
      </c>
      <c r="AW329" s="12" t="s">
        <v>42</v>
      </c>
      <c r="AX329" s="12" t="s">
        <v>86</v>
      </c>
      <c r="AY329" s="260" t="s">
        <v>278</v>
      </c>
    </row>
    <row r="330" spans="2:51" s="14" customFormat="1" ht="12">
      <c r="B330" s="271"/>
      <c r="C330" s="272"/>
      <c r="D330" s="251" t="s">
        <v>291</v>
      </c>
      <c r="E330" s="273" t="s">
        <v>1</v>
      </c>
      <c r="F330" s="274" t="s">
        <v>361</v>
      </c>
      <c r="G330" s="272"/>
      <c r="H330" s="275">
        <v>351.19</v>
      </c>
      <c r="I330" s="276"/>
      <c r="J330" s="272"/>
      <c r="K330" s="272"/>
      <c r="L330" s="277"/>
      <c r="M330" s="278"/>
      <c r="N330" s="279"/>
      <c r="O330" s="279"/>
      <c r="P330" s="279"/>
      <c r="Q330" s="279"/>
      <c r="R330" s="279"/>
      <c r="S330" s="279"/>
      <c r="T330" s="280"/>
      <c r="AT330" s="281" t="s">
        <v>291</v>
      </c>
      <c r="AU330" s="281" t="s">
        <v>96</v>
      </c>
      <c r="AV330" s="14" t="s">
        <v>285</v>
      </c>
      <c r="AW330" s="14" t="s">
        <v>42</v>
      </c>
      <c r="AX330" s="14" t="s">
        <v>93</v>
      </c>
      <c r="AY330" s="281" t="s">
        <v>278</v>
      </c>
    </row>
    <row r="331" spans="2:65" s="1" customFormat="1" ht="21.6" customHeight="1">
      <c r="B331" s="38"/>
      <c r="C331" s="236" t="s">
        <v>664</v>
      </c>
      <c r="D331" s="236" t="s">
        <v>280</v>
      </c>
      <c r="E331" s="237" t="s">
        <v>665</v>
      </c>
      <c r="F331" s="238" t="s">
        <v>666</v>
      </c>
      <c r="G331" s="239" t="s">
        <v>312</v>
      </c>
      <c r="H331" s="240">
        <v>17.28</v>
      </c>
      <c r="I331" s="241"/>
      <c r="J331" s="242">
        <f>ROUND(I331*H331,2)</f>
        <v>0</v>
      </c>
      <c r="K331" s="238" t="s">
        <v>284</v>
      </c>
      <c r="L331" s="43"/>
      <c r="M331" s="243" t="s">
        <v>1</v>
      </c>
      <c r="N331" s="244" t="s">
        <v>51</v>
      </c>
      <c r="O331" s="86"/>
      <c r="P331" s="245">
        <f>O331*H331</f>
        <v>0</v>
      </c>
      <c r="Q331" s="245">
        <v>0.1117</v>
      </c>
      <c r="R331" s="245">
        <f>Q331*H331</f>
        <v>1.9301760000000001</v>
      </c>
      <c r="S331" s="245">
        <v>0</v>
      </c>
      <c r="T331" s="246">
        <f>S331*H331</f>
        <v>0</v>
      </c>
      <c r="AR331" s="247" t="s">
        <v>285</v>
      </c>
      <c r="AT331" s="247" t="s">
        <v>280</v>
      </c>
      <c r="AU331" s="247" t="s">
        <v>96</v>
      </c>
      <c r="AY331" s="16" t="s">
        <v>278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16" t="s">
        <v>93</v>
      </c>
      <c r="BK331" s="248">
        <f>ROUND(I331*H331,2)</f>
        <v>0</v>
      </c>
      <c r="BL331" s="16" t="s">
        <v>285</v>
      </c>
      <c r="BM331" s="247" t="s">
        <v>667</v>
      </c>
    </row>
    <row r="332" spans="2:51" s="12" customFormat="1" ht="12">
      <c r="B332" s="249"/>
      <c r="C332" s="250"/>
      <c r="D332" s="251" t="s">
        <v>291</v>
      </c>
      <c r="E332" s="252" t="s">
        <v>1</v>
      </c>
      <c r="F332" s="253" t="s">
        <v>668</v>
      </c>
      <c r="G332" s="250"/>
      <c r="H332" s="254">
        <v>17.28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AT332" s="260" t="s">
        <v>291</v>
      </c>
      <c r="AU332" s="260" t="s">
        <v>96</v>
      </c>
      <c r="AV332" s="12" t="s">
        <v>96</v>
      </c>
      <c r="AW332" s="12" t="s">
        <v>42</v>
      </c>
      <c r="AX332" s="12" t="s">
        <v>93</v>
      </c>
      <c r="AY332" s="260" t="s">
        <v>278</v>
      </c>
    </row>
    <row r="333" spans="2:65" s="1" customFormat="1" ht="21.6" customHeight="1">
      <c r="B333" s="38"/>
      <c r="C333" s="236" t="s">
        <v>669</v>
      </c>
      <c r="D333" s="236" t="s">
        <v>280</v>
      </c>
      <c r="E333" s="237" t="s">
        <v>670</v>
      </c>
      <c r="F333" s="238" t="s">
        <v>671</v>
      </c>
      <c r="G333" s="239" t="s">
        <v>312</v>
      </c>
      <c r="H333" s="240">
        <v>383.67</v>
      </c>
      <c r="I333" s="241"/>
      <c r="J333" s="242">
        <f>ROUND(I333*H333,2)</f>
        <v>0</v>
      </c>
      <c r="K333" s="238" t="s">
        <v>284</v>
      </c>
      <c r="L333" s="43"/>
      <c r="M333" s="243" t="s">
        <v>1</v>
      </c>
      <c r="N333" s="244" t="s">
        <v>51</v>
      </c>
      <c r="O333" s="86"/>
      <c r="P333" s="245">
        <f>O333*H333</f>
        <v>0</v>
      </c>
      <c r="Q333" s="245">
        <v>0.00013</v>
      </c>
      <c r="R333" s="245">
        <f>Q333*H333</f>
        <v>0.0498771</v>
      </c>
      <c r="S333" s="245">
        <v>0</v>
      </c>
      <c r="T333" s="246">
        <f>S333*H333</f>
        <v>0</v>
      </c>
      <c r="AR333" s="247" t="s">
        <v>285</v>
      </c>
      <c r="AT333" s="247" t="s">
        <v>280</v>
      </c>
      <c r="AU333" s="247" t="s">
        <v>96</v>
      </c>
      <c r="AY333" s="16" t="s">
        <v>278</v>
      </c>
      <c r="BE333" s="248">
        <f>IF(N333="základní",J333,0)</f>
        <v>0</v>
      </c>
      <c r="BF333" s="248">
        <f>IF(N333="snížená",J333,0)</f>
        <v>0</v>
      </c>
      <c r="BG333" s="248">
        <f>IF(N333="zákl. přenesená",J333,0)</f>
        <v>0</v>
      </c>
      <c r="BH333" s="248">
        <f>IF(N333="sníž. přenesená",J333,0)</f>
        <v>0</v>
      </c>
      <c r="BI333" s="248">
        <f>IF(N333="nulová",J333,0)</f>
        <v>0</v>
      </c>
      <c r="BJ333" s="16" t="s">
        <v>93</v>
      </c>
      <c r="BK333" s="248">
        <f>ROUND(I333*H333,2)</f>
        <v>0</v>
      </c>
      <c r="BL333" s="16" t="s">
        <v>285</v>
      </c>
      <c r="BM333" s="247" t="s">
        <v>672</v>
      </c>
    </row>
    <row r="334" spans="2:51" s="12" customFormat="1" ht="12">
      <c r="B334" s="249"/>
      <c r="C334" s="250"/>
      <c r="D334" s="251" t="s">
        <v>291</v>
      </c>
      <c r="E334" s="252" t="s">
        <v>1</v>
      </c>
      <c r="F334" s="253" t="s">
        <v>673</v>
      </c>
      <c r="G334" s="250"/>
      <c r="H334" s="254">
        <v>365.526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AT334" s="260" t="s">
        <v>291</v>
      </c>
      <c r="AU334" s="260" t="s">
        <v>96</v>
      </c>
      <c r="AV334" s="12" t="s">
        <v>96</v>
      </c>
      <c r="AW334" s="12" t="s">
        <v>42</v>
      </c>
      <c r="AX334" s="12" t="s">
        <v>86</v>
      </c>
      <c r="AY334" s="260" t="s">
        <v>278</v>
      </c>
    </row>
    <row r="335" spans="2:51" s="12" customFormat="1" ht="12">
      <c r="B335" s="249"/>
      <c r="C335" s="250"/>
      <c r="D335" s="251" t="s">
        <v>291</v>
      </c>
      <c r="E335" s="252" t="s">
        <v>1</v>
      </c>
      <c r="F335" s="253" t="s">
        <v>674</v>
      </c>
      <c r="G335" s="250"/>
      <c r="H335" s="254">
        <v>18.144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AT335" s="260" t="s">
        <v>291</v>
      </c>
      <c r="AU335" s="260" t="s">
        <v>96</v>
      </c>
      <c r="AV335" s="12" t="s">
        <v>96</v>
      </c>
      <c r="AW335" s="12" t="s">
        <v>42</v>
      </c>
      <c r="AX335" s="12" t="s">
        <v>86</v>
      </c>
      <c r="AY335" s="260" t="s">
        <v>278</v>
      </c>
    </row>
    <row r="336" spans="2:51" s="14" customFormat="1" ht="12">
      <c r="B336" s="271"/>
      <c r="C336" s="272"/>
      <c r="D336" s="251" t="s">
        <v>291</v>
      </c>
      <c r="E336" s="273" t="s">
        <v>1</v>
      </c>
      <c r="F336" s="274" t="s">
        <v>361</v>
      </c>
      <c r="G336" s="272"/>
      <c r="H336" s="275">
        <v>383.67</v>
      </c>
      <c r="I336" s="276"/>
      <c r="J336" s="272"/>
      <c r="K336" s="272"/>
      <c r="L336" s="277"/>
      <c r="M336" s="278"/>
      <c r="N336" s="279"/>
      <c r="O336" s="279"/>
      <c r="P336" s="279"/>
      <c r="Q336" s="279"/>
      <c r="R336" s="279"/>
      <c r="S336" s="279"/>
      <c r="T336" s="280"/>
      <c r="AT336" s="281" t="s">
        <v>291</v>
      </c>
      <c r="AU336" s="281" t="s">
        <v>96</v>
      </c>
      <c r="AV336" s="14" t="s">
        <v>285</v>
      </c>
      <c r="AW336" s="14" t="s">
        <v>42</v>
      </c>
      <c r="AX336" s="14" t="s">
        <v>93</v>
      </c>
      <c r="AY336" s="281" t="s">
        <v>278</v>
      </c>
    </row>
    <row r="337" spans="2:65" s="1" customFormat="1" ht="43.2" customHeight="1">
      <c r="B337" s="38"/>
      <c r="C337" s="236" t="s">
        <v>675</v>
      </c>
      <c r="D337" s="236" t="s">
        <v>280</v>
      </c>
      <c r="E337" s="237" t="s">
        <v>676</v>
      </c>
      <c r="F337" s="238" t="s">
        <v>677</v>
      </c>
      <c r="G337" s="239" t="s">
        <v>283</v>
      </c>
      <c r="H337" s="240">
        <v>338.788</v>
      </c>
      <c r="I337" s="241"/>
      <c r="J337" s="242">
        <f>ROUND(I337*H337,2)</f>
        <v>0</v>
      </c>
      <c r="K337" s="238" t="s">
        <v>284</v>
      </c>
      <c r="L337" s="43"/>
      <c r="M337" s="243" t="s">
        <v>1</v>
      </c>
      <c r="N337" s="244" t="s">
        <v>51</v>
      </c>
      <c r="O337" s="86"/>
      <c r="P337" s="245">
        <f>O337*H337</f>
        <v>0</v>
      </c>
      <c r="Q337" s="245">
        <v>2E-05</v>
      </c>
      <c r="R337" s="245">
        <f>Q337*H337</f>
        <v>0.0067757600000000005</v>
      </c>
      <c r="S337" s="245">
        <v>0</v>
      </c>
      <c r="T337" s="246">
        <f>S337*H337</f>
        <v>0</v>
      </c>
      <c r="AR337" s="247" t="s">
        <v>285</v>
      </c>
      <c r="AT337" s="247" t="s">
        <v>280</v>
      </c>
      <c r="AU337" s="247" t="s">
        <v>96</v>
      </c>
      <c r="AY337" s="16" t="s">
        <v>278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16" t="s">
        <v>93</v>
      </c>
      <c r="BK337" s="248">
        <f>ROUND(I337*H337,2)</f>
        <v>0</v>
      </c>
      <c r="BL337" s="16" t="s">
        <v>285</v>
      </c>
      <c r="BM337" s="247" t="s">
        <v>678</v>
      </c>
    </row>
    <row r="338" spans="2:51" s="12" customFormat="1" ht="12">
      <c r="B338" s="249"/>
      <c r="C338" s="250"/>
      <c r="D338" s="251" t="s">
        <v>291</v>
      </c>
      <c r="E338" s="252" t="s">
        <v>1</v>
      </c>
      <c r="F338" s="253" t="s">
        <v>679</v>
      </c>
      <c r="G338" s="250"/>
      <c r="H338" s="254">
        <v>338.788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AT338" s="260" t="s">
        <v>291</v>
      </c>
      <c r="AU338" s="260" t="s">
        <v>96</v>
      </c>
      <c r="AV338" s="12" t="s">
        <v>96</v>
      </c>
      <c r="AW338" s="12" t="s">
        <v>42</v>
      </c>
      <c r="AX338" s="12" t="s">
        <v>93</v>
      </c>
      <c r="AY338" s="260" t="s">
        <v>278</v>
      </c>
    </row>
    <row r="339" spans="2:65" s="1" customFormat="1" ht="21.6" customHeight="1">
      <c r="B339" s="38"/>
      <c r="C339" s="236" t="s">
        <v>680</v>
      </c>
      <c r="D339" s="236" t="s">
        <v>280</v>
      </c>
      <c r="E339" s="237" t="s">
        <v>681</v>
      </c>
      <c r="F339" s="238" t="s">
        <v>682</v>
      </c>
      <c r="G339" s="239" t="s">
        <v>283</v>
      </c>
      <c r="H339" s="240">
        <v>9.797</v>
      </c>
      <c r="I339" s="241"/>
      <c r="J339" s="242">
        <f>ROUND(I339*H339,2)</f>
        <v>0</v>
      </c>
      <c r="K339" s="238" t="s">
        <v>284</v>
      </c>
      <c r="L339" s="43"/>
      <c r="M339" s="243" t="s">
        <v>1</v>
      </c>
      <c r="N339" s="244" t="s">
        <v>51</v>
      </c>
      <c r="O339" s="86"/>
      <c r="P339" s="245">
        <f>O339*H339</f>
        <v>0</v>
      </c>
      <c r="Q339" s="245">
        <v>0.00021</v>
      </c>
      <c r="R339" s="245">
        <f>Q339*H339</f>
        <v>0.00205737</v>
      </c>
      <c r="S339" s="245">
        <v>0</v>
      </c>
      <c r="T339" s="246">
        <f>S339*H339</f>
        <v>0</v>
      </c>
      <c r="AR339" s="247" t="s">
        <v>285</v>
      </c>
      <c r="AT339" s="247" t="s">
        <v>280</v>
      </c>
      <c r="AU339" s="247" t="s">
        <v>96</v>
      </c>
      <c r="AY339" s="16" t="s">
        <v>278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6" t="s">
        <v>93</v>
      </c>
      <c r="BK339" s="248">
        <f>ROUND(I339*H339,2)</f>
        <v>0</v>
      </c>
      <c r="BL339" s="16" t="s">
        <v>285</v>
      </c>
      <c r="BM339" s="247" t="s">
        <v>683</v>
      </c>
    </row>
    <row r="340" spans="2:65" s="1" customFormat="1" ht="32.4" customHeight="1">
      <c r="B340" s="38"/>
      <c r="C340" s="236" t="s">
        <v>684</v>
      </c>
      <c r="D340" s="236" t="s">
        <v>280</v>
      </c>
      <c r="E340" s="237" t="s">
        <v>685</v>
      </c>
      <c r="F340" s="238" t="s">
        <v>686</v>
      </c>
      <c r="G340" s="239" t="s">
        <v>283</v>
      </c>
      <c r="H340" s="240">
        <v>9.797</v>
      </c>
      <c r="I340" s="241"/>
      <c r="J340" s="242">
        <f>ROUND(I340*H340,2)</f>
        <v>0</v>
      </c>
      <c r="K340" s="238" t="s">
        <v>284</v>
      </c>
      <c r="L340" s="43"/>
      <c r="M340" s="243" t="s">
        <v>1</v>
      </c>
      <c r="N340" s="244" t="s">
        <v>51</v>
      </c>
      <c r="O340" s="86"/>
      <c r="P340" s="245">
        <f>O340*H340</f>
        <v>0</v>
      </c>
      <c r="Q340" s="245">
        <v>1E-05</v>
      </c>
      <c r="R340" s="245">
        <f>Q340*H340</f>
        <v>9.797000000000001E-05</v>
      </c>
      <c r="S340" s="245">
        <v>0</v>
      </c>
      <c r="T340" s="246">
        <f>S340*H340</f>
        <v>0</v>
      </c>
      <c r="AR340" s="247" t="s">
        <v>285</v>
      </c>
      <c r="AT340" s="247" t="s">
        <v>280</v>
      </c>
      <c r="AU340" s="247" t="s">
        <v>96</v>
      </c>
      <c r="AY340" s="16" t="s">
        <v>278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16" t="s">
        <v>93</v>
      </c>
      <c r="BK340" s="248">
        <f>ROUND(I340*H340,2)</f>
        <v>0</v>
      </c>
      <c r="BL340" s="16" t="s">
        <v>285</v>
      </c>
      <c r="BM340" s="247" t="s">
        <v>687</v>
      </c>
    </row>
    <row r="341" spans="2:51" s="12" customFormat="1" ht="12">
      <c r="B341" s="249"/>
      <c r="C341" s="250"/>
      <c r="D341" s="251" t="s">
        <v>291</v>
      </c>
      <c r="E341" s="252" t="s">
        <v>1</v>
      </c>
      <c r="F341" s="253" t="s">
        <v>688</v>
      </c>
      <c r="G341" s="250"/>
      <c r="H341" s="254">
        <v>9.797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AT341" s="260" t="s">
        <v>291</v>
      </c>
      <c r="AU341" s="260" t="s">
        <v>96</v>
      </c>
      <c r="AV341" s="12" t="s">
        <v>96</v>
      </c>
      <c r="AW341" s="12" t="s">
        <v>42</v>
      </c>
      <c r="AX341" s="12" t="s">
        <v>93</v>
      </c>
      <c r="AY341" s="260" t="s">
        <v>278</v>
      </c>
    </row>
    <row r="342" spans="2:65" s="1" customFormat="1" ht="32.4" customHeight="1">
      <c r="B342" s="38"/>
      <c r="C342" s="236" t="s">
        <v>689</v>
      </c>
      <c r="D342" s="236" t="s">
        <v>280</v>
      </c>
      <c r="E342" s="237" t="s">
        <v>690</v>
      </c>
      <c r="F342" s="238" t="s">
        <v>691</v>
      </c>
      <c r="G342" s="239" t="s">
        <v>289</v>
      </c>
      <c r="H342" s="240">
        <v>5.418</v>
      </c>
      <c r="I342" s="241"/>
      <c r="J342" s="242">
        <f>ROUND(I342*H342,2)</f>
        <v>0</v>
      </c>
      <c r="K342" s="238" t="s">
        <v>284</v>
      </c>
      <c r="L342" s="43"/>
      <c r="M342" s="243" t="s">
        <v>1</v>
      </c>
      <c r="N342" s="244" t="s">
        <v>51</v>
      </c>
      <c r="O342" s="86"/>
      <c r="P342" s="245">
        <f>O342*H342</f>
        <v>0</v>
      </c>
      <c r="Q342" s="245">
        <v>0</v>
      </c>
      <c r="R342" s="245">
        <f>Q342*H342</f>
        <v>0</v>
      </c>
      <c r="S342" s="245">
        <v>0</v>
      </c>
      <c r="T342" s="246">
        <f>S342*H342</f>
        <v>0</v>
      </c>
      <c r="AR342" s="247" t="s">
        <v>285</v>
      </c>
      <c r="AT342" s="247" t="s">
        <v>280</v>
      </c>
      <c r="AU342" s="247" t="s">
        <v>96</v>
      </c>
      <c r="AY342" s="16" t="s">
        <v>278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16" t="s">
        <v>93</v>
      </c>
      <c r="BK342" s="248">
        <f>ROUND(I342*H342,2)</f>
        <v>0</v>
      </c>
      <c r="BL342" s="16" t="s">
        <v>285</v>
      </c>
      <c r="BM342" s="247" t="s">
        <v>692</v>
      </c>
    </row>
    <row r="343" spans="2:51" s="12" customFormat="1" ht="12">
      <c r="B343" s="249"/>
      <c r="C343" s="250"/>
      <c r="D343" s="251" t="s">
        <v>291</v>
      </c>
      <c r="E343" s="252" t="s">
        <v>1</v>
      </c>
      <c r="F343" s="253" t="s">
        <v>693</v>
      </c>
      <c r="G343" s="250"/>
      <c r="H343" s="254">
        <v>5.418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AT343" s="260" t="s">
        <v>291</v>
      </c>
      <c r="AU343" s="260" t="s">
        <v>96</v>
      </c>
      <c r="AV343" s="12" t="s">
        <v>96</v>
      </c>
      <c r="AW343" s="12" t="s">
        <v>42</v>
      </c>
      <c r="AX343" s="12" t="s">
        <v>93</v>
      </c>
      <c r="AY343" s="260" t="s">
        <v>278</v>
      </c>
    </row>
    <row r="344" spans="2:65" s="1" customFormat="1" ht="32.4" customHeight="1">
      <c r="B344" s="38"/>
      <c r="C344" s="236" t="s">
        <v>694</v>
      </c>
      <c r="D344" s="236" t="s">
        <v>280</v>
      </c>
      <c r="E344" s="237" t="s">
        <v>695</v>
      </c>
      <c r="F344" s="238" t="s">
        <v>696</v>
      </c>
      <c r="G344" s="239" t="s">
        <v>289</v>
      </c>
      <c r="H344" s="240">
        <v>0.842</v>
      </c>
      <c r="I344" s="241"/>
      <c r="J344" s="242">
        <f>ROUND(I344*H344,2)</f>
        <v>0</v>
      </c>
      <c r="K344" s="238" t="s">
        <v>284</v>
      </c>
      <c r="L344" s="43"/>
      <c r="M344" s="243" t="s">
        <v>1</v>
      </c>
      <c r="N344" s="244" t="s">
        <v>51</v>
      </c>
      <c r="O344" s="86"/>
      <c r="P344" s="245">
        <f>O344*H344</f>
        <v>0</v>
      </c>
      <c r="Q344" s="245">
        <v>0</v>
      </c>
      <c r="R344" s="245">
        <f>Q344*H344</f>
        <v>0</v>
      </c>
      <c r="S344" s="245">
        <v>0</v>
      </c>
      <c r="T344" s="246">
        <f>S344*H344</f>
        <v>0</v>
      </c>
      <c r="AR344" s="247" t="s">
        <v>285</v>
      </c>
      <c r="AT344" s="247" t="s">
        <v>280</v>
      </c>
      <c r="AU344" s="247" t="s">
        <v>96</v>
      </c>
      <c r="AY344" s="16" t="s">
        <v>278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16" t="s">
        <v>93</v>
      </c>
      <c r="BK344" s="248">
        <f>ROUND(I344*H344,2)</f>
        <v>0</v>
      </c>
      <c r="BL344" s="16" t="s">
        <v>285</v>
      </c>
      <c r="BM344" s="247" t="s">
        <v>697</v>
      </c>
    </row>
    <row r="345" spans="2:51" s="12" customFormat="1" ht="12">
      <c r="B345" s="249"/>
      <c r="C345" s="250"/>
      <c r="D345" s="251" t="s">
        <v>291</v>
      </c>
      <c r="E345" s="252" t="s">
        <v>1</v>
      </c>
      <c r="F345" s="253" t="s">
        <v>698</v>
      </c>
      <c r="G345" s="250"/>
      <c r="H345" s="254">
        <v>1.42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AT345" s="260" t="s">
        <v>291</v>
      </c>
      <c r="AU345" s="260" t="s">
        <v>96</v>
      </c>
      <c r="AV345" s="12" t="s">
        <v>96</v>
      </c>
      <c r="AW345" s="12" t="s">
        <v>42</v>
      </c>
      <c r="AX345" s="12" t="s">
        <v>86</v>
      </c>
      <c r="AY345" s="260" t="s">
        <v>278</v>
      </c>
    </row>
    <row r="346" spans="2:51" s="12" customFormat="1" ht="12">
      <c r="B346" s="249"/>
      <c r="C346" s="250"/>
      <c r="D346" s="251" t="s">
        <v>291</v>
      </c>
      <c r="E346" s="252" t="s">
        <v>1</v>
      </c>
      <c r="F346" s="253" t="s">
        <v>699</v>
      </c>
      <c r="G346" s="250"/>
      <c r="H346" s="254">
        <v>0.842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AT346" s="260" t="s">
        <v>291</v>
      </c>
      <c r="AU346" s="260" t="s">
        <v>96</v>
      </c>
      <c r="AV346" s="12" t="s">
        <v>96</v>
      </c>
      <c r="AW346" s="12" t="s">
        <v>42</v>
      </c>
      <c r="AX346" s="12" t="s">
        <v>93</v>
      </c>
      <c r="AY346" s="260" t="s">
        <v>278</v>
      </c>
    </row>
    <row r="347" spans="2:65" s="1" customFormat="1" ht="32.4" customHeight="1">
      <c r="B347" s="38"/>
      <c r="C347" s="236" t="s">
        <v>700</v>
      </c>
      <c r="D347" s="236" t="s">
        <v>280</v>
      </c>
      <c r="E347" s="237" t="s">
        <v>701</v>
      </c>
      <c r="F347" s="238" t="s">
        <v>702</v>
      </c>
      <c r="G347" s="239" t="s">
        <v>289</v>
      </c>
      <c r="H347" s="240">
        <v>3.68</v>
      </c>
      <c r="I347" s="241"/>
      <c r="J347" s="242">
        <f>ROUND(I347*H347,2)</f>
        <v>0</v>
      </c>
      <c r="K347" s="238" t="s">
        <v>284</v>
      </c>
      <c r="L347" s="43"/>
      <c r="M347" s="243" t="s">
        <v>1</v>
      </c>
      <c r="N347" s="244" t="s">
        <v>51</v>
      </c>
      <c r="O347" s="86"/>
      <c r="P347" s="245">
        <f>O347*H347</f>
        <v>0</v>
      </c>
      <c r="Q347" s="245">
        <v>0</v>
      </c>
      <c r="R347" s="245">
        <f>Q347*H347</f>
        <v>0</v>
      </c>
      <c r="S347" s="245">
        <v>0</v>
      </c>
      <c r="T347" s="246">
        <f>S347*H347</f>
        <v>0</v>
      </c>
      <c r="AR347" s="247" t="s">
        <v>285</v>
      </c>
      <c r="AT347" s="247" t="s">
        <v>280</v>
      </c>
      <c r="AU347" s="247" t="s">
        <v>96</v>
      </c>
      <c r="AY347" s="16" t="s">
        <v>278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6" t="s">
        <v>93</v>
      </c>
      <c r="BK347" s="248">
        <f>ROUND(I347*H347,2)</f>
        <v>0</v>
      </c>
      <c r="BL347" s="16" t="s">
        <v>285</v>
      </c>
      <c r="BM347" s="247" t="s">
        <v>703</v>
      </c>
    </row>
    <row r="348" spans="2:51" s="12" customFormat="1" ht="12">
      <c r="B348" s="249"/>
      <c r="C348" s="250"/>
      <c r="D348" s="251" t="s">
        <v>291</v>
      </c>
      <c r="E348" s="252" t="s">
        <v>1</v>
      </c>
      <c r="F348" s="253" t="s">
        <v>704</v>
      </c>
      <c r="G348" s="250"/>
      <c r="H348" s="254">
        <v>1.053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AT348" s="260" t="s">
        <v>291</v>
      </c>
      <c r="AU348" s="260" t="s">
        <v>96</v>
      </c>
      <c r="AV348" s="12" t="s">
        <v>96</v>
      </c>
      <c r="AW348" s="12" t="s">
        <v>42</v>
      </c>
      <c r="AX348" s="12" t="s">
        <v>86</v>
      </c>
      <c r="AY348" s="260" t="s">
        <v>278</v>
      </c>
    </row>
    <row r="349" spans="2:51" s="12" customFormat="1" ht="12">
      <c r="B349" s="249"/>
      <c r="C349" s="250"/>
      <c r="D349" s="251" t="s">
        <v>291</v>
      </c>
      <c r="E349" s="252" t="s">
        <v>1</v>
      </c>
      <c r="F349" s="253" t="s">
        <v>705</v>
      </c>
      <c r="G349" s="250"/>
      <c r="H349" s="254">
        <v>2.627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AT349" s="260" t="s">
        <v>291</v>
      </c>
      <c r="AU349" s="260" t="s">
        <v>96</v>
      </c>
      <c r="AV349" s="12" t="s">
        <v>96</v>
      </c>
      <c r="AW349" s="12" t="s">
        <v>42</v>
      </c>
      <c r="AX349" s="12" t="s">
        <v>86</v>
      </c>
      <c r="AY349" s="260" t="s">
        <v>278</v>
      </c>
    </row>
    <row r="350" spans="2:51" s="14" customFormat="1" ht="12">
      <c r="B350" s="271"/>
      <c r="C350" s="272"/>
      <c r="D350" s="251" t="s">
        <v>291</v>
      </c>
      <c r="E350" s="273" t="s">
        <v>1</v>
      </c>
      <c r="F350" s="274" t="s">
        <v>361</v>
      </c>
      <c r="G350" s="272"/>
      <c r="H350" s="275">
        <v>3.68</v>
      </c>
      <c r="I350" s="276"/>
      <c r="J350" s="272"/>
      <c r="K350" s="272"/>
      <c r="L350" s="277"/>
      <c r="M350" s="278"/>
      <c r="N350" s="279"/>
      <c r="O350" s="279"/>
      <c r="P350" s="279"/>
      <c r="Q350" s="279"/>
      <c r="R350" s="279"/>
      <c r="S350" s="279"/>
      <c r="T350" s="280"/>
      <c r="AT350" s="281" t="s">
        <v>291</v>
      </c>
      <c r="AU350" s="281" t="s">
        <v>96</v>
      </c>
      <c r="AV350" s="14" t="s">
        <v>285</v>
      </c>
      <c r="AW350" s="14" t="s">
        <v>42</v>
      </c>
      <c r="AX350" s="14" t="s">
        <v>93</v>
      </c>
      <c r="AY350" s="281" t="s">
        <v>278</v>
      </c>
    </row>
    <row r="351" spans="2:65" s="1" customFormat="1" ht="21.6" customHeight="1">
      <c r="B351" s="38"/>
      <c r="C351" s="236" t="s">
        <v>706</v>
      </c>
      <c r="D351" s="236" t="s">
        <v>280</v>
      </c>
      <c r="E351" s="237" t="s">
        <v>707</v>
      </c>
      <c r="F351" s="238" t="s">
        <v>708</v>
      </c>
      <c r="G351" s="239" t="s">
        <v>312</v>
      </c>
      <c r="H351" s="240">
        <v>365.526</v>
      </c>
      <c r="I351" s="241"/>
      <c r="J351" s="242">
        <f>ROUND(I351*H351,2)</f>
        <v>0</v>
      </c>
      <c r="K351" s="238" t="s">
        <v>284</v>
      </c>
      <c r="L351" s="43"/>
      <c r="M351" s="243" t="s">
        <v>1</v>
      </c>
      <c r="N351" s="244" t="s">
        <v>51</v>
      </c>
      <c r="O351" s="86"/>
      <c r="P351" s="245">
        <f>O351*H351</f>
        <v>0</v>
      </c>
      <c r="Q351" s="245">
        <v>0</v>
      </c>
      <c r="R351" s="245">
        <f>Q351*H351</f>
        <v>0</v>
      </c>
      <c r="S351" s="245">
        <v>0</v>
      </c>
      <c r="T351" s="246">
        <f>S351*H351</f>
        <v>0</v>
      </c>
      <c r="AR351" s="247" t="s">
        <v>285</v>
      </c>
      <c r="AT351" s="247" t="s">
        <v>280</v>
      </c>
      <c r="AU351" s="247" t="s">
        <v>96</v>
      </c>
      <c r="AY351" s="16" t="s">
        <v>278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6" t="s">
        <v>93</v>
      </c>
      <c r="BK351" s="248">
        <f>ROUND(I351*H351,2)</f>
        <v>0</v>
      </c>
      <c r="BL351" s="16" t="s">
        <v>285</v>
      </c>
      <c r="BM351" s="247" t="s">
        <v>709</v>
      </c>
    </row>
    <row r="352" spans="2:51" s="12" customFormat="1" ht="12">
      <c r="B352" s="249"/>
      <c r="C352" s="250"/>
      <c r="D352" s="251" t="s">
        <v>291</v>
      </c>
      <c r="E352" s="252" t="s">
        <v>1</v>
      </c>
      <c r="F352" s="253" t="s">
        <v>673</v>
      </c>
      <c r="G352" s="250"/>
      <c r="H352" s="254">
        <v>365.526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AT352" s="260" t="s">
        <v>291</v>
      </c>
      <c r="AU352" s="260" t="s">
        <v>96</v>
      </c>
      <c r="AV352" s="12" t="s">
        <v>96</v>
      </c>
      <c r="AW352" s="12" t="s">
        <v>42</v>
      </c>
      <c r="AX352" s="12" t="s">
        <v>93</v>
      </c>
      <c r="AY352" s="260" t="s">
        <v>278</v>
      </c>
    </row>
    <row r="353" spans="2:65" s="1" customFormat="1" ht="32.4" customHeight="1">
      <c r="B353" s="38"/>
      <c r="C353" s="236" t="s">
        <v>710</v>
      </c>
      <c r="D353" s="236" t="s">
        <v>280</v>
      </c>
      <c r="E353" s="237" t="s">
        <v>711</v>
      </c>
      <c r="F353" s="238" t="s">
        <v>712</v>
      </c>
      <c r="G353" s="239" t="s">
        <v>289</v>
      </c>
      <c r="H353" s="240">
        <v>2.612</v>
      </c>
      <c r="I353" s="241"/>
      <c r="J353" s="242">
        <f>ROUND(I353*H353,2)</f>
        <v>0</v>
      </c>
      <c r="K353" s="238" t="s">
        <v>284</v>
      </c>
      <c r="L353" s="43"/>
      <c r="M353" s="243" t="s">
        <v>1</v>
      </c>
      <c r="N353" s="244" t="s">
        <v>51</v>
      </c>
      <c r="O353" s="86"/>
      <c r="P353" s="245">
        <f>O353*H353</f>
        <v>0</v>
      </c>
      <c r="Q353" s="245">
        <v>2.45329</v>
      </c>
      <c r="R353" s="245">
        <f>Q353*H353</f>
        <v>6.40799348</v>
      </c>
      <c r="S353" s="245">
        <v>0</v>
      </c>
      <c r="T353" s="246">
        <f>S353*H353</f>
        <v>0</v>
      </c>
      <c r="AR353" s="247" t="s">
        <v>285</v>
      </c>
      <c r="AT353" s="247" t="s">
        <v>280</v>
      </c>
      <c r="AU353" s="247" t="s">
        <v>96</v>
      </c>
      <c r="AY353" s="16" t="s">
        <v>278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16" t="s">
        <v>93</v>
      </c>
      <c r="BK353" s="248">
        <f>ROUND(I353*H353,2)</f>
        <v>0</v>
      </c>
      <c r="BL353" s="16" t="s">
        <v>285</v>
      </c>
      <c r="BM353" s="247" t="s">
        <v>713</v>
      </c>
    </row>
    <row r="354" spans="2:51" s="13" customFormat="1" ht="12">
      <c r="B354" s="261"/>
      <c r="C354" s="262"/>
      <c r="D354" s="251" t="s">
        <v>291</v>
      </c>
      <c r="E354" s="263" t="s">
        <v>1</v>
      </c>
      <c r="F354" s="264" t="s">
        <v>714</v>
      </c>
      <c r="G354" s="262"/>
      <c r="H354" s="263" t="s">
        <v>1</v>
      </c>
      <c r="I354" s="265"/>
      <c r="J354" s="262"/>
      <c r="K354" s="262"/>
      <c r="L354" s="266"/>
      <c r="M354" s="267"/>
      <c r="N354" s="268"/>
      <c r="O354" s="268"/>
      <c r="P354" s="268"/>
      <c r="Q354" s="268"/>
      <c r="R354" s="268"/>
      <c r="S354" s="268"/>
      <c r="T354" s="269"/>
      <c r="AT354" s="270" t="s">
        <v>291</v>
      </c>
      <c r="AU354" s="270" t="s">
        <v>96</v>
      </c>
      <c r="AV354" s="13" t="s">
        <v>93</v>
      </c>
      <c r="AW354" s="13" t="s">
        <v>42</v>
      </c>
      <c r="AX354" s="13" t="s">
        <v>86</v>
      </c>
      <c r="AY354" s="270" t="s">
        <v>278</v>
      </c>
    </row>
    <row r="355" spans="2:51" s="12" customFormat="1" ht="12">
      <c r="B355" s="249"/>
      <c r="C355" s="250"/>
      <c r="D355" s="251" t="s">
        <v>291</v>
      </c>
      <c r="E355" s="252" t="s">
        <v>1</v>
      </c>
      <c r="F355" s="253" t="s">
        <v>715</v>
      </c>
      <c r="G355" s="250"/>
      <c r="H355" s="254">
        <v>2.612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AT355" s="260" t="s">
        <v>291</v>
      </c>
      <c r="AU355" s="260" t="s">
        <v>96</v>
      </c>
      <c r="AV355" s="12" t="s">
        <v>96</v>
      </c>
      <c r="AW355" s="12" t="s">
        <v>42</v>
      </c>
      <c r="AX355" s="12" t="s">
        <v>93</v>
      </c>
      <c r="AY355" s="260" t="s">
        <v>278</v>
      </c>
    </row>
    <row r="356" spans="2:65" s="1" customFormat="1" ht="43.2" customHeight="1">
      <c r="B356" s="38"/>
      <c r="C356" s="236" t="s">
        <v>716</v>
      </c>
      <c r="D356" s="236" t="s">
        <v>280</v>
      </c>
      <c r="E356" s="237" t="s">
        <v>717</v>
      </c>
      <c r="F356" s="238" t="s">
        <v>718</v>
      </c>
      <c r="G356" s="239" t="s">
        <v>289</v>
      </c>
      <c r="H356" s="240">
        <v>1.903</v>
      </c>
      <c r="I356" s="241"/>
      <c r="J356" s="242">
        <f>ROUND(I356*H356,2)</f>
        <v>0</v>
      </c>
      <c r="K356" s="238" t="s">
        <v>284</v>
      </c>
      <c r="L356" s="43"/>
      <c r="M356" s="243" t="s">
        <v>1</v>
      </c>
      <c r="N356" s="244" t="s">
        <v>51</v>
      </c>
      <c r="O356" s="86"/>
      <c r="P356" s="245">
        <f>O356*H356</f>
        <v>0</v>
      </c>
      <c r="Q356" s="245">
        <v>0</v>
      </c>
      <c r="R356" s="245">
        <f>Q356*H356</f>
        <v>0</v>
      </c>
      <c r="S356" s="245">
        <v>0</v>
      </c>
      <c r="T356" s="246">
        <f>S356*H356</f>
        <v>0</v>
      </c>
      <c r="AR356" s="247" t="s">
        <v>285</v>
      </c>
      <c r="AT356" s="247" t="s">
        <v>280</v>
      </c>
      <c r="AU356" s="247" t="s">
        <v>96</v>
      </c>
      <c r="AY356" s="16" t="s">
        <v>278</v>
      </c>
      <c r="BE356" s="248">
        <f>IF(N356="základní",J356,0)</f>
        <v>0</v>
      </c>
      <c r="BF356" s="248">
        <f>IF(N356="snížená",J356,0)</f>
        <v>0</v>
      </c>
      <c r="BG356" s="248">
        <f>IF(N356="zákl. přenesená",J356,0)</f>
        <v>0</v>
      </c>
      <c r="BH356" s="248">
        <f>IF(N356="sníž. přenesená",J356,0)</f>
        <v>0</v>
      </c>
      <c r="BI356" s="248">
        <f>IF(N356="nulová",J356,0)</f>
        <v>0</v>
      </c>
      <c r="BJ356" s="16" t="s">
        <v>93</v>
      </c>
      <c r="BK356" s="248">
        <f>ROUND(I356*H356,2)</f>
        <v>0</v>
      </c>
      <c r="BL356" s="16" t="s">
        <v>285</v>
      </c>
      <c r="BM356" s="247" t="s">
        <v>719</v>
      </c>
    </row>
    <row r="357" spans="2:51" s="13" customFormat="1" ht="12">
      <c r="B357" s="261"/>
      <c r="C357" s="262"/>
      <c r="D357" s="251" t="s">
        <v>291</v>
      </c>
      <c r="E357" s="263" t="s">
        <v>1</v>
      </c>
      <c r="F357" s="264" t="s">
        <v>720</v>
      </c>
      <c r="G357" s="262"/>
      <c r="H357" s="263" t="s">
        <v>1</v>
      </c>
      <c r="I357" s="265"/>
      <c r="J357" s="262"/>
      <c r="K357" s="262"/>
      <c r="L357" s="266"/>
      <c r="M357" s="267"/>
      <c r="N357" s="268"/>
      <c r="O357" s="268"/>
      <c r="P357" s="268"/>
      <c r="Q357" s="268"/>
      <c r="R357" s="268"/>
      <c r="S357" s="268"/>
      <c r="T357" s="269"/>
      <c r="AT357" s="270" t="s">
        <v>291</v>
      </c>
      <c r="AU357" s="270" t="s">
        <v>96</v>
      </c>
      <c r="AV357" s="13" t="s">
        <v>93</v>
      </c>
      <c r="AW357" s="13" t="s">
        <v>42</v>
      </c>
      <c r="AX357" s="13" t="s">
        <v>86</v>
      </c>
      <c r="AY357" s="270" t="s">
        <v>278</v>
      </c>
    </row>
    <row r="358" spans="2:51" s="12" customFormat="1" ht="12">
      <c r="B358" s="249"/>
      <c r="C358" s="250"/>
      <c r="D358" s="251" t="s">
        <v>291</v>
      </c>
      <c r="E358" s="252" t="s">
        <v>1</v>
      </c>
      <c r="F358" s="253" t="s">
        <v>721</v>
      </c>
      <c r="G358" s="250"/>
      <c r="H358" s="254">
        <v>1.903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AT358" s="260" t="s">
        <v>291</v>
      </c>
      <c r="AU358" s="260" t="s">
        <v>96</v>
      </c>
      <c r="AV358" s="12" t="s">
        <v>96</v>
      </c>
      <c r="AW358" s="12" t="s">
        <v>42</v>
      </c>
      <c r="AX358" s="12" t="s">
        <v>93</v>
      </c>
      <c r="AY358" s="260" t="s">
        <v>278</v>
      </c>
    </row>
    <row r="359" spans="2:65" s="1" customFormat="1" ht="32.4" customHeight="1">
      <c r="B359" s="38"/>
      <c r="C359" s="236" t="s">
        <v>722</v>
      </c>
      <c r="D359" s="236" t="s">
        <v>280</v>
      </c>
      <c r="E359" s="237" t="s">
        <v>723</v>
      </c>
      <c r="F359" s="238" t="s">
        <v>724</v>
      </c>
      <c r="G359" s="239" t="s">
        <v>289</v>
      </c>
      <c r="H359" s="240">
        <v>1.903</v>
      </c>
      <c r="I359" s="241"/>
      <c r="J359" s="242">
        <f>ROUND(I359*H359,2)</f>
        <v>0</v>
      </c>
      <c r="K359" s="238" t="s">
        <v>284</v>
      </c>
      <c r="L359" s="43"/>
      <c r="M359" s="243" t="s">
        <v>1</v>
      </c>
      <c r="N359" s="244" t="s">
        <v>51</v>
      </c>
      <c r="O359" s="86"/>
      <c r="P359" s="245">
        <f>O359*H359</f>
        <v>0</v>
      </c>
      <c r="Q359" s="245">
        <v>0</v>
      </c>
      <c r="R359" s="245">
        <f>Q359*H359</f>
        <v>0</v>
      </c>
      <c r="S359" s="245">
        <v>0</v>
      </c>
      <c r="T359" s="246">
        <f>S359*H359</f>
        <v>0</v>
      </c>
      <c r="AR359" s="247" t="s">
        <v>285</v>
      </c>
      <c r="AT359" s="247" t="s">
        <v>280</v>
      </c>
      <c r="AU359" s="247" t="s">
        <v>96</v>
      </c>
      <c r="AY359" s="16" t="s">
        <v>278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6" t="s">
        <v>93</v>
      </c>
      <c r="BK359" s="248">
        <f>ROUND(I359*H359,2)</f>
        <v>0</v>
      </c>
      <c r="BL359" s="16" t="s">
        <v>285</v>
      </c>
      <c r="BM359" s="247" t="s">
        <v>725</v>
      </c>
    </row>
    <row r="360" spans="2:65" s="1" customFormat="1" ht="21.6" customHeight="1">
      <c r="B360" s="38"/>
      <c r="C360" s="236" t="s">
        <v>726</v>
      </c>
      <c r="D360" s="236" t="s">
        <v>280</v>
      </c>
      <c r="E360" s="237" t="s">
        <v>727</v>
      </c>
      <c r="F360" s="238" t="s">
        <v>728</v>
      </c>
      <c r="G360" s="239" t="s">
        <v>333</v>
      </c>
      <c r="H360" s="240">
        <v>0.153</v>
      </c>
      <c r="I360" s="241"/>
      <c r="J360" s="242">
        <f>ROUND(I360*H360,2)</f>
        <v>0</v>
      </c>
      <c r="K360" s="238" t="s">
        <v>284</v>
      </c>
      <c r="L360" s="43"/>
      <c r="M360" s="243" t="s">
        <v>1</v>
      </c>
      <c r="N360" s="244" t="s">
        <v>51</v>
      </c>
      <c r="O360" s="86"/>
      <c r="P360" s="245">
        <f>O360*H360</f>
        <v>0</v>
      </c>
      <c r="Q360" s="245">
        <v>1.06277</v>
      </c>
      <c r="R360" s="245">
        <f>Q360*H360</f>
        <v>0.16260381</v>
      </c>
      <c r="S360" s="245">
        <v>0</v>
      </c>
      <c r="T360" s="246">
        <f>S360*H360</f>
        <v>0</v>
      </c>
      <c r="AR360" s="247" t="s">
        <v>285</v>
      </c>
      <c r="AT360" s="247" t="s">
        <v>280</v>
      </c>
      <c r="AU360" s="247" t="s">
        <v>96</v>
      </c>
      <c r="AY360" s="16" t="s">
        <v>278</v>
      </c>
      <c r="BE360" s="248">
        <f>IF(N360="základní",J360,0)</f>
        <v>0</v>
      </c>
      <c r="BF360" s="248">
        <f>IF(N360="snížená",J360,0)</f>
        <v>0</v>
      </c>
      <c r="BG360" s="248">
        <f>IF(N360="zákl. přenesená",J360,0)</f>
        <v>0</v>
      </c>
      <c r="BH360" s="248">
        <f>IF(N360="sníž. přenesená",J360,0)</f>
        <v>0</v>
      </c>
      <c r="BI360" s="248">
        <f>IF(N360="nulová",J360,0)</f>
        <v>0</v>
      </c>
      <c r="BJ360" s="16" t="s">
        <v>93</v>
      </c>
      <c r="BK360" s="248">
        <f>ROUND(I360*H360,2)</f>
        <v>0</v>
      </c>
      <c r="BL360" s="16" t="s">
        <v>285</v>
      </c>
      <c r="BM360" s="247" t="s">
        <v>729</v>
      </c>
    </row>
    <row r="361" spans="2:51" s="12" customFormat="1" ht="12">
      <c r="B361" s="249"/>
      <c r="C361" s="250"/>
      <c r="D361" s="251" t="s">
        <v>291</v>
      </c>
      <c r="E361" s="252" t="s">
        <v>1</v>
      </c>
      <c r="F361" s="253" t="s">
        <v>730</v>
      </c>
      <c r="G361" s="250"/>
      <c r="H361" s="254">
        <v>0.142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AT361" s="260" t="s">
        <v>291</v>
      </c>
      <c r="AU361" s="260" t="s">
        <v>96</v>
      </c>
      <c r="AV361" s="12" t="s">
        <v>96</v>
      </c>
      <c r="AW361" s="12" t="s">
        <v>42</v>
      </c>
      <c r="AX361" s="12" t="s">
        <v>93</v>
      </c>
      <c r="AY361" s="260" t="s">
        <v>278</v>
      </c>
    </row>
    <row r="362" spans="2:51" s="12" customFormat="1" ht="12">
      <c r="B362" s="249"/>
      <c r="C362" s="250"/>
      <c r="D362" s="251" t="s">
        <v>291</v>
      </c>
      <c r="E362" s="250"/>
      <c r="F362" s="253" t="s">
        <v>731</v>
      </c>
      <c r="G362" s="250"/>
      <c r="H362" s="254">
        <v>0.153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AT362" s="260" t="s">
        <v>291</v>
      </c>
      <c r="AU362" s="260" t="s">
        <v>96</v>
      </c>
      <c r="AV362" s="12" t="s">
        <v>96</v>
      </c>
      <c r="AW362" s="12" t="s">
        <v>4</v>
      </c>
      <c r="AX362" s="12" t="s">
        <v>93</v>
      </c>
      <c r="AY362" s="260" t="s">
        <v>278</v>
      </c>
    </row>
    <row r="363" spans="2:65" s="1" customFormat="1" ht="32.4" customHeight="1">
      <c r="B363" s="38"/>
      <c r="C363" s="236" t="s">
        <v>732</v>
      </c>
      <c r="D363" s="236" t="s">
        <v>280</v>
      </c>
      <c r="E363" s="237" t="s">
        <v>733</v>
      </c>
      <c r="F363" s="238" t="s">
        <v>734</v>
      </c>
      <c r="G363" s="239" t="s">
        <v>312</v>
      </c>
      <c r="H363" s="240">
        <v>5.5</v>
      </c>
      <c r="I363" s="241"/>
      <c r="J363" s="242">
        <f>ROUND(I363*H363,2)</f>
        <v>0</v>
      </c>
      <c r="K363" s="238" t="s">
        <v>284</v>
      </c>
      <c r="L363" s="43"/>
      <c r="M363" s="243" t="s">
        <v>1</v>
      </c>
      <c r="N363" s="244" t="s">
        <v>51</v>
      </c>
      <c r="O363" s="86"/>
      <c r="P363" s="245">
        <f>O363*H363</f>
        <v>0</v>
      </c>
      <c r="Q363" s="245">
        <v>0.28362</v>
      </c>
      <c r="R363" s="245">
        <f>Q363*H363</f>
        <v>1.55991</v>
      </c>
      <c r="S363" s="245">
        <v>0</v>
      </c>
      <c r="T363" s="246">
        <f>S363*H363</f>
        <v>0</v>
      </c>
      <c r="AR363" s="247" t="s">
        <v>285</v>
      </c>
      <c r="AT363" s="247" t="s">
        <v>280</v>
      </c>
      <c r="AU363" s="247" t="s">
        <v>96</v>
      </c>
      <c r="AY363" s="16" t="s">
        <v>278</v>
      </c>
      <c r="BE363" s="248">
        <f>IF(N363="základní",J363,0)</f>
        <v>0</v>
      </c>
      <c r="BF363" s="248">
        <f>IF(N363="snížená",J363,0)</f>
        <v>0</v>
      </c>
      <c r="BG363" s="248">
        <f>IF(N363="zákl. přenesená",J363,0)</f>
        <v>0</v>
      </c>
      <c r="BH363" s="248">
        <f>IF(N363="sníž. přenesená",J363,0)</f>
        <v>0</v>
      </c>
      <c r="BI363" s="248">
        <f>IF(N363="nulová",J363,0)</f>
        <v>0</v>
      </c>
      <c r="BJ363" s="16" t="s">
        <v>93</v>
      </c>
      <c r="BK363" s="248">
        <f>ROUND(I363*H363,2)</f>
        <v>0</v>
      </c>
      <c r="BL363" s="16" t="s">
        <v>285</v>
      </c>
      <c r="BM363" s="247" t="s">
        <v>735</v>
      </c>
    </row>
    <row r="364" spans="2:51" s="12" customFormat="1" ht="12">
      <c r="B364" s="249"/>
      <c r="C364" s="250"/>
      <c r="D364" s="251" t="s">
        <v>291</v>
      </c>
      <c r="E364" s="252" t="s">
        <v>1</v>
      </c>
      <c r="F364" s="253" t="s">
        <v>736</v>
      </c>
      <c r="G364" s="250"/>
      <c r="H364" s="254">
        <v>5.5</v>
      </c>
      <c r="I364" s="255"/>
      <c r="J364" s="250"/>
      <c r="K364" s="250"/>
      <c r="L364" s="256"/>
      <c r="M364" s="257"/>
      <c r="N364" s="258"/>
      <c r="O364" s="258"/>
      <c r="P364" s="258"/>
      <c r="Q364" s="258"/>
      <c r="R364" s="258"/>
      <c r="S364" s="258"/>
      <c r="T364" s="259"/>
      <c r="AT364" s="260" t="s">
        <v>291</v>
      </c>
      <c r="AU364" s="260" t="s">
        <v>96</v>
      </c>
      <c r="AV364" s="12" t="s">
        <v>96</v>
      </c>
      <c r="AW364" s="12" t="s">
        <v>42</v>
      </c>
      <c r="AX364" s="12" t="s">
        <v>93</v>
      </c>
      <c r="AY364" s="260" t="s">
        <v>278</v>
      </c>
    </row>
    <row r="365" spans="2:65" s="1" customFormat="1" ht="32.4" customHeight="1">
      <c r="B365" s="38"/>
      <c r="C365" s="236" t="s">
        <v>737</v>
      </c>
      <c r="D365" s="236" t="s">
        <v>280</v>
      </c>
      <c r="E365" s="237" t="s">
        <v>738</v>
      </c>
      <c r="F365" s="238" t="s">
        <v>739</v>
      </c>
      <c r="G365" s="239" t="s">
        <v>283</v>
      </c>
      <c r="H365" s="240">
        <v>11</v>
      </c>
      <c r="I365" s="241"/>
      <c r="J365" s="242">
        <f>ROUND(I365*H365,2)</f>
        <v>0</v>
      </c>
      <c r="K365" s="238" t="s">
        <v>284</v>
      </c>
      <c r="L365" s="43"/>
      <c r="M365" s="243" t="s">
        <v>1</v>
      </c>
      <c r="N365" s="244" t="s">
        <v>51</v>
      </c>
      <c r="O365" s="86"/>
      <c r="P365" s="245">
        <f>O365*H365</f>
        <v>0</v>
      </c>
      <c r="Q365" s="245">
        <v>0.12895</v>
      </c>
      <c r="R365" s="245">
        <f>Q365*H365</f>
        <v>1.41845</v>
      </c>
      <c r="S365" s="245">
        <v>0</v>
      </c>
      <c r="T365" s="246">
        <f>S365*H365</f>
        <v>0</v>
      </c>
      <c r="AR365" s="247" t="s">
        <v>285</v>
      </c>
      <c r="AT365" s="247" t="s">
        <v>280</v>
      </c>
      <c r="AU365" s="247" t="s">
        <v>96</v>
      </c>
      <c r="AY365" s="16" t="s">
        <v>278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16" t="s">
        <v>93</v>
      </c>
      <c r="BK365" s="248">
        <f>ROUND(I365*H365,2)</f>
        <v>0</v>
      </c>
      <c r="BL365" s="16" t="s">
        <v>285</v>
      </c>
      <c r="BM365" s="247" t="s">
        <v>740</v>
      </c>
    </row>
    <row r="366" spans="2:51" s="12" customFormat="1" ht="12">
      <c r="B366" s="249"/>
      <c r="C366" s="250"/>
      <c r="D366" s="251" t="s">
        <v>291</v>
      </c>
      <c r="E366" s="252" t="s">
        <v>1</v>
      </c>
      <c r="F366" s="253" t="s">
        <v>741</v>
      </c>
      <c r="G366" s="250"/>
      <c r="H366" s="254">
        <v>11</v>
      </c>
      <c r="I366" s="255"/>
      <c r="J366" s="250"/>
      <c r="K366" s="250"/>
      <c r="L366" s="256"/>
      <c r="M366" s="257"/>
      <c r="N366" s="258"/>
      <c r="O366" s="258"/>
      <c r="P366" s="258"/>
      <c r="Q366" s="258"/>
      <c r="R366" s="258"/>
      <c r="S366" s="258"/>
      <c r="T366" s="259"/>
      <c r="AT366" s="260" t="s">
        <v>291</v>
      </c>
      <c r="AU366" s="260" t="s">
        <v>96</v>
      </c>
      <c r="AV366" s="12" t="s">
        <v>96</v>
      </c>
      <c r="AW366" s="12" t="s">
        <v>42</v>
      </c>
      <c r="AX366" s="12" t="s">
        <v>93</v>
      </c>
      <c r="AY366" s="260" t="s">
        <v>278</v>
      </c>
    </row>
    <row r="367" spans="2:65" s="1" customFormat="1" ht="54" customHeight="1">
      <c r="B367" s="38"/>
      <c r="C367" s="236" t="s">
        <v>742</v>
      </c>
      <c r="D367" s="236" t="s">
        <v>280</v>
      </c>
      <c r="E367" s="237" t="s">
        <v>743</v>
      </c>
      <c r="F367" s="238" t="s">
        <v>744</v>
      </c>
      <c r="G367" s="239" t="s">
        <v>370</v>
      </c>
      <c r="H367" s="240">
        <v>10</v>
      </c>
      <c r="I367" s="241"/>
      <c r="J367" s="242">
        <f>ROUND(I367*H367,2)</f>
        <v>0</v>
      </c>
      <c r="K367" s="238" t="s">
        <v>284</v>
      </c>
      <c r="L367" s="43"/>
      <c r="M367" s="243" t="s">
        <v>1</v>
      </c>
      <c r="N367" s="244" t="s">
        <v>51</v>
      </c>
      <c r="O367" s="86"/>
      <c r="P367" s="245">
        <f>O367*H367</f>
        <v>0</v>
      </c>
      <c r="Q367" s="245">
        <v>0</v>
      </c>
      <c r="R367" s="245">
        <f>Q367*H367</f>
        <v>0</v>
      </c>
      <c r="S367" s="245">
        <v>0</v>
      </c>
      <c r="T367" s="246">
        <f>S367*H367</f>
        <v>0</v>
      </c>
      <c r="AR367" s="247" t="s">
        <v>285</v>
      </c>
      <c r="AT367" s="247" t="s">
        <v>280</v>
      </c>
      <c r="AU367" s="247" t="s">
        <v>96</v>
      </c>
      <c r="AY367" s="16" t="s">
        <v>278</v>
      </c>
      <c r="BE367" s="248">
        <f>IF(N367="základní",J367,0)</f>
        <v>0</v>
      </c>
      <c r="BF367" s="248">
        <f>IF(N367="snížená",J367,0)</f>
        <v>0</v>
      </c>
      <c r="BG367" s="248">
        <f>IF(N367="zákl. přenesená",J367,0)</f>
        <v>0</v>
      </c>
      <c r="BH367" s="248">
        <f>IF(N367="sníž. přenesená",J367,0)</f>
        <v>0</v>
      </c>
      <c r="BI367" s="248">
        <f>IF(N367="nulová",J367,0)</f>
        <v>0</v>
      </c>
      <c r="BJ367" s="16" t="s">
        <v>93</v>
      </c>
      <c r="BK367" s="248">
        <f>ROUND(I367*H367,2)</f>
        <v>0</v>
      </c>
      <c r="BL367" s="16" t="s">
        <v>285</v>
      </c>
      <c r="BM367" s="247" t="s">
        <v>745</v>
      </c>
    </row>
    <row r="368" spans="2:65" s="1" customFormat="1" ht="54" customHeight="1">
      <c r="B368" s="38"/>
      <c r="C368" s="236" t="s">
        <v>746</v>
      </c>
      <c r="D368" s="236" t="s">
        <v>280</v>
      </c>
      <c r="E368" s="237" t="s">
        <v>747</v>
      </c>
      <c r="F368" s="238" t="s">
        <v>748</v>
      </c>
      <c r="G368" s="239" t="s">
        <v>370</v>
      </c>
      <c r="H368" s="240">
        <v>10</v>
      </c>
      <c r="I368" s="241"/>
      <c r="J368" s="242">
        <f>ROUND(I368*H368,2)</f>
        <v>0</v>
      </c>
      <c r="K368" s="238" t="s">
        <v>284</v>
      </c>
      <c r="L368" s="43"/>
      <c r="M368" s="243" t="s">
        <v>1</v>
      </c>
      <c r="N368" s="244" t="s">
        <v>51</v>
      </c>
      <c r="O368" s="86"/>
      <c r="P368" s="245">
        <f>O368*H368</f>
        <v>0</v>
      </c>
      <c r="Q368" s="245">
        <v>0</v>
      </c>
      <c r="R368" s="245">
        <f>Q368*H368</f>
        <v>0</v>
      </c>
      <c r="S368" s="245">
        <v>0</v>
      </c>
      <c r="T368" s="246">
        <f>S368*H368</f>
        <v>0</v>
      </c>
      <c r="AR368" s="247" t="s">
        <v>285</v>
      </c>
      <c r="AT368" s="247" t="s">
        <v>280</v>
      </c>
      <c r="AU368" s="247" t="s">
        <v>96</v>
      </c>
      <c r="AY368" s="16" t="s">
        <v>278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6" t="s">
        <v>93</v>
      </c>
      <c r="BK368" s="248">
        <f>ROUND(I368*H368,2)</f>
        <v>0</v>
      </c>
      <c r="BL368" s="16" t="s">
        <v>285</v>
      </c>
      <c r="BM368" s="247" t="s">
        <v>749</v>
      </c>
    </row>
    <row r="369" spans="2:65" s="1" customFormat="1" ht="54" customHeight="1">
      <c r="B369" s="38"/>
      <c r="C369" s="236" t="s">
        <v>750</v>
      </c>
      <c r="D369" s="236" t="s">
        <v>280</v>
      </c>
      <c r="E369" s="237" t="s">
        <v>751</v>
      </c>
      <c r="F369" s="238" t="s">
        <v>752</v>
      </c>
      <c r="G369" s="239" t="s">
        <v>370</v>
      </c>
      <c r="H369" s="240">
        <v>5</v>
      </c>
      <c r="I369" s="241"/>
      <c r="J369" s="242">
        <f>ROUND(I369*H369,2)</f>
        <v>0</v>
      </c>
      <c r="K369" s="238" t="s">
        <v>284</v>
      </c>
      <c r="L369" s="43"/>
      <c r="M369" s="243" t="s">
        <v>1</v>
      </c>
      <c r="N369" s="244" t="s">
        <v>51</v>
      </c>
      <c r="O369" s="86"/>
      <c r="P369" s="245">
        <f>O369*H369</f>
        <v>0</v>
      </c>
      <c r="Q369" s="245">
        <v>0</v>
      </c>
      <c r="R369" s="245">
        <f>Q369*H369</f>
        <v>0</v>
      </c>
      <c r="S369" s="245">
        <v>0</v>
      </c>
      <c r="T369" s="246">
        <f>S369*H369</f>
        <v>0</v>
      </c>
      <c r="AR369" s="247" t="s">
        <v>285</v>
      </c>
      <c r="AT369" s="247" t="s">
        <v>280</v>
      </c>
      <c r="AU369" s="247" t="s">
        <v>96</v>
      </c>
      <c r="AY369" s="16" t="s">
        <v>278</v>
      </c>
      <c r="BE369" s="248">
        <f>IF(N369="základní",J369,0)</f>
        <v>0</v>
      </c>
      <c r="BF369" s="248">
        <f>IF(N369="snížená",J369,0)</f>
        <v>0</v>
      </c>
      <c r="BG369" s="248">
        <f>IF(N369="zákl. přenesená",J369,0)</f>
        <v>0</v>
      </c>
      <c r="BH369" s="248">
        <f>IF(N369="sníž. přenesená",J369,0)</f>
        <v>0</v>
      </c>
      <c r="BI369" s="248">
        <f>IF(N369="nulová",J369,0)</f>
        <v>0</v>
      </c>
      <c r="BJ369" s="16" t="s">
        <v>93</v>
      </c>
      <c r="BK369" s="248">
        <f>ROUND(I369*H369,2)</f>
        <v>0</v>
      </c>
      <c r="BL369" s="16" t="s">
        <v>285</v>
      </c>
      <c r="BM369" s="247" t="s">
        <v>753</v>
      </c>
    </row>
    <row r="370" spans="2:65" s="1" customFormat="1" ht="43.2" customHeight="1">
      <c r="B370" s="38"/>
      <c r="C370" s="236" t="s">
        <v>754</v>
      </c>
      <c r="D370" s="236" t="s">
        <v>280</v>
      </c>
      <c r="E370" s="237" t="s">
        <v>755</v>
      </c>
      <c r="F370" s="238" t="s">
        <v>756</v>
      </c>
      <c r="G370" s="239" t="s">
        <v>370</v>
      </c>
      <c r="H370" s="240">
        <v>4</v>
      </c>
      <c r="I370" s="241"/>
      <c r="J370" s="242">
        <f>ROUND(I370*H370,2)</f>
        <v>0</v>
      </c>
      <c r="K370" s="238" t="s">
        <v>284</v>
      </c>
      <c r="L370" s="43"/>
      <c r="M370" s="243" t="s">
        <v>1</v>
      </c>
      <c r="N370" s="244" t="s">
        <v>51</v>
      </c>
      <c r="O370" s="86"/>
      <c r="P370" s="245">
        <f>O370*H370</f>
        <v>0</v>
      </c>
      <c r="Q370" s="245">
        <v>0.01698</v>
      </c>
      <c r="R370" s="245">
        <f>Q370*H370</f>
        <v>0.06792</v>
      </c>
      <c r="S370" s="245">
        <v>0</v>
      </c>
      <c r="T370" s="246">
        <f>S370*H370</f>
        <v>0</v>
      </c>
      <c r="AR370" s="247" t="s">
        <v>285</v>
      </c>
      <c r="AT370" s="247" t="s">
        <v>280</v>
      </c>
      <c r="AU370" s="247" t="s">
        <v>96</v>
      </c>
      <c r="AY370" s="16" t="s">
        <v>278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6" t="s">
        <v>93</v>
      </c>
      <c r="BK370" s="248">
        <f>ROUND(I370*H370,2)</f>
        <v>0</v>
      </c>
      <c r="BL370" s="16" t="s">
        <v>285</v>
      </c>
      <c r="BM370" s="247" t="s">
        <v>757</v>
      </c>
    </row>
    <row r="371" spans="2:51" s="12" customFormat="1" ht="12">
      <c r="B371" s="249"/>
      <c r="C371" s="250"/>
      <c r="D371" s="251" t="s">
        <v>291</v>
      </c>
      <c r="E371" s="252" t="s">
        <v>1</v>
      </c>
      <c r="F371" s="253" t="s">
        <v>285</v>
      </c>
      <c r="G371" s="250"/>
      <c r="H371" s="254">
        <v>4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AT371" s="260" t="s">
        <v>291</v>
      </c>
      <c r="AU371" s="260" t="s">
        <v>96</v>
      </c>
      <c r="AV371" s="12" t="s">
        <v>96</v>
      </c>
      <c r="AW371" s="12" t="s">
        <v>42</v>
      </c>
      <c r="AX371" s="12" t="s">
        <v>93</v>
      </c>
      <c r="AY371" s="260" t="s">
        <v>278</v>
      </c>
    </row>
    <row r="372" spans="2:65" s="1" customFormat="1" ht="21.6" customHeight="1">
      <c r="B372" s="38"/>
      <c r="C372" s="282" t="s">
        <v>758</v>
      </c>
      <c r="D372" s="282" t="s">
        <v>407</v>
      </c>
      <c r="E372" s="283" t="s">
        <v>759</v>
      </c>
      <c r="F372" s="284" t="s">
        <v>760</v>
      </c>
      <c r="G372" s="285" t="s">
        <v>370</v>
      </c>
      <c r="H372" s="286">
        <v>1</v>
      </c>
      <c r="I372" s="287"/>
      <c r="J372" s="288">
        <f>ROUND(I372*H372,2)</f>
        <v>0</v>
      </c>
      <c r="K372" s="284" t="s">
        <v>284</v>
      </c>
      <c r="L372" s="289"/>
      <c r="M372" s="290" t="s">
        <v>1</v>
      </c>
      <c r="N372" s="291" t="s">
        <v>51</v>
      </c>
      <c r="O372" s="86"/>
      <c r="P372" s="245">
        <f>O372*H372</f>
        <v>0</v>
      </c>
      <c r="Q372" s="245">
        <v>0.0138</v>
      </c>
      <c r="R372" s="245">
        <f>Q372*H372</f>
        <v>0.0138</v>
      </c>
      <c r="S372" s="245">
        <v>0</v>
      </c>
      <c r="T372" s="246">
        <f>S372*H372</f>
        <v>0</v>
      </c>
      <c r="AR372" s="247" t="s">
        <v>316</v>
      </c>
      <c r="AT372" s="247" t="s">
        <v>407</v>
      </c>
      <c r="AU372" s="247" t="s">
        <v>96</v>
      </c>
      <c r="AY372" s="16" t="s">
        <v>278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6" t="s">
        <v>93</v>
      </c>
      <c r="BK372" s="248">
        <f>ROUND(I372*H372,2)</f>
        <v>0</v>
      </c>
      <c r="BL372" s="16" t="s">
        <v>285</v>
      </c>
      <c r="BM372" s="247" t="s">
        <v>761</v>
      </c>
    </row>
    <row r="373" spans="2:65" s="1" customFormat="1" ht="43.2" customHeight="1">
      <c r="B373" s="38"/>
      <c r="C373" s="236" t="s">
        <v>762</v>
      </c>
      <c r="D373" s="236" t="s">
        <v>280</v>
      </c>
      <c r="E373" s="237" t="s">
        <v>763</v>
      </c>
      <c r="F373" s="238" t="s">
        <v>764</v>
      </c>
      <c r="G373" s="239" t="s">
        <v>370</v>
      </c>
      <c r="H373" s="240">
        <v>1</v>
      </c>
      <c r="I373" s="241"/>
      <c r="J373" s="242">
        <f>ROUND(I373*H373,2)</f>
        <v>0</v>
      </c>
      <c r="K373" s="238" t="s">
        <v>284</v>
      </c>
      <c r="L373" s="43"/>
      <c r="M373" s="243" t="s">
        <v>1</v>
      </c>
      <c r="N373" s="244" t="s">
        <v>51</v>
      </c>
      <c r="O373" s="86"/>
      <c r="P373" s="245">
        <f>O373*H373</f>
        <v>0</v>
      </c>
      <c r="Q373" s="245">
        <v>0.03373</v>
      </c>
      <c r="R373" s="245">
        <f>Q373*H373</f>
        <v>0.03373</v>
      </c>
      <c r="S373" s="245">
        <v>0</v>
      </c>
      <c r="T373" s="246">
        <f>S373*H373</f>
        <v>0</v>
      </c>
      <c r="AR373" s="247" t="s">
        <v>285</v>
      </c>
      <c r="AT373" s="247" t="s">
        <v>280</v>
      </c>
      <c r="AU373" s="247" t="s">
        <v>96</v>
      </c>
      <c r="AY373" s="16" t="s">
        <v>278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6" t="s">
        <v>93</v>
      </c>
      <c r="BK373" s="248">
        <f>ROUND(I373*H373,2)</f>
        <v>0</v>
      </c>
      <c r="BL373" s="16" t="s">
        <v>285</v>
      </c>
      <c r="BM373" s="247" t="s">
        <v>765</v>
      </c>
    </row>
    <row r="374" spans="2:65" s="1" customFormat="1" ht="32.4" customHeight="1">
      <c r="B374" s="38"/>
      <c r="C374" s="282" t="s">
        <v>766</v>
      </c>
      <c r="D374" s="282" t="s">
        <v>407</v>
      </c>
      <c r="E374" s="283" t="s">
        <v>767</v>
      </c>
      <c r="F374" s="284" t="s">
        <v>768</v>
      </c>
      <c r="G374" s="285" t="s">
        <v>370</v>
      </c>
      <c r="H374" s="286">
        <v>1</v>
      </c>
      <c r="I374" s="287"/>
      <c r="J374" s="288">
        <f>ROUND(I374*H374,2)</f>
        <v>0</v>
      </c>
      <c r="K374" s="284" t="s">
        <v>284</v>
      </c>
      <c r="L374" s="289"/>
      <c r="M374" s="290" t="s">
        <v>1</v>
      </c>
      <c r="N374" s="291" t="s">
        <v>51</v>
      </c>
      <c r="O374" s="86"/>
      <c r="P374" s="245">
        <f>O374*H374</f>
        <v>0</v>
      </c>
      <c r="Q374" s="245">
        <v>0.0195</v>
      </c>
      <c r="R374" s="245">
        <f>Q374*H374</f>
        <v>0.0195</v>
      </c>
      <c r="S374" s="245">
        <v>0</v>
      </c>
      <c r="T374" s="246">
        <f>S374*H374</f>
        <v>0</v>
      </c>
      <c r="AR374" s="247" t="s">
        <v>316</v>
      </c>
      <c r="AT374" s="247" t="s">
        <v>407</v>
      </c>
      <c r="AU374" s="247" t="s">
        <v>96</v>
      </c>
      <c r="AY374" s="16" t="s">
        <v>278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6" t="s">
        <v>93</v>
      </c>
      <c r="BK374" s="248">
        <f>ROUND(I374*H374,2)</f>
        <v>0</v>
      </c>
      <c r="BL374" s="16" t="s">
        <v>285</v>
      </c>
      <c r="BM374" s="247" t="s">
        <v>769</v>
      </c>
    </row>
    <row r="375" spans="2:63" s="11" customFormat="1" ht="22.8" customHeight="1">
      <c r="B375" s="220"/>
      <c r="C375" s="221"/>
      <c r="D375" s="222" t="s">
        <v>85</v>
      </c>
      <c r="E375" s="234" t="s">
        <v>321</v>
      </c>
      <c r="F375" s="234" t="s">
        <v>770</v>
      </c>
      <c r="G375" s="221"/>
      <c r="H375" s="221"/>
      <c r="I375" s="224"/>
      <c r="J375" s="235">
        <f>BK375</f>
        <v>0</v>
      </c>
      <c r="K375" s="221"/>
      <c r="L375" s="226"/>
      <c r="M375" s="227"/>
      <c r="N375" s="228"/>
      <c r="O375" s="228"/>
      <c r="P375" s="229">
        <f>SUM(P376:P444)</f>
        <v>0</v>
      </c>
      <c r="Q375" s="228"/>
      <c r="R375" s="229">
        <f>SUM(R376:R444)</f>
        <v>0.04868328</v>
      </c>
      <c r="S375" s="228"/>
      <c r="T375" s="230">
        <f>SUM(T376:T444)</f>
        <v>34.423267</v>
      </c>
      <c r="AR375" s="231" t="s">
        <v>93</v>
      </c>
      <c r="AT375" s="232" t="s">
        <v>85</v>
      </c>
      <c r="AU375" s="232" t="s">
        <v>93</v>
      </c>
      <c r="AY375" s="231" t="s">
        <v>278</v>
      </c>
      <c r="BK375" s="233">
        <f>SUM(BK376:BK444)</f>
        <v>0</v>
      </c>
    </row>
    <row r="376" spans="2:65" s="1" customFormat="1" ht="43.2" customHeight="1">
      <c r="B376" s="38"/>
      <c r="C376" s="236" t="s">
        <v>771</v>
      </c>
      <c r="D376" s="236" t="s">
        <v>280</v>
      </c>
      <c r="E376" s="237" t="s">
        <v>772</v>
      </c>
      <c r="F376" s="238" t="s">
        <v>773</v>
      </c>
      <c r="G376" s="239" t="s">
        <v>312</v>
      </c>
      <c r="H376" s="240">
        <v>1147.037</v>
      </c>
      <c r="I376" s="241"/>
      <c r="J376" s="242">
        <f>ROUND(I376*H376,2)</f>
        <v>0</v>
      </c>
      <c r="K376" s="238" t="s">
        <v>284</v>
      </c>
      <c r="L376" s="43"/>
      <c r="M376" s="243" t="s">
        <v>1</v>
      </c>
      <c r="N376" s="244" t="s">
        <v>51</v>
      </c>
      <c r="O376" s="86"/>
      <c r="P376" s="245">
        <f>O376*H376</f>
        <v>0</v>
      </c>
      <c r="Q376" s="245">
        <v>0</v>
      </c>
      <c r="R376" s="245">
        <f>Q376*H376</f>
        <v>0</v>
      </c>
      <c r="S376" s="245">
        <v>0</v>
      </c>
      <c r="T376" s="246">
        <f>S376*H376</f>
        <v>0</v>
      </c>
      <c r="AR376" s="247" t="s">
        <v>285</v>
      </c>
      <c r="AT376" s="247" t="s">
        <v>280</v>
      </c>
      <c r="AU376" s="247" t="s">
        <v>96</v>
      </c>
      <c r="AY376" s="16" t="s">
        <v>278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6" t="s">
        <v>93</v>
      </c>
      <c r="BK376" s="248">
        <f>ROUND(I376*H376,2)</f>
        <v>0</v>
      </c>
      <c r="BL376" s="16" t="s">
        <v>285</v>
      </c>
      <c r="BM376" s="247" t="s">
        <v>774</v>
      </c>
    </row>
    <row r="377" spans="2:51" s="12" customFormat="1" ht="12">
      <c r="B377" s="249"/>
      <c r="C377" s="250"/>
      <c r="D377" s="251" t="s">
        <v>291</v>
      </c>
      <c r="E377" s="252" t="s">
        <v>1</v>
      </c>
      <c r="F377" s="253" t="s">
        <v>151</v>
      </c>
      <c r="G377" s="250"/>
      <c r="H377" s="254">
        <v>1147.037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AT377" s="260" t="s">
        <v>291</v>
      </c>
      <c r="AU377" s="260" t="s">
        <v>96</v>
      </c>
      <c r="AV377" s="12" t="s">
        <v>96</v>
      </c>
      <c r="AW377" s="12" t="s">
        <v>42</v>
      </c>
      <c r="AX377" s="12" t="s">
        <v>93</v>
      </c>
      <c r="AY377" s="260" t="s">
        <v>278</v>
      </c>
    </row>
    <row r="378" spans="2:65" s="1" customFormat="1" ht="54" customHeight="1">
      <c r="B378" s="38"/>
      <c r="C378" s="236" t="s">
        <v>775</v>
      </c>
      <c r="D378" s="236" t="s">
        <v>280</v>
      </c>
      <c r="E378" s="237" t="s">
        <v>776</v>
      </c>
      <c r="F378" s="238" t="s">
        <v>777</v>
      </c>
      <c r="G378" s="239" t="s">
        <v>312</v>
      </c>
      <c r="H378" s="240">
        <v>34411.11</v>
      </c>
      <c r="I378" s="241"/>
      <c r="J378" s="242">
        <f>ROUND(I378*H378,2)</f>
        <v>0</v>
      </c>
      <c r="K378" s="238" t="s">
        <v>284</v>
      </c>
      <c r="L378" s="43"/>
      <c r="M378" s="243" t="s">
        <v>1</v>
      </c>
      <c r="N378" s="244" t="s">
        <v>51</v>
      </c>
      <c r="O378" s="86"/>
      <c r="P378" s="245">
        <f>O378*H378</f>
        <v>0</v>
      </c>
      <c r="Q378" s="245">
        <v>0</v>
      </c>
      <c r="R378" s="245">
        <f>Q378*H378</f>
        <v>0</v>
      </c>
      <c r="S378" s="245">
        <v>0</v>
      </c>
      <c r="T378" s="246">
        <f>S378*H378</f>
        <v>0</v>
      </c>
      <c r="AR378" s="247" t="s">
        <v>285</v>
      </c>
      <c r="AT378" s="247" t="s">
        <v>280</v>
      </c>
      <c r="AU378" s="247" t="s">
        <v>96</v>
      </c>
      <c r="AY378" s="16" t="s">
        <v>278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6" t="s">
        <v>93</v>
      </c>
      <c r="BK378" s="248">
        <f>ROUND(I378*H378,2)</f>
        <v>0</v>
      </c>
      <c r="BL378" s="16" t="s">
        <v>285</v>
      </c>
      <c r="BM378" s="247" t="s">
        <v>778</v>
      </c>
    </row>
    <row r="379" spans="2:51" s="12" customFormat="1" ht="12">
      <c r="B379" s="249"/>
      <c r="C379" s="250"/>
      <c r="D379" s="251" t="s">
        <v>291</v>
      </c>
      <c r="E379" s="252" t="s">
        <v>1</v>
      </c>
      <c r="F379" s="253" t="s">
        <v>151</v>
      </c>
      <c r="G379" s="250"/>
      <c r="H379" s="254">
        <v>1147.037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AT379" s="260" t="s">
        <v>291</v>
      </c>
      <c r="AU379" s="260" t="s">
        <v>96</v>
      </c>
      <c r="AV379" s="12" t="s">
        <v>96</v>
      </c>
      <c r="AW379" s="12" t="s">
        <v>42</v>
      </c>
      <c r="AX379" s="12" t="s">
        <v>93</v>
      </c>
      <c r="AY379" s="260" t="s">
        <v>278</v>
      </c>
    </row>
    <row r="380" spans="2:51" s="12" customFormat="1" ht="12">
      <c r="B380" s="249"/>
      <c r="C380" s="250"/>
      <c r="D380" s="251" t="s">
        <v>291</v>
      </c>
      <c r="E380" s="250"/>
      <c r="F380" s="253" t="s">
        <v>779</v>
      </c>
      <c r="G380" s="250"/>
      <c r="H380" s="254">
        <v>34411.11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AT380" s="260" t="s">
        <v>291</v>
      </c>
      <c r="AU380" s="260" t="s">
        <v>96</v>
      </c>
      <c r="AV380" s="12" t="s">
        <v>96</v>
      </c>
      <c r="AW380" s="12" t="s">
        <v>4</v>
      </c>
      <c r="AX380" s="12" t="s">
        <v>93</v>
      </c>
      <c r="AY380" s="260" t="s">
        <v>278</v>
      </c>
    </row>
    <row r="381" spans="2:65" s="1" customFormat="1" ht="43.2" customHeight="1">
      <c r="B381" s="38"/>
      <c r="C381" s="236" t="s">
        <v>780</v>
      </c>
      <c r="D381" s="236" t="s">
        <v>280</v>
      </c>
      <c r="E381" s="237" t="s">
        <v>781</v>
      </c>
      <c r="F381" s="238" t="s">
        <v>782</v>
      </c>
      <c r="G381" s="239" t="s">
        <v>312</v>
      </c>
      <c r="H381" s="240">
        <v>1147.037</v>
      </c>
      <c r="I381" s="241"/>
      <c r="J381" s="242">
        <f>ROUND(I381*H381,2)</f>
        <v>0</v>
      </c>
      <c r="K381" s="238" t="s">
        <v>284</v>
      </c>
      <c r="L381" s="43"/>
      <c r="M381" s="243" t="s">
        <v>1</v>
      </c>
      <c r="N381" s="244" t="s">
        <v>51</v>
      </c>
      <c r="O381" s="86"/>
      <c r="P381" s="245">
        <f>O381*H381</f>
        <v>0</v>
      </c>
      <c r="Q381" s="245">
        <v>0</v>
      </c>
      <c r="R381" s="245">
        <f>Q381*H381</f>
        <v>0</v>
      </c>
      <c r="S381" s="245">
        <v>0</v>
      </c>
      <c r="T381" s="246">
        <f>S381*H381</f>
        <v>0</v>
      </c>
      <c r="AR381" s="247" t="s">
        <v>285</v>
      </c>
      <c r="AT381" s="247" t="s">
        <v>280</v>
      </c>
      <c r="AU381" s="247" t="s">
        <v>96</v>
      </c>
      <c r="AY381" s="16" t="s">
        <v>278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6" t="s">
        <v>93</v>
      </c>
      <c r="BK381" s="248">
        <f>ROUND(I381*H381,2)</f>
        <v>0</v>
      </c>
      <c r="BL381" s="16" t="s">
        <v>285</v>
      </c>
      <c r="BM381" s="247" t="s">
        <v>783</v>
      </c>
    </row>
    <row r="382" spans="2:51" s="12" customFormat="1" ht="12">
      <c r="B382" s="249"/>
      <c r="C382" s="250"/>
      <c r="D382" s="251" t="s">
        <v>291</v>
      </c>
      <c r="E382" s="252" t="s">
        <v>1</v>
      </c>
      <c r="F382" s="253" t="s">
        <v>151</v>
      </c>
      <c r="G382" s="250"/>
      <c r="H382" s="254">
        <v>1147.037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AT382" s="260" t="s">
        <v>291</v>
      </c>
      <c r="AU382" s="260" t="s">
        <v>96</v>
      </c>
      <c r="AV382" s="12" t="s">
        <v>96</v>
      </c>
      <c r="AW382" s="12" t="s">
        <v>42</v>
      </c>
      <c r="AX382" s="12" t="s">
        <v>93</v>
      </c>
      <c r="AY382" s="260" t="s">
        <v>278</v>
      </c>
    </row>
    <row r="383" spans="2:65" s="1" customFormat="1" ht="21.6" customHeight="1">
      <c r="B383" s="38"/>
      <c r="C383" s="236" t="s">
        <v>784</v>
      </c>
      <c r="D383" s="236" t="s">
        <v>280</v>
      </c>
      <c r="E383" s="237" t="s">
        <v>785</v>
      </c>
      <c r="F383" s="238" t="s">
        <v>786</v>
      </c>
      <c r="G383" s="239" t="s">
        <v>312</v>
      </c>
      <c r="H383" s="240">
        <v>1376.444</v>
      </c>
      <c r="I383" s="241"/>
      <c r="J383" s="242">
        <f>ROUND(I383*H383,2)</f>
        <v>0</v>
      </c>
      <c r="K383" s="238" t="s">
        <v>284</v>
      </c>
      <c r="L383" s="43"/>
      <c r="M383" s="243" t="s">
        <v>1</v>
      </c>
      <c r="N383" s="244" t="s">
        <v>51</v>
      </c>
      <c r="O383" s="86"/>
      <c r="P383" s="245">
        <f>O383*H383</f>
        <v>0</v>
      </c>
      <c r="Q383" s="245">
        <v>0</v>
      </c>
      <c r="R383" s="245">
        <f>Q383*H383</f>
        <v>0</v>
      </c>
      <c r="S383" s="245">
        <v>0</v>
      </c>
      <c r="T383" s="246">
        <f>S383*H383</f>
        <v>0</v>
      </c>
      <c r="AR383" s="247" t="s">
        <v>285</v>
      </c>
      <c r="AT383" s="247" t="s">
        <v>280</v>
      </c>
      <c r="AU383" s="247" t="s">
        <v>96</v>
      </c>
      <c r="AY383" s="16" t="s">
        <v>278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6" t="s">
        <v>93</v>
      </c>
      <c r="BK383" s="248">
        <f>ROUND(I383*H383,2)</f>
        <v>0</v>
      </c>
      <c r="BL383" s="16" t="s">
        <v>285</v>
      </c>
      <c r="BM383" s="247" t="s">
        <v>787</v>
      </c>
    </row>
    <row r="384" spans="2:51" s="12" customFormat="1" ht="12">
      <c r="B384" s="249"/>
      <c r="C384" s="250"/>
      <c r="D384" s="251" t="s">
        <v>291</v>
      </c>
      <c r="E384" s="252" t="s">
        <v>1</v>
      </c>
      <c r="F384" s="253" t="s">
        <v>788</v>
      </c>
      <c r="G384" s="250"/>
      <c r="H384" s="254">
        <v>1376.444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AT384" s="260" t="s">
        <v>291</v>
      </c>
      <c r="AU384" s="260" t="s">
        <v>96</v>
      </c>
      <c r="AV384" s="12" t="s">
        <v>96</v>
      </c>
      <c r="AW384" s="12" t="s">
        <v>42</v>
      </c>
      <c r="AX384" s="12" t="s">
        <v>93</v>
      </c>
      <c r="AY384" s="260" t="s">
        <v>278</v>
      </c>
    </row>
    <row r="385" spans="2:65" s="1" customFormat="1" ht="21.6" customHeight="1">
      <c r="B385" s="38"/>
      <c r="C385" s="236" t="s">
        <v>789</v>
      </c>
      <c r="D385" s="236" t="s">
        <v>280</v>
      </c>
      <c r="E385" s="237" t="s">
        <v>790</v>
      </c>
      <c r="F385" s="238" t="s">
        <v>791</v>
      </c>
      <c r="G385" s="239" t="s">
        <v>312</v>
      </c>
      <c r="H385" s="240">
        <v>34411.11</v>
      </c>
      <c r="I385" s="241"/>
      <c r="J385" s="242">
        <f>ROUND(I385*H385,2)</f>
        <v>0</v>
      </c>
      <c r="K385" s="238" t="s">
        <v>284</v>
      </c>
      <c r="L385" s="43"/>
      <c r="M385" s="243" t="s">
        <v>1</v>
      </c>
      <c r="N385" s="244" t="s">
        <v>51</v>
      </c>
      <c r="O385" s="86"/>
      <c r="P385" s="245">
        <f>O385*H385</f>
        <v>0</v>
      </c>
      <c r="Q385" s="245">
        <v>0</v>
      </c>
      <c r="R385" s="245">
        <f>Q385*H385</f>
        <v>0</v>
      </c>
      <c r="S385" s="245">
        <v>0</v>
      </c>
      <c r="T385" s="246">
        <f>S385*H385</f>
        <v>0</v>
      </c>
      <c r="AR385" s="247" t="s">
        <v>285</v>
      </c>
      <c r="AT385" s="247" t="s">
        <v>280</v>
      </c>
      <c r="AU385" s="247" t="s">
        <v>96</v>
      </c>
      <c r="AY385" s="16" t="s">
        <v>278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16" t="s">
        <v>93</v>
      </c>
      <c r="BK385" s="248">
        <f>ROUND(I385*H385,2)</f>
        <v>0</v>
      </c>
      <c r="BL385" s="16" t="s">
        <v>285</v>
      </c>
      <c r="BM385" s="247" t="s">
        <v>792</v>
      </c>
    </row>
    <row r="386" spans="2:51" s="12" customFormat="1" ht="12">
      <c r="B386" s="249"/>
      <c r="C386" s="250"/>
      <c r="D386" s="251" t="s">
        <v>291</v>
      </c>
      <c r="E386" s="252" t="s">
        <v>1</v>
      </c>
      <c r="F386" s="253" t="s">
        <v>151</v>
      </c>
      <c r="G386" s="250"/>
      <c r="H386" s="254">
        <v>1147.037</v>
      </c>
      <c r="I386" s="255"/>
      <c r="J386" s="250"/>
      <c r="K386" s="250"/>
      <c r="L386" s="256"/>
      <c r="M386" s="257"/>
      <c r="N386" s="258"/>
      <c r="O386" s="258"/>
      <c r="P386" s="258"/>
      <c r="Q386" s="258"/>
      <c r="R386" s="258"/>
      <c r="S386" s="258"/>
      <c r="T386" s="259"/>
      <c r="AT386" s="260" t="s">
        <v>291</v>
      </c>
      <c r="AU386" s="260" t="s">
        <v>96</v>
      </c>
      <c r="AV386" s="12" t="s">
        <v>96</v>
      </c>
      <c r="AW386" s="12" t="s">
        <v>42</v>
      </c>
      <c r="AX386" s="12" t="s">
        <v>93</v>
      </c>
      <c r="AY386" s="260" t="s">
        <v>278</v>
      </c>
    </row>
    <row r="387" spans="2:51" s="12" customFormat="1" ht="12">
      <c r="B387" s="249"/>
      <c r="C387" s="250"/>
      <c r="D387" s="251" t="s">
        <v>291</v>
      </c>
      <c r="E387" s="250"/>
      <c r="F387" s="253" t="s">
        <v>779</v>
      </c>
      <c r="G387" s="250"/>
      <c r="H387" s="254">
        <v>34411.11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AT387" s="260" t="s">
        <v>291</v>
      </c>
      <c r="AU387" s="260" t="s">
        <v>96</v>
      </c>
      <c r="AV387" s="12" t="s">
        <v>96</v>
      </c>
      <c r="AW387" s="12" t="s">
        <v>4</v>
      </c>
      <c r="AX387" s="12" t="s">
        <v>93</v>
      </c>
      <c r="AY387" s="260" t="s">
        <v>278</v>
      </c>
    </row>
    <row r="388" spans="2:65" s="1" customFormat="1" ht="21.6" customHeight="1">
      <c r="B388" s="38"/>
      <c r="C388" s="236" t="s">
        <v>793</v>
      </c>
      <c r="D388" s="236" t="s">
        <v>280</v>
      </c>
      <c r="E388" s="237" t="s">
        <v>794</v>
      </c>
      <c r="F388" s="238" t="s">
        <v>795</v>
      </c>
      <c r="G388" s="239" t="s">
        <v>312</v>
      </c>
      <c r="H388" s="240">
        <v>1376.444</v>
      </c>
      <c r="I388" s="241"/>
      <c r="J388" s="242">
        <f>ROUND(I388*H388,2)</f>
        <v>0</v>
      </c>
      <c r="K388" s="238" t="s">
        <v>284</v>
      </c>
      <c r="L388" s="43"/>
      <c r="M388" s="243" t="s">
        <v>1</v>
      </c>
      <c r="N388" s="244" t="s">
        <v>51</v>
      </c>
      <c r="O388" s="86"/>
      <c r="P388" s="245">
        <f>O388*H388</f>
        <v>0</v>
      </c>
      <c r="Q388" s="245">
        <v>0</v>
      </c>
      <c r="R388" s="245">
        <f>Q388*H388</f>
        <v>0</v>
      </c>
      <c r="S388" s="245">
        <v>0</v>
      </c>
      <c r="T388" s="246">
        <f>S388*H388</f>
        <v>0</v>
      </c>
      <c r="AR388" s="247" t="s">
        <v>285</v>
      </c>
      <c r="AT388" s="247" t="s">
        <v>280</v>
      </c>
      <c r="AU388" s="247" t="s">
        <v>96</v>
      </c>
      <c r="AY388" s="16" t="s">
        <v>278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6" t="s">
        <v>93</v>
      </c>
      <c r="BK388" s="248">
        <f>ROUND(I388*H388,2)</f>
        <v>0</v>
      </c>
      <c r="BL388" s="16" t="s">
        <v>285</v>
      </c>
      <c r="BM388" s="247" t="s">
        <v>796</v>
      </c>
    </row>
    <row r="389" spans="2:51" s="12" customFormat="1" ht="12">
      <c r="B389" s="249"/>
      <c r="C389" s="250"/>
      <c r="D389" s="251" t="s">
        <v>291</v>
      </c>
      <c r="E389" s="252" t="s">
        <v>1</v>
      </c>
      <c r="F389" s="253" t="s">
        <v>788</v>
      </c>
      <c r="G389" s="250"/>
      <c r="H389" s="254">
        <v>1376.444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AT389" s="260" t="s">
        <v>291</v>
      </c>
      <c r="AU389" s="260" t="s">
        <v>96</v>
      </c>
      <c r="AV389" s="12" t="s">
        <v>96</v>
      </c>
      <c r="AW389" s="12" t="s">
        <v>42</v>
      </c>
      <c r="AX389" s="12" t="s">
        <v>93</v>
      </c>
      <c r="AY389" s="260" t="s">
        <v>278</v>
      </c>
    </row>
    <row r="390" spans="2:65" s="1" customFormat="1" ht="32.4" customHeight="1">
      <c r="B390" s="38"/>
      <c r="C390" s="236" t="s">
        <v>797</v>
      </c>
      <c r="D390" s="236" t="s">
        <v>280</v>
      </c>
      <c r="E390" s="237" t="s">
        <v>798</v>
      </c>
      <c r="F390" s="238" t="s">
        <v>799</v>
      </c>
      <c r="G390" s="239" t="s">
        <v>283</v>
      </c>
      <c r="H390" s="240">
        <v>6.5</v>
      </c>
      <c r="I390" s="241"/>
      <c r="J390" s="242">
        <f>ROUND(I390*H390,2)</f>
        <v>0</v>
      </c>
      <c r="K390" s="238" t="s">
        <v>284</v>
      </c>
      <c r="L390" s="43"/>
      <c r="M390" s="243" t="s">
        <v>1</v>
      </c>
      <c r="N390" s="244" t="s">
        <v>51</v>
      </c>
      <c r="O390" s="86"/>
      <c r="P390" s="245">
        <f>O390*H390</f>
        <v>0</v>
      </c>
      <c r="Q390" s="245">
        <v>0</v>
      </c>
      <c r="R390" s="245">
        <f>Q390*H390</f>
        <v>0</v>
      </c>
      <c r="S390" s="245">
        <v>0</v>
      </c>
      <c r="T390" s="246">
        <f>S390*H390</f>
        <v>0</v>
      </c>
      <c r="AR390" s="247" t="s">
        <v>285</v>
      </c>
      <c r="AT390" s="247" t="s">
        <v>280</v>
      </c>
      <c r="AU390" s="247" t="s">
        <v>96</v>
      </c>
      <c r="AY390" s="16" t="s">
        <v>278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6" t="s">
        <v>93</v>
      </c>
      <c r="BK390" s="248">
        <f>ROUND(I390*H390,2)</f>
        <v>0</v>
      </c>
      <c r="BL390" s="16" t="s">
        <v>285</v>
      </c>
      <c r="BM390" s="247" t="s">
        <v>800</v>
      </c>
    </row>
    <row r="391" spans="2:51" s="12" customFormat="1" ht="12">
      <c r="B391" s="249"/>
      <c r="C391" s="250"/>
      <c r="D391" s="251" t="s">
        <v>291</v>
      </c>
      <c r="E391" s="252" t="s">
        <v>1</v>
      </c>
      <c r="F391" s="253" t="s">
        <v>801</v>
      </c>
      <c r="G391" s="250"/>
      <c r="H391" s="254">
        <v>6.5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AT391" s="260" t="s">
        <v>291</v>
      </c>
      <c r="AU391" s="260" t="s">
        <v>96</v>
      </c>
      <c r="AV391" s="12" t="s">
        <v>96</v>
      </c>
      <c r="AW391" s="12" t="s">
        <v>42</v>
      </c>
      <c r="AX391" s="12" t="s">
        <v>93</v>
      </c>
      <c r="AY391" s="260" t="s">
        <v>278</v>
      </c>
    </row>
    <row r="392" spans="2:65" s="1" customFormat="1" ht="32.4" customHeight="1">
      <c r="B392" s="38"/>
      <c r="C392" s="236" t="s">
        <v>802</v>
      </c>
      <c r="D392" s="236" t="s">
        <v>280</v>
      </c>
      <c r="E392" s="237" t="s">
        <v>803</v>
      </c>
      <c r="F392" s="238" t="s">
        <v>804</v>
      </c>
      <c r="G392" s="239" t="s">
        <v>283</v>
      </c>
      <c r="H392" s="240">
        <v>195</v>
      </c>
      <c r="I392" s="241"/>
      <c r="J392" s="242">
        <f>ROUND(I392*H392,2)</f>
        <v>0</v>
      </c>
      <c r="K392" s="238" t="s">
        <v>284</v>
      </c>
      <c r="L392" s="43"/>
      <c r="M392" s="243" t="s">
        <v>1</v>
      </c>
      <c r="N392" s="244" t="s">
        <v>51</v>
      </c>
      <c r="O392" s="86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AR392" s="247" t="s">
        <v>285</v>
      </c>
      <c r="AT392" s="247" t="s">
        <v>280</v>
      </c>
      <c r="AU392" s="247" t="s">
        <v>96</v>
      </c>
      <c r="AY392" s="16" t="s">
        <v>278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6" t="s">
        <v>93</v>
      </c>
      <c r="BK392" s="248">
        <f>ROUND(I392*H392,2)</f>
        <v>0</v>
      </c>
      <c r="BL392" s="16" t="s">
        <v>285</v>
      </c>
      <c r="BM392" s="247" t="s">
        <v>805</v>
      </c>
    </row>
    <row r="393" spans="2:51" s="12" customFormat="1" ht="12">
      <c r="B393" s="249"/>
      <c r="C393" s="250"/>
      <c r="D393" s="251" t="s">
        <v>291</v>
      </c>
      <c r="E393" s="252" t="s">
        <v>1</v>
      </c>
      <c r="F393" s="253" t="s">
        <v>801</v>
      </c>
      <c r="G393" s="250"/>
      <c r="H393" s="254">
        <v>6.5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AT393" s="260" t="s">
        <v>291</v>
      </c>
      <c r="AU393" s="260" t="s">
        <v>96</v>
      </c>
      <c r="AV393" s="12" t="s">
        <v>96</v>
      </c>
      <c r="AW393" s="12" t="s">
        <v>42</v>
      </c>
      <c r="AX393" s="12" t="s">
        <v>93</v>
      </c>
      <c r="AY393" s="260" t="s">
        <v>278</v>
      </c>
    </row>
    <row r="394" spans="2:51" s="12" customFormat="1" ht="12">
      <c r="B394" s="249"/>
      <c r="C394" s="250"/>
      <c r="D394" s="251" t="s">
        <v>291</v>
      </c>
      <c r="E394" s="250"/>
      <c r="F394" s="253" t="s">
        <v>806</v>
      </c>
      <c r="G394" s="250"/>
      <c r="H394" s="254">
        <v>195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AT394" s="260" t="s">
        <v>291</v>
      </c>
      <c r="AU394" s="260" t="s">
        <v>96</v>
      </c>
      <c r="AV394" s="12" t="s">
        <v>96</v>
      </c>
      <c r="AW394" s="12" t="s">
        <v>4</v>
      </c>
      <c r="AX394" s="12" t="s">
        <v>93</v>
      </c>
      <c r="AY394" s="260" t="s">
        <v>278</v>
      </c>
    </row>
    <row r="395" spans="2:65" s="1" customFormat="1" ht="32.4" customHeight="1">
      <c r="B395" s="38"/>
      <c r="C395" s="236" t="s">
        <v>807</v>
      </c>
      <c r="D395" s="236" t="s">
        <v>280</v>
      </c>
      <c r="E395" s="237" t="s">
        <v>808</v>
      </c>
      <c r="F395" s="238" t="s">
        <v>809</v>
      </c>
      <c r="G395" s="239" t="s">
        <v>283</v>
      </c>
      <c r="H395" s="240">
        <v>6.5</v>
      </c>
      <c r="I395" s="241"/>
      <c r="J395" s="242">
        <f>ROUND(I395*H395,2)</f>
        <v>0</v>
      </c>
      <c r="K395" s="238" t="s">
        <v>284</v>
      </c>
      <c r="L395" s="43"/>
      <c r="M395" s="243" t="s">
        <v>1</v>
      </c>
      <c r="N395" s="244" t="s">
        <v>51</v>
      </c>
      <c r="O395" s="86"/>
      <c r="P395" s="245">
        <f>O395*H395</f>
        <v>0</v>
      </c>
      <c r="Q395" s="245">
        <v>0</v>
      </c>
      <c r="R395" s="245">
        <f>Q395*H395</f>
        <v>0</v>
      </c>
      <c r="S395" s="245">
        <v>0</v>
      </c>
      <c r="T395" s="246">
        <f>S395*H395</f>
        <v>0</v>
      </c>
      <c r="AR395" s="247" t="s">
        <v>285</v>
      </c>
      <c r="AT395" s="247" t="s">
        <v>280</v>
      </c>
      <c r="AU395" s="247" t="s">
        <v>96</v>
      </c>
      <c r="AY395" s="16" t="s">
        <v>278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16" t="s">
        <v>93</v>
      </c>
      <c r="BK395" s="248">
        <f>ROUND(I395*H395,2)</f>
        <v>0</v>
      </c>
      <c r="BL395" s="16" t="s">
        <v>285</v>
      </c>
      <c r="BM395" s="247" t="s">
        <v>810</v>
      </c>
    </row>
    <row r="396" spans="2:65" s="1" customFormat="1" ht="32.4" customHeight="1">
      <c r="B396" s="38"/>
      <c r="C396" s="236" t="s">
        <v>811</v>
      </c>
      <c r="D396" s="236" t="s">
        <v>280</v>
      </c>
      <c r="E396" s="237" t="s">
        <v>812</v>
      </c>
      <c r="F396" s="238" t="s">
        <v>813</v>
      </c>
      <c r="G396" s="239" t="s">
        <v>312</v>
      </c>
      <c r="H396" s="240">
        <v>533.832</v>
      </c>
      <c r="I396" s="241"/>
      <c r="J396" s="242">
        <f>ROUND(I396*H396,2)</f>
        <v>0</v>
      </c>
      <c r="K396" s="238" t="s">
        <v>284</v>
      </c>
      <c r="L396" s="43"/>
      <c r="M396" s="243" t="s">
        <v>1</v>
      </c>
      <c r="N396" s="244" t="s">
        <v>51</v>
      </c>
      <c r="O396" s="86"/>
      <c r="P396" s="245">
        <f>O396*H396</f>
        <v>0</v>
      </c>
      <c r="Q396" s="245">
        <v>4E-05</v>
      </c>
      <c r="R396" s="245">
        <f>Q396*H396</f>
        <v>0.021353280000000002</v>
      </c>
      <c r="S396" s="245">
        <v>0</v>
      </c>
      <c r="T396" s="246">
        <f>S396*H396</f>
        <v>0</v>
      </c>
      <c r="AR396" s="247" t="s">
        <v>285</v>
      </c>
      <c r="AT396" s="247" t="s">
        <v>280</v>
      </c>
      <c r="AU396" s="247" t="s">
        <v>96</v>
      </c>
      <c r="AY396" s="16" t="s">
        <v>278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6" t="s">
        <v>93</v>
      </c>
      <c r="BK396" s="248">
        <f>ROUND(I396*H396,2)</f>
        <v>0</v>
      </c>
      <c r="BL396" s="16" t="s">
        <v>285</v>
      </c>
      <c r="BM396" s="247" t="s">
        <v>814</v>
      </c>
    </row>
    <row r="397" spans="2:51" s="12" customFormat="1" ht="12">
      <c r="B397" s="249"/>
      <c r="C397" s="250"/>
      <c r="D397" s="251" t="s">
        <v>291</v>
      </c>
      <c r="E397" s="252" t="s">
        <v>1</v>
      </c>
      <c r="F397" s="253" t="s">
        <v>815</v>
      </c>
      <c r="G397" s="250"/>
      <c r="H397" s="254">
        <v>348.12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AT397" s="260" t="s">
        <v>291</v>
      </c>
      <c r="AU397" s="260" t="s">
        <v>96</v>
      </c>
      <c r="AV397" s="12" t="s">
        <v>96</v>
      </c>
      <c r="AW397" s="12" t="s">
        <v>42</v>
      </c>
      <c r="AX397" s="12" t="s">
        <v>86</v>
      </c>
      <c r="AY397" s="260" t="s">
        <v>278</v>
      </c>
    </row>
    <row r="398" spans="2:51" s="12" customFormat="1" ht="12">
      <c r="B398" s="249"/>
      <c r="C398" s="250"/>
      <c r="D398" s="251" t="s">
        <v>291</v>
      </c>
      <c r="E398" s="252" t="s">
        <v>1</v>
      </c>
      <c r="F398" s="253" t="s">
        <v>816</v>
      </c>
      <c r="G398" s="250"/>
      <c r="H398" s="254">
        <v>69.12</v>
      </c>
      <c r="I398" s="255"/>
      <c r="J398" s="250"/>
      <c r="K398" s="250"/>
      <c r="L398" s="256"/>
      <c r="M398" s="257"/>
      <c r="N398" s="258"/>
      <c r="O398" s="258"/>
      <c r="P398" s="258"/>
      <c r="Q398" s="258"/>
      <c r="R398" s="258"/>
      <c r="S398" s="258"/>
      <c r="T398" s="259"/>
      <c r="AT398" s="260" t="s">
        <v>291</v>
      </c>
      <c r="AU398" s="260" t="s">
        <v>96</v>
      </c>
      <c r="AV398" s="12" t="s">
        <v>96</v>
      </c>
      <c r="AW398" s="12" t="s">
        <v>42</v>
      </c>
      <c r="AX398" s="12" t="s">
        <v>86</v>
      </c>
      <c r="AY398" s="260" t="s">
        <v>278</v>
      </c>
    </row>
    <row r="399" spans="2:51" s="12" customFormat="1" ht="12">
      <c r="B399" s="249"/>
      <c r="C399" s="250"/>
      <c r="D399" s="251" t="s">
        <v>291</v>
      </c>
      <c r="E399" s="252" t="s">
        <v>1</v>
      </c>
      <c r="F399" s="253" t="s">
        <v>817</v>
      </c>
      <c r="G399" s="250"/>
      <c r="H399" s="254">
        <v>116.592</v>
      </c>
      <c r="I399" s="255"/>
      <c r="J399" s="250"/>
      <c r="K399" s="250"/>
      <c r="L399" s="256"/>
      <c r="M399" s="257"/>
      <c r="N399" s="258"/>
      <c r="O399" s="258"/>
      <c r="P399" s="258"/>
      <c r="Q399" s="258"/>
      <c r="R399" s="258"/>
      <c r="S399" s="258"/>
      <c r="T399" s="259"/>
      <c r="AT399" s="260" t="s">
        <v>291</v>
      </c>
      <c r="AU399" s="260" t="s">
        <v>96</v>
      </c>
      <c r="AV399" s="12" t="s">
        <v>96</v>
      </c>
      <c r="AW399" s="12" t="s">
        <v>42</v>
      </c>
      <c r="AX399" s="12" t="s">
        <v>86</v>
      </c>
      <c r="AY399" s="260" t="s">
        <v>278</v>
      </c>
    </row>
    <row r="400" spans="2:51" s="14" customFormat="1" ht="12">
      <c r="B400" s="271"/>
      <c r="C400" s="272"/>
      <c r="D400" s="251" t="s">
        <v>291</v>
      </c>
      <c r="E400" s="273" t="s">
        <v>1</v>
      </c>
      <c r="F400" s="274" t="s">
        <v>361</v>
      </c>
      <c r="G400" s="272"/>
      <c r="H400" s="275">
        <v>533.832</v>
      </c>
      <c r="I400" s="276"/>
      <c r="J400" s="272"/>
      <c r="K400" s="272"/>
      <c r="L400" s="277"/>
      <c r="M400" s="278"/>
      <c r="N400" s="279"/>
      <c r="O400" s="279"/>
      <c r="P400" s="279"/>
      <c r="Q400" s="279"/>
      <c r="R400" s="279"/>
      <c r="S400" s="279"/>
      <c r="T400" s="280"/>
      <c r="AT400" s="281" t="s">
        <v>291</v>
      </c>
      <c r="AU400" s="281" t="s">
        <v>96</v>
      </c>
      <c r="AV400" s="14" t="s">
        <v>285</v>
      </c>
      <c r="AW400" s="14" t="s">
        <v>42</v>
      </c>
      <c r="AX400" s="14" t="s">
        <v>93</v>
      </c>
      <c r="AY400" s="281" t="s">
        <v>278</v>
      </c>
    </row>
    <row r="401" spans="2:65" s="1" customFormat="1" ht="43.2" customHeight="1">
      <c r="B401" s="38"/>
      <c r="C401" s="236" t="s">
        <v>818</v>
      </c>
      <c r="D401" s="236" t="s">
        <v>280</v>
      </c>
      <c r="E401" s="237" t="s">
        <v>819</v>
      </c>
      <c r="F401" s="238" t="s">
        <v>820</v>
      </c>
      <c r="G401" s="239" t="s">
        <v>370</v>
      </c>
      <c r="H401" s="240">
        <v>70</v>
      </c>
      <c r="I401" s="241"/>
      <c r="J401" s="242">
        <f>ROUND(I401*H401,2)</f>
        <v>0</v>
      </c>
      <c r="K401" s="238" t="s">
        <v>284</v>
      </c>
      <c r="L401" s="43"/>
      <c r="M401" s="243" t="s">
        <v>1</v>
      </c>
      <c r="N401" s="244" t="s">
        <v>51</v>
      </c>
      <c r="O401" s="86"/>
      <c r="P401" s="245">
        <f>O401*H401</f>
        <v>0</v>
      </c>
      <c r="Q401" s="245">
        <v>6E-05</v>
      </c>
      <c r="R401" s="245">
        <f>Q401*H401</f>
        <v>0.0042</v>
      </c>
      <c r="S401" s="245">
        <v>0</v>
      </c>
      <c r="T401" s="246">
        <f>S401*H401</f>
        <v>0</v>
      </c>
      <c r="AR401" s="247" t="s">
        <v>285</v>
      </c>
      <c r="AT401" s="247" t="s">
        <v>280</v>
      </c>
      <c r="AU401" s="247" t="s">
        <v>96</v>
      </c>
      <c r="AY401" s="16" t="s">
        <v>278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6" t="s">
        <v>93</v>
      </c>
      <c r="BK401" s="248">
        <f>ROUND(I401*H401,2)</f>
        <v>0</v>
      </c>
      <c r="BL401" s="16" t="s">
        <v>285</v>
      </c>
      <c r="BM401" s="247" t="s">
        <v>821</v>
      </c>
    </row>
    <row r="402" spans="2:51" s="12" customFormat="1" ht="12">
      <c r="B402" s="249"/>
      <c r="C402" s="250"/>
      <c r="D402" s="251" t="s">
        <v>291</v>
      </c>
      <c r="E402" s="252" t="s">
        <v>1</v>
      </c>
      <c r="F402" s="253" t="s">
        <v>639</v>
      </c>
      <c r="G402" s="250"/>
      <c r="H402" s="254">
        <v>70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AT402" s="260" t="s">
        <v>291</v>
      </c>
      <c r="AU402" s="260" t="s">
        <v>96</v>
      </c>
      <c r="AV402" s="12" t="s">
        <v>96</v>
      </c>
      <c r="AW402" s="12" t="s">
        <v>42</v>
      </c>
      <c r="AX402" s="12" t="s">
        <v>93</v>
      </c>
      <c r="AY402" s="260" t="s">
        <v>278</v>
      </c>
    </row>
    <row r="403" spans="2:65" s="1" customFormat="1" ht="32.4" customHeight="1">
      <c r="B403" s="38"/>
      <c r="C403" s="236" t="s">
        <v>822</v>
      </c>
      <c r="D403" s="236" t="s">
        <v>280</v>
      </c>
      <c r="E403" s="237" t="s">
        <v>823</v>
      </c>
      <c r="F403" s="238" t="s">
        <v>824</v>
      </c>
      <c r="G403" s="239" t="s">
        <v>370</v>
      </c>
      <c r="H403" s="240">
        <v>70</v>
      </c>
      <c r="I403" s="241"/>
      <c r="J403" s="242">
        <f>ROUND(I403*H403,2)</f>
        <v>0</v>
      </c>
      <c r="K403" s="238" t="s">
        <v>284</v>
      </c>
      <c r="L403" s="43"/>
      <c r="M403" s="243" t="s">
        <v>1</v>
      </c>
      <c r="N403" s="244" t="s">
        <v>51</v>
      </c>
      <c r="O403" s="86"/>
      <c r="P403" s="245">
        <f>O403*H403</f>
        <v>0</v>
      </c>
      <c r="Q403" s="245">
        <v>0.00033</v>
      </c>
      <c r="R403" s="245">
        <f>Q403*H403</f>
        <v>0.0231</v>
      </c>
      <c r="S403" s="245">
        <v>0</v>
      </c>
      <c r="T403" s="246">
        <f>S403*H403</f>
        <v>0</v>
      </c>
      <c r="AR403" s="247" t="s">
        <v>285</v>
      </c>
      <c r="AT403" s="247" t="s">
        <v>280</v>
      </c>
      <c r="AU403" s="247" t="s">
        <v>96</v>
      </c>
      <c r="AY403" s="16" t="s">
        <v>278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16" t="s">
        <v>93</v>
      </c>
      <c r="BK403" s="248">
        <f>ROUND(I403*H403,2)</f>
        <v>0</v>
      </c>
      <c r="BL403" s="16" t="s">
        <v>285</v>
      </c>
      <c r="BM403" s="247" t="s">
        <v>825</v>
      </c>
    </row>
    <row r="404" spans="2:65" s="1" customFormat="1" ht="21.6" customHeight="1">
      <c r="B404" s="38"/>
      <c r="C404" s="236" t="s">
        <v>826</v>
      </c>
      <c r="D404" s="236" t="s">
        <v>280</v>
      </c>
      <c r="E404" s="237" t="s">
        <v>827</v>
      </c>
      <c r="F404" s="238" t="s">
        <v>828</v>
      </c>
      <c r="G404" s="239" t="s">
        <v>289</v>
      </c>
      <c r="H404" s="240">
        <v>2.501</v>
      </c>
      <c r="I404" s="241"/>
      <c r="J404" s="242">
        <f>ROUND(I404*H404,2)</f>
        <v>0</v>
      </c>
      <c r="K404" s="238" t="s">
        <v>284</v>
      </c>
      <c r="L404" s="43"/>
      <c r="M404" s="243" t="s">
        <v>1</v>
      </c>
      <c r="N404" s="244" t="s">
        <v>51</v>
      </c>
      <c r="O404" s="86"/>
      <c r="P404" s="245">
        <f>O404*H404</f>
        <v>0</v>
      </c>
      <c r="Q404" s="245">
        <v>0</v>
      </c>
      <c r="R404" s="245">
        <f>Q404*H404</f>
        <v>0</v>
      </c>
      <c r="S404" s="245">
        <v>2.4</v>
      </c>
      <c r="T404" s="246">
        <f>S404*H404</f>
        <v>6.0024</v>
      </c>
      <c r="AR404" s="247" t="s">
        <v>285</v>
      </c>
      <c r="AT404" s="247" t="s">
        <v>280</v>
      </c>
      <c r="AU404" s="247" t="s">
        <v>96</v>
      </c>
      <c r="AY404" s="16" t="s">
        <v>278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6" t="s">
        <v>93</v>
      </c>
      <c r="BK404" s="248">
        <f>ROUND(I404*H404,2)</f>
        <v>0</v>
      </c>
      <c r="BL404" s="16" t="s">
        <v>285</v>
      </c>
      <c r="BM404" s="247" t="s">
        <v>829</v>
      </c>
    </row>
    <row r="405" spans="2:51" s="12" customFormat="1" ht="12">
      <c r="B405" s="249"/>
      <c r="C405" s="250"/>
      <c r="D405" s="251" t="s">
        <v>291</v>
      </c>
      <c r="E405" s="252" t="s">
        <v>1</v>
      </c>
      <c r="F405" s="253" t="s">
        <v>830</v>
      </c>
      <c r="G405" s="250"/>
      <c r="H405" s="254">
        <v>0.536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AT405" s="260" t="s">
        <v>291</v>
      </c>
      <c r="AU405" s="260" t="s">
        <v>96</v>
      </c>
      <c r="AV405" s="12" t="s">
        <v>96</v>
      </c>
      <c r="AW405" s="12" t="s">
        <v>42</v>
      </c>
      <c r="AX405" s="12" t="s">
        <v>86</v>
      </c>
      <c r="AY405" s="260" t="s">
        <v>278</v>
      </c>
    </row>
    <row r="406" spans="2:51" s="12" customFormat="1" ht="12">
      <c r="B406" s="249"/>
      <c r="C406" s="250"/>
      <c r="D406" s="251" t="s">
        <v>291</v>
      </c>
      <c r="E406" s="252" t="s">
        <v>1</v>
      </c>
      <c r="F406" s="253" t="s">
        <v>831</v>
      </c>
      <c r="G406" s="250"/>
      <c r="H406" s="254">
        <v>0.536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AT406" s="260" t="s">
        <v>291</v>
      </c>
      <c r="AU406" s="260" t="s">
        <v>96</v>
      </c>
      <c r="AV406" s="12" t="s">
        <v>96</v>
      </c>
      <c r="AW406" s="12" t="s">
        <v>42</v>
      </c>
      <c r="AX406" s="12" t="s">
        <v>86</v>
      </c>
      <c r="AY406" s="260" t="s">
        <v>278</v>
      </c>
    </row>
    <row r="407" spans="2:51" s="12" customFormat="1" ht="12">
      <c r="B407" s="249"/>
      <c r="C407" s="250"/>
      <c r="D407" s="251" t="s">
        <v>291</v>
      </c>
      <c r="E407" s="252" t="s">
        <v>1</v>
      </c>
      <c r="F407" s="253" t="s">
        <v>832</v>
      </c>
      <c r="G407" s="250"/>
      <c r="H407" s="254">
        <v>1.429</v>
      </c>
      <c r="I407" s="255"/>
      <c r="J407" s="250"/>
      <c r="K407" s="250"/>
      <c r="L407" s="256"/>
      <c r="M407" s="257"/>
      <c r="N407" s="258"/>
      <c r="O407" s="258"/>
      <c r="P407" s="258"/>
      <c r="Q407" s="258"/>
      <c r="R407" s="258"/>
      <c r="S407" s="258"/>
      <c r="T407" s="259"/>
      <c r="AT407" s="260" t="s">
        <v>291</v>
      </c>
      <c r="AU407" s="260" t="s">
        <v>96</v>
      </c>
      <c r="AV407" s="12" t="s">
        <v>96</v>
      </c>
      <c r="AW407" s="12" t="s">
        <v>42</v>
      </c>
      <c r="AX407" s="12" t="s">
        <v>86</v>
      </c>
      <c r="AY407" s="260" t="s">
        <v>278</v>
      </c>
    </row>
    <row r="408" spans="2:51" s="14" customFormat="1" ht="12">
      <c r="B408" s="271"/>
      <c r="C408" s="272"/>
      <c r="D408" s="251" t="s">
        <v>291</v>
      </c>
      <c r="E408" s="273" t="s">
        <v>1</v>
      </c>
      <c r="F408" s="274" t="s">
        <v>361</v>
      </c>
      <c r="G408" s="272"/>
      <c r="H408" s="275">
        <v>2.501</v>
      </c>
      <c r="I408" s="276"/>
      <c r="J408" s="272"/>
      <c r="K408" s="272"/>
      <c r="L408" s="277"/>
      <c r="M408" s="278"/>
      <c r="N408" s="279"/>
      <c r="O408" s="279"/>
      <c r="P408" s="279"/>
      <c r="Q408" s="279"/>
      <c r="R408" s="279"/>
      <c r="S408" s="279"/>
      <c r="T408" s="280"/>
      <c r="AT408" s="281" t="s">
        <v>291</v>
      </c>
      <c r="AU408" s="281" t="s">
        <v>96</v>
      </c>
      <c r="AV408" s="14" t="s">
        <v>285</v>
      </c>
      <c r="AW408" s="14" t="s">
        <v>42</v>
      </c>
      <c r="AX408" s="14" t="s">
        <v>93</v>
      </c>
      <c r="AY408" s="281" t="s">
        <v>278</v>
      </c>
    </row>
    <row r="409" spans="2:65" s="1" customFormat="1" ht="43.2" customHeight="1">
      <c r="B409" s="38"/>
      <c r="C409" s="236" t="s">
        <v>833</v>
      </c>
      <c r="D409" s="236" t="s">
        <v>280</v>
      </c>
      <c r="E409" s="237" t="s">
        <v>834</v>
      </c>
      <c r="F409" s="238" t="s">
        <v>835</v>
      </c>
      <c r="G409" s="239" t="s">
        <v>312</v>
      </c>
      <c r="H409" s="240">
        <v>24.36</v>
      </c>
      <c r="I409" s="241"/>
      <c r="J409" s="242">
        <f>ROUND(I409*H409,2)</f>
        <v>0</v>
      </c>
      <c r="K409" s="238" t="s">
        <v>284</v>
      </c>
      <c r="L409" s="43"/>
      <c r="M409" s="243" t="s">
        <v>1</v>
      </c>
      <c r="N409" s="244" t="s">
        <v>51</v>
      </c>
      <c r="O409" s="86"/>
      <c r="P409" s="245">
        <f>O409*H409</f>
        <v>0</v>
      </c>
      <c r="Q409" s="245">
        <v>0</v>
      </c>
      <c r="R409" s="245">
        <f>Q409*H409</f>
        <v>0</v>
      </c>
      <c r="S409" s="245">
        <v>0.131</v>
      </c>
      <c r="T409" s="246">
        <f>S409*H409</f>
        <v>3.19116</v>
      </c>
      <c r="AR409" s="247" t="s">
        <v>285</v>
      </c>
      <c r="AT409" s="247" t="s">
        <v>280</v>
      </c>
      <c r="AU409" s="247" t="s">
        <v>96</v>
      </c>
      <c r="AY409" s="16" t="s">
        <v>278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6" t="s">
        <v>93</v>
      </c>
      <c r="BK409" s="248">
        <f>ROUND(I409*H409,2)</f>
        <v>0</v>
      </c>
      <c r="BL409" s="16" t="s">
        <v>285</v>
      </c>
      <c r="BM409" s="247" t="s">
        <v>836</v>
      </c>
    </row>
    <row r="410" spans="2:51" s="12" customFormat="1" ht="12">
      <c r="B410" s="249"/>
      <c r="C410" s="250"/>
      <c r="D410" s="251" t="s">
        <v>291</v>
      </c>
      <c r="E410" s="252" t="s">
        <v>1</v>
      </c>
      <c r="F410" s="253" t="s">
        <v>837</v>
      </c>
      <c r="G410" s="250"/>
      <c r="H410" s="254">
        <v>24.36</v>
      </c>
      <c r="I410" s="255"/>
      <c r="J410" s="250"/>
      <c r="K410" s="250"/>
      <c r="L410" s="256"/>
      <c r="M410" s="257"/>
      <c r="N410" s="258"/>
      <c r="O410" s="258"/>
      <c r="P410" s="258"/>
      <c r="Q410" s="258"/>
      <c r="R410" s="258"/>
      <c r="S410" s="258"/>
      <c r="T410" s="259"/>
      <c r="AT410" s="260" t="s">
        <v>291</v>
      </c>
      <c r="AU410" s="260" t="s">
        <v>96</v>
      </c>
      <c r="AV410" s="12" t="s">
        <v>96</v>
      </c>
      <c r="AW410" s="12" t="s">
        <v>42</v>
      </c>
      <c r="AX410" s="12" t="s">
        <v>93</v>
      </c>
      <c r="AY410" s="260" t="s">
        <v>278</v>
      </c>
    </row>
    <row r="411" spans="2:65" s="1" customFormat="1" ht="43.2" customHeight="1">
      <c r="B411" s="38"/>
      <c r="C411" s="236" t="s">
        <v>838</v>
      </c>
      <c r="D411" s="236" t="s">
        <v>280</v>
      </c>
      <c r="E411" s="237" t="s">
        <v>839</v>
      </c>
      <c r="F411" s="238" t="s">
        <v>840</v>
      </c>
      <c r="G411" s="239" t="s">
        <v>312</v>
      </c>
      <c r="H411" s="240">
        <v>37.13</v>
      </c>
      <c r="I411" s="241"/>
      <c r="J411" s="242">
        <f>ROUND(I411*H411,2)</f>
        <v>0</v>
      </c>
      <c r="K411" s="238" t="s">
        <v>284</v>
      </c>
      <c r="L411" s="43"/>
      <c r="M411" s="243" t="s">
        <v>1</v>
      </c>
      <c r="N411" s="244" t="s">
        <v>51</v>
      </c>
      <c r="O411" s="86"/>
      <c r="P411" s="245">
        <f>O411*H411</f>
        <v>0</v>
      </c>
      <c r="Q411" s="245">
        <v>0</v>
      </c>
      <c r="R411" s="245">
        <f>Q411*H411</f>
        <v>0</v>
      </c>
      <c r="S411" s="245">
        <v>0.261</v>
      </c>
      <c r="T411" s="246">
        <f>S411*H411</f>
        <v>9.690930000000002</v>
      </c>
      <c r="AR411" s="247" t="s">
        <v>285</v>
      </c>
      <c r="AT411" s="247" t="s">
        <v>280</v>
      </c>
      <c r="AU411" s="247" t="s">
        <v>96</v>
      </c>
      <c r="AY411" s="16" t="s">
        <v>278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6" t="s">
        <v>93</v>
      </c>
      <c r="BK411" s="248">
        <f>ROUND(I411*H411,2)</f>
        <v>0</v>
      </c>
      <c r="BL411" s="16" t="s">
        <v>285</v>
      </c>
      <c r="BM411" s="247" t="s">
        <v>841</v>
      </c>
    </row>
    <row r="412" spans="2:51" s="12" customFormat="1" ht="12">
      <c r="B412" s="249"/>
      <c r="C412" s="250"/>
      <c r="D412" s="251" t="s">
        <v>291</v>
      </c>
      <c r="E412" s="252" t="s">
        <v>1</v>
      </c>
      <c r="F412" s="253" t="s">
        <v>842</v>
      </c>
      <c r="G412" s="250"/>
      <c r="H412" s="254">
        <v>37.13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AT412" s="260" t="s">
        <v>291</v>
      </c>
      <c r="AU412" s="260" t="s">
        <v>96</v>
      </c>
      <c r="AV412" s="12" t="s">
        <v>96</v>
      </c>
      <c r="AW412" s="12" t="s">
        <v>42</v>
      </c>
      <c r="AX412" s="12" t="s">
        <v>93</v>
      </c>
      <c r="AY412" s="260" t="s">
        <v>278</v>
      </c>
    </row>
    <row r="413" spans="2:65" s="1" customFormat="1" ht="21.6" customHeight="1">
      <c r="B413" s="38"/>
      <c r="C413" s="236" t="s">
        <v>843</v>
      </c>
      <c r="D413" s="236" t="s">
        <v>280</v>
      </c>
      <c r="E413" s="237" t="s">
        <v>844</v>
      </c>
      <c r="F413" s="238" t="s">
        <v>845</v>
      </c>
      <c r="G413" s="239" t="s">
        <v>289</v>
      </c>
      <c r="H413" s="240">
        <v>0.405</v>
      </c>
      <c r="I413" s="241"/>
      <c r="J413" s="242">
        <f>ROUND(I413*H413,2)</f>
        <v>0</v>
      </c>
      <c r="K413" s="238" t="s">
        <v>284</v>
      </c>
      <c r="L413" s="43"/>
      <c r="M413" s="243" t="s">
        <v>1</v>
      </c>
      <c r="N413" s="244" t="s">
        <v>51</v>
      </c>
      <c r="O413" s="86"/>
      <c r="P413" s="245">
        <f>O413*H413</f>
        <v>0</v>
      </c>
      <c r="Q413" s="245">
        <v>0</v>
      </c>
      <c r="R413" s="245">
        <f>Q413*H413</f>
        <v>0</v>
      </c>
      <c r="S413" s="245">
        <v>1.8</v>
      </c>
      <c r="T413" s="246">
        <f>S413*H413</f>
        <v>0.7290000000000001</v>
      </c>
      <c r="AR413" s="247" t="s">
        <v>285</v>
      </c>
      <c r="AT413" s="247" t="s">
        <v>280</v>
      </c>
      <c r="AU413" s="247" t="s">
        <v>96</v>
      </c>
      <c r="AY413" s="16" t="s">
        <v>278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16" t="s">
        <v>93</v>
      </c>
      <c r="BK413" s="248">
        <f>ROUND(I413*H413,2)</f>
        <v>0</v>
      </c>
      <c r="BL413" s="16" t="s">
        <v>285</v>
      </c>
      <c r="BM413" s="247" t="s">
        <v>846</v>
      </c>
    </row>
    <row r="414" spans="2:51" s="12" customFormat="1" ht="12">
      <c r="B414" s="249"/>
      <c r="C414" s="250"/>
      <c r="D414" s="251" t="s">
        <v>291</v>
      </c>
      <c r="E414" s="252" t="s">
        <v>1</v>
      </c>
      <c r="F414" s="253" t="s">
        <v>847</v>
      </c>
      <c r="G414" s="250"/>
      <c r="H414" s="254">
        <v>0.405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AT414" s="260" t="s">
        <v>291</v>
      </c>
      <c r="AU414" s="260" t="s">
        <v>96</v>
      </c>
      <c r="AV414" s="12" t="s">
        <v>96</v>
      </c>
      <c r="AW414" s="12" t="s">
        <v>42</v>
      </c>
      <c r="AX414" s="12" t="s">
        <v>93</v>
      </c>
      <c r="AY414" s="260" t="s">
        <v>278</v>
      </c>
    </row>
    <row r="415" spans="2:65" s="1" customFormat="1" ht="43.2" customHeight="1">
      <c r="B415" s="38"/>
      <c r="C415" s="236" t="s">
        <v>848</v>
      </c>
      <c r="D415" s="236" t="s">
        <v>280</v>
      </c>
      <c r="E415" s="237" t="s">
        <v>849</v>
      </c>
      <c r="F415" s="238" t="s">
        <v>850</v>
      </c>
      <c r="G415" s="239" t="s">
        <v>289</v>
      </c>
      <c r="H415" s="240">
        <v>7.013</v>
      </c>
      <c r="I415" s="241"/>
      <c r="J415" s="242">
        <f>ROUND(I415*H415,2)</f>
        <v>0</v>
      </c>
      <c r="K415" s="238" t="s">
        <v>284</v>
      </c>
      <c r="L415" s="43"/>
      <c r="M415" s="243" t="s">
        <v>1</v>
      </c>
      <c r="N415" s="244" t="s">
        <v>51</v>
      </c>
      <c r="O415" s="86"/>
      <c r="P415" s="245">
        <f>O415*H415</f>
        <v>0</v>
      </c>
      <c r="Q415" s="245">
        <v>0</v>
      </c>
      <c r="R415" s="245">
        <f>Q415*H415</f>
        <v>0</v>
      </c>
      <c r="S415" s="245">
        <v>1.6</v>
      </c>
      <c r="T415" s="246">
        <f>S415*H415</f>
        <v>11.2208</v>
      </c>
      <c r="AR415" s="247" t="s">
        <v>285</v>
      </c>
      <c r="AT415" s="247" t="s">
        <v>280</v>
      </c>
      <c r="AU415" s="247" t="s">
        <v>96</v>
      </c>
      <c r="AY415" s="16" t="s">
        <v>278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16" t="s">
        <v>93</v>
      </c>
      <c r="BK415" s="248">
        <f>ROUND(I415*H415,2)</f>
        <v>0</v>
      </c>
      <c r="BL415" s="16" t="s">
        <v>285</v>
      </c>
      <c r="BM415" s="247" t="s">
        <v>851</v>
      </c>
    </row>
    <row r="416" spans="2:51" s="12" customFormat="1" ht="12">
      <c r="B416" s="249"/>
      <c r="C416" s="250"/>
      <c r="D416" s="251" t="s">
        <v>291</v>
      </c>
      <c r="E416" s="252" t="s">
        <v>1</v>
      </c>
      <c r="F416" s="253" t="s">
        <v>852</v>
      </c>
      <c r="G416" s="250"/>
      <c r="H416" s="254">
        <v>7.013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AT416" s="260" t="s">
        <v>291</v>
      </c>
      <c r="AU416" s="260" t="s">
        <v>96</v>
      </c>
      <c r="AV416" s="12" t="s">
        <v>96</v>
      </c>
      <c r="AW416" s="12" t="s">
        <v>42</v>
      </c>
      <c r="AX416" s="12" t="s">
        <v>93</v>
      </c>
      <c r="AY416" s="260" t="s">
        <v>278</v>
      </c>
    </row>
    <row r="417" spans="2:65" s="1" customFormat="1" ht="21.6" customHeight="1">
      <c r="B417" s="38"/>
      <c r="C417" s="236" t="s">
        <v>853</v>
      </c>
      <c r="D417" s="236" t="s">
        <v>280</v>
      </c>
      <c r="E417" s="237" t="s">
        <v>854</v>
      </c>
      <c r="F417" s="238" t="s">
        <v>855</v>
      </c>
      <c r="G417" s="239" t="s">
        <v>312</v>
      </c>
      <c r="H417" s="240">
        <v>43.47</v>
      </c>
      <c r="I417" s="241"/>
      <c r="J417" s="242">
        <f>ROUND(I417*H417,2)</f>
        <v>0</v>
      </c>
      <c r="K417" s="238" t="s">
        <v>284</v>
      </c>
      <c r="L417" s="43"/>
      <c r="M417" s="243" t="s">
        <v>1</v>
      </c>
      <c r="N417" s="244" t="s">
        <v>51</v>
      </c>
      <c r="O417" s="86"/>
      <c r="P417" s="245">
        <f>O417*H417</f>
        <v>0</v>
      </c>
      <c r="Q417" s="245">
        <v>0</v>
      </c>
      <c r="R417" s="245">
        <f>Q417*H417</f>
        <v>0</v>
      </c>
      <c r="S417" s="245">
        <v>0</v>
      </c>
      <c r="T417" s="246">
        <f>S417*H417</f>
        <v>0</v>
      </c>
      <c r="AR417" s="247" t="s">
        <v>285</v>
      </c>
      <c r="AT417" s="247" t="s">
        <v>280</v>
      </c>
      <c r="AU417" s="247" t="s">
        <v>96</v>
      </c>
      <c r="AY417" s="16" t="s">
        <v>278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6" t="s">
        <v>93</v>
      </c>
      <c r="BK417" s="248">
        <f>ROUND(I417*H417,2)</f>
        <v>0</v>
      </c>
      <c r="BL417" s="16" t="s">
        <v>285</v>
      </c>
      <c r="BM417" s="247" t="s">
        <v>856</v>
      </c>
    </row>
    <row r="418" spans="2:51" s="12" customFormat="1" ht="12">
      <c r="B418" s="249"/>
      <c r="C418" s="250"/>
      <c r="D418" s="251" t="s">
        <v>291</v>
      </c>
      <c r="E418" s="252" t="s">
        <v>1</v>
      </c>
      <c r="F418" s="253" t="s">
        <v>857</v>
      </c>
      <c r="G418" s="250"/>
      <c r="H418" s="254">
        <v>43.47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AT418" s="260" t="s">
        <v>291</v>
      </c>
      <c r="AU418" s="260" t="s">
        <v>96</v>
      </c>
      <c r="AV418" s="12" t="s">
        <v>96</v>
      </c>
      <c r="AW418" s="12" t="s">
        <v>42</v>
      </c>
      <c r="AX418" s="12" t="s">
        <v>93</v>
      </c>
      <c r="AY418" s="260" t="s">
        <v>278</v>
      </c>
    </row>
    <row r="419" spans="2:65" s="1" customFormat="1" ht="32.4" customHeight="1">
      <c r="B419" s="38"/>
      <c r="C419" s="236" t="s">
        <v>858</v>
      </c>
      <c r="D419" s="236" t="s">
        <v>280</v>
      </c>
      <c r="E419" s="237" t="s">
        <v>859</v>
      </c>
      <c r="F419" s="238" t="s">
        <v>860</v>
      </c>
      <c r="G419" s="239" t="s">
        <v>312</v>
      </c>
      <c r="H419" s="240">
        <v>304.29</v>
      </c>
      <c r="I419" s="241"/>
      <c r="J419" s="242">
        <f>ROUND(I419*H419,2)</f>
        <v>0</v>
      </c>
      <c r="K419" s="238" t="s">
        <v>284</v>
      </c>
      <c r="L419" s="43"/>
      <c r="M419" s="243" t="s">
        <v>1</v>
      </c>
      <c r="N419" s="244" t="s">
        <v>51</v>
      </c>
      <c r="O419" s="86"/>
      <c r="P419" s="245">
        <f>O419*H419</f>
        <v>0</v>
      </c>
      <c r="Q419" s="245">
        <v>0</v>
      </c>
      <c r="R419" s="245">
        <f>Q419*H419</f>
        <v>0</v>
      </c>
      <c r="S419" s="245">
        <v>0</v>
      </c>
      <c r="T419" s="246">
        <f>S419*H419</f>
        <v>0</v>
      </c>
      <c r="AR419" s="247" t="s">
        <v>285</v>
      </c>
      <c r="AT419" s="247" t="s">
        <v>280</v>
      </c>
      <c r="AU419" s="247" t="s">
        <v>96</v>
      </c>
      <c r="AY419" s="16" t="s">
        <v>278</v>
      </c>
      <c r="BE419" s="248">
        <f>IF(N419="základní",J419,0)</f>
        <v>0</v>
      </c>
      <c r="BF419" s="248">
        <f>IF(N419="snížená",J419,0)</f>
        <v>0</v>
      </c>
      <c r="BG419" s="248">
        <f>IF(N419="zákl. přenesená",J419,0)</f>
        <v>0</v>
      </c>
      <c r="BH419" s="248">
        <f>IF(N419="sníž. přenesená",J419,0)</f>
        <v>0</v>
      </c>
      <c r="BI419" s="248">
        <f>IF(N419="nulová",J419,0)</f>
        <v>0</v>
      </c>
      <c r="BJ419" s="16" t="s">
        <v>93</v>
      </c>
      <c r="BK419" s="248">
        <f>ROUND(I419*H419,2)</f>
        <v>0</v>
      </c>
      <c r="BL419" s="16" t="s">
        <v>285</v>
      </c>
      <c r="BM419" s="247" t="s">
        <v>861</v>
      </c>
    </row>
    <row r="420" spans="2:51" s="12" customFormat="1" ht="12">
      <c r="B420" s="249"/>
      <c r="C420" s="250"/>
      <c r="D420" s="251" t="s">
        <v>291</v>
      </c>
      <c r="E420" s="252" t="s">
        <v>1</v>
      </c>
      <c r="F420" s="253" t="s">
        <v>862</v>
      </c>
      <c r="G420" s="250"/>
      <c r="H420" s="254">
        <v>304.29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AT420" s="260" t="s">
        <v>291</v>
      </c>
      <c r="AU420" s="260" t="s">
        <v>96</v>
      </c>
      <c r="AV420" s="12" t="s">
        <v>96</v>
      </c>
      <c r="AW420" s="12" t="s">
        <v>42</v>
      </c>
      <c r="AX420" s="12" t="s">
        <v>93</v>
      </c>
      <c r="AY420" s="260" t="s">
        <v>278</v>
      </c>
    </row>
    <row r="421" spans="2:65" s="1" customFormat="1" ht="43.2" customHeight="1">
      <c r="B421" s="38"/>
      <c r="C421" s="236" t="s">
        <v>863</v>
      </c>
      <c r="D421" s="236" t="s">
        <v>280</v>
      </c>
      <c r="E421" s="237" t="s">
        <v>864</v>
      </c>
      <c r="F421" s="238" t="s">
        <v>865</v>
      </c>
      <c r="G421" s="239" t="s">
        <v>312</v>
      </c>
      <c r="H421" s="240">
        <v>7.56</v>
      </c>
      <c r="I421" s="241"/>
      <c r="J421" s="242">
        <f>ROUND(I421*H421,2)</f>
        <v>0</v>
      </c>
      <c r="K421" s="238" t="s">
        <v>284</v>
      </c>
      <c r="L421" s="43"/>
      <c r="M421" s="243" t="s">
        <v>1</v>
      </c>
      <c r="N421" s="244" t="s">
        <v>51</v>
      </c>
      <c r="O421" s="86"/>
      <c r="P421" s="245">
        <f>O421*H421</f>
        <v>0</v>
      </c>
      <c r="Q421" s="245">
        <v>0</v>
      </c>
      <c r="R421" s="245">
        <f>Q421*H421</f>
        <v>0</v>
      </c>
      <c r="S421" s="245">
        <v>0.034</v>
      </c>
      <c r="T421" s="246">
        <f>S421*H421</f>
        <v>0.25704</v>
      </c>
      <c r="AR421" s="247" t="s">
        <v>285</v>
      </c>
      <c r="AT421" s="247" t="s">
        <v>280</v>
      </c>
      <c r="AU421" s="247" t="s">
        <v>96</v>
      </c>
      <c r="AY421" s="16" t="s">
        <v>278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6" t="s">
        <v>93</v>
      </c>
      <c r="BK421" s="248">
        <f>ROUND(I421*H421,2)</f>
        <v>0</v>
      </c>
      <c r="BL421" s="16" t="s">
        <v>285</v>
      </c>
      <c r="BM421" s="247" t="s">
        <v>866</v>
      </c>
    </row>
    <row r="422" spans="2:51" s="12" customFormat="1" ht="12">
      <c r="B422" s="249"/>
      <c r="C422" s="250"/>
      <c r="D422" s="251" t="s">
        <v>291</v>
      </c>
      <c r="E422" s="252" t="s">
        <v>1</v>
      </c>
      <c r="F422" s="253" t="s">
        <v>867</v>
      </c>
      <c r="G422" s="250"/>
      <c r="H422" s="254">
        <v>7.56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AT422" s="260" t="s">
        <v>291</v>
      </c>
      <c r="AU422" s="260" t="s">
        <v>96</v>
      </c>
      <c r="AV422" s="12" t="s">
        <v>96</v>
      </c>
      <c r="AW422" s="12" t="s">
        <v>42</v>
      </c>
      <c r="AX422" s="12" t="s">
        <v>93</v>
      </c>
      <c r="AY422" s="260" t="s">
        <v>278</v>
      </c>
    </row>
    <row r="423" spans="2:65" s="1" customFormat="1" ht="32.4" customHeight="1">
      <c r="B423" s="38"/>
      <c r="C423" s="236" t="s">
        <v>868</v>
      </c>
      <c r="D423" s="236" t="s">
        <v>280</v>
      </c>
      <c r="E423" s="237" t="s">
        <v>869</v>
      </c>
      <c r="F423" s="238" t="s">
        <v>870</v>
      </c>
      <c r="G423" s="239" t="s">
        <v>312</v>
      </c>
      <c r="H423" s="240">
        <v>3.349</v>
      </c>
      <c r="I423" s="241"/>
      <c r="J423" s="242">
        <f>ROUND(I423*H423,2)</f>
        <v>0</v>
      </c>
      <c r="K423" s="238" t="s">
        <v>284</v>
      </c>
      <c r="L423" s="43"/>
      <c r="M423" s="243" t="s">
        <v>1</v>
      </c>
      <c r="N423" s="244" t="s">
        <v>51</v>
      </c>
      <c r="O423" s="86"/>
      <c r="P423" s="245">
        <f>O423*H423</f>
        <v>0</v>
      </c>
      <c r="Q423" s="245">
        <v>0</v>
      </c>
      <c r="R423" s="245">
        <f>Q423*H423</f>
        <v>0</v>
      </c>
      <c r="S423" s="245">
        <v>0.076</v>
      </c>
      <c r="T423" s="246">
        <f>S423*H423</f>
        <v>0.25452400000000003</v>
      </c>
      <c r="AR423" s="247" t="s">
        <v>285</v>
      </c>
      <c r="AT423" s="247" t="s">
        <v>280</v>
      </c>
      <c r="AU423" s="247" t="s">
        <v>96</v>
      </c>
      <c r="AY423" s="16" t="s">
        <v>278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6" t="s">
        <v>93</v>
      </c>
      <c r="BK423" s="248">
        <f>ROUND(I423*H423,2)</f>
        <v>0</v>
      </c>
      <c r="BL423" s="16" t="s">
        <v>285</v>
      </c>
      <c r="BM423" s="247" t="s">
        <v>871</v>
      </c>
    </row>
    <row r="424" spans="2:51" s="12" customFormat="1" ht="12">
      <c r="B424" s="249"/>
      <c r="C424" s="250"/>
      <c r="D424" s="251" t="s">
        <v>291</v>
      </c>
      <c r="E424" s="252" t="s">
        <v>1</v>
      </c>
      <c r="F424" s="253" t="s">
        <v>872</v>
      </c>
      <c r="G424" s="250"/>
      <c r="H424" s="254">
        <v>1.576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AT424" s="260" t="s">
        <v>291</v>
      </c>
      <c r="AU424" s="260" t="s">
        <v>96</v>
      </c>
      <c r="AV424" s="12" t="s">
        <v>96</v>
      </c>
      <c r="AW424" s="12" t="s">
        <v>42</v>
      </c>
      <c r="AX424" s="12" t="s">
        <v>86</v>
      </c>
      <c r="AY424" s="260" t="s">
        <v>278</v>
      </c>
    </row>
    <row r="425" spans="2:51" s="12" customFormat="1" ht="12">
      <c r="B425" s="249"/>
      <c r="C425" s="250"/>
      <c r="D425" s="251" t="s">
        <v>291</v>
      </c>
      <c r="E425" s="252" t="s">
        <v>1</v>
      </c>
      <c r="F425" s="253" t="s">
        <v>873</v>
      </c>
      <c r="G425" s="250"/>
      <c r="H425" s="254">
        <v>1.773</v>
      </c>
      <c r="I425" s="255"/>
      <c r="J425" s="250"/>
      <c r="K425" s="250"/>
      <c r="L425" s="256"/>
      <c r="M425" s="257"/>
      <c r="N425" s="258"/>
      <c r="O425" s="258"/>
      <c r="P425" s="258"/>
      <c r="Q425" s="258"/>
      <c r="R425" s="258"/>
      <c r="S425" s="258"/>
      <c r="T425" s="259"/>
      <c r="AT425" s="260" t="s">
        <v>291</v>
      </c>
      <c r="AU425" s="260" t="s">
        <v>96</v>
      </c>
      <c r="AV425" s="12" t="s">
        <v>96</v>
      </c>
      <c r="AW425" s="12" t="s">
        <v>42</v>
      </c>
      <c r="AX425" s="12" t="s">
        <v>86</v>
      </c>
      <c r="AY425" s="260" t="s">
        <v>278</v>
      </c>
    </row>
    <row r="426" spans="2:51" s="14" customFormat="1" ht="12">
      <c r="B426" s="271"/>
      <c r="C426" s="272"/>
      <c r="D426" s="251" t="s">
        <v>291</v>
      </c>
      <c r="E426" s="273" t="s">
        <v>1</v>
      </c>
      <c r="F426" s="274" t="s">
        <v>361</v>
      </c>
      <c r="G426" s="272"/>
      <c r="H426" s="275">
        <v>3.349</v>
      </c>
      <c r="I426" s="276"/>
      <c r="J426" s="272"/>
      <c r="K426" s="272"/>
      <c r="L426" s="277"/>
      <c r="M426" s="278"/>
      <c r="N426" s="279"/>
      <c r="O426" s="279"/>
      <c r="P426" s="279"/>
      <c r="Q426" s="279"/>
      <c r="R426" s="279"/>
      <c r="S426" s="279"/>
      <c r="T426" s="280"/>
      <c r="AT426" s="281" t="s">
        <v>291</v>
      </c>
      <c r="AU426" s="281" t="s">
        <v>96</v>
      </c>
      <c r="AV426" s="14" t="s">
        <v>285</v>
      </c>
      <c r="AW426" s="14" t="s">
        <v>42</v>
      </c>
      <c r="AX426" s="14" t="s">
        <v>93</v>
      </c>
      <c r="AY426" s="281" t="s">
        <v>278</v>
      </c>
    </row>
    <row r="427" spans="2:65" s="1" customFormat="1" ht="43.2" customHeight="1">
      <c r="B427" s="38"/>
      <c r="C427" s="236" t="s">
        <v>874</v>
      </c>
      <c r="D427" s="236" t="s">
        <v>280</v>
      </c>
      <c r="E427" s="237" t="s">
        <v>875</v>
      </c>
      <c r="F427" s="238" t="s">
        <v>876</v>
      </c>
      <c r="G427" s="239" t="s">
        <v>312</v>
      </c>
      <c r="H427" s="240">
        <v>2.205</v>
      </c>
      <c r="I427" s="241"/>
      <c r="J427" s="242">
        <f>ROUND(I427*H427,2)</f>
        <v>0</v>
      </c>
      <c r="K427" s="238" t="s">
        <v>284</v>
      </c>
      <c r="L427" s="43"/>
      <c r="M427" s="243" t="s">
        <v>1</v>
      </c>
      <c r="N427" s="244" t="s">
        <v>51</v>
      </c>
      <c r="O427" s="86"/>
      <c r="P427" s="245">
        <f>O427*H427</f>
        <v>0</v>
      </c>
      <c r="Q427" s="245">
        <v>0</v>
      </c>
      <c r="R427" s="245">
        <f>Q427*H427</f>
        <v>0</v>
      </c>
      <c r="S427" s="245">
        <v>0.165</v>
      </c>
      <c r="T427" s="246">
        <f>S427*H427</f>
        <v>0.363825</v>
      </c>
      <c r="AR427" s="247" t="s">
        <v>285</v>
      </c>
      <c r="AT427" s="247" t="s">
        <v>280</v>
      </c>
      <c r="AU427" s="247" t="s">
        <v>96</v>
      </c>
      <c r="AY427" s="16" t="s">
        <v>278</v>
      </c>
      <c r="BE427" s="248">
        <f>IF(N427="základní",J427,0)</f>
        <v>0</v>
      </c>
      <c r="BF427" s="248">
        <f>IF(N427="snížená",J427,0)</f>
        <v>0</v>
      </c>
      <c r="BG427" s="248">
        <f>IF(N427="zákl. přenesená",J427,0)</f>
        <v>0</v>
      </c>
      <c r="BH427" s="248">
        <f>IF(N427="sníž. přenesená",J427,0)</f>
        <v>0</v>
      </c>
      <c r="BI427" s="248">
        <f>IF(N427="nulová",J427,0)</f>
        <v>0</v>
      </c>
      <c r="BJ427" s="16" t="s">
        <v>93</v>
      </c>
      <c r="BK427" s="248">
        <f>ROUND(I427*H427,2)</f>
        <v>0</v>
      </c>
      <c r="BL427" s="16" t="s">
        <v>285</v>
      </c>
      <c r="BM427" s="247" t="s">
        <v>877</v>
      </c>
    </row>
    <row r="428" spans="2:51" s="12" customFormat="1" ht="12">
      <c r="B428" s="249"/>
      <c r="C428" s="250"/>
      <c r="D428" s="251" t="s">
        <v>291</v>
      </c>
      <c r="E428" s="252" t="s">
        <v>1</v>
      </c>
      <c r="F428" s="253" t="s">
        <v>878</v>
      </c>
      <c r="G428" s="250"/>
      <c r="H428" s="254">
        <v>2.205</v>
      </c>
      <c r="I428" s="255"/>
      <c r="J428" s="250"/>
      <c r="K428" s="250"/>
      <c r="L428" s="256"/>
      <c r="M428" s="257"/>
      <c r="N428" s="258"/>
      <c r="O428" s="258"/>
      <c r="P428" s="258"/>
      <c r="Q428" s="258"/>
      <c r="R428" s="258"/>
      <c r="S428" s="258"/>
      <c r="T428" s="259"/>
      <c r="AT428" s="260" t="s">
        <v>291</v>
      </c>
      <c r="AU428" s="260" t="s">
        <v>96</v>
      </c>
      <c r="AV428" s="12" t="s">
        <v>96</v>
      </c>
      <c r="AW428" s="12" t="s">
        <v>42</v>
      </c>
      <c r="AX428" s="12" t="s">
        <v>93</v>
      </c>
      <c r="AY428" s="260" t="s">
        <v>278</v>
      </c>
    </row>
    <row r="429" spans="2:65" s="1" customFormat="1" ht="43.2" customHeight="1">
      <c r="B429" s="38"/>
      <c r="C429" s="236" t="s">
        <v>879</v>
      </c>
      <c r="D429" s="236" t="s">
        <v>280</v>
      </c>
      <c r="E429" s="237" t="s">
        <v>880</v>
      </c>
      <c r="F429" s="238" t="s">
        <v>881</v>
      </c>
      <c r="G429" s="239" t="s">
        <v>370</v>
      </c>
      <c r="H429" s="240">
        <v>1</v>
      </c>
      <c r="I429" s="241"/>
      <c r="J429" s="242">
        <f>ROUND(I429*H429,2)</f>
        <v>0</v>
      </c>
      <c r="K429" s="238" t="s">
        <v>284</v>
      </c>
      <c r="L429" s="43"/>
      <c r="M429" s="243" t="s">
        <v>1</v>
      </c>
      <c r="N429" s="244" t="s">
        <v>51</v>
      </c>
      <c r="O429" s="86"/>
      <c r="P429" s="245">
        <f>O429*H429</f>
        <v>0</v>
      </c>
      <c r="Q429" s="245">
        <v>0</v>
      </c>
      <c r="R429" s="245">
        <f>Q429*H429</f>
        <v>0</v>
      </c>
      <c r="S429" s="245">
        <v>0.187</v>
      </c>
      <c r="T429" s="246">
        <f>S429*H429</f>
        <v>0.187</v>
      </c>
      <c r="AR429" s="247" t="s">
        <v>285</v>
      </c>
      <c r="AT429" s="247" t="s">
        <v>280</v>
      </c>
      <c r="AU429" s="247" t="s">
        <v>96</v>
      </c>
      <c r="AY429" s="16" t="s">
        <v>278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16" t="s">
        <v>93</v>
      </c>
      <c r="BK429" s="248">
        <f>ROUND(I429*H429,2)</f>
        <v>0</v>
      </c>
      <c r="BL429" s="16" t="s">
        <v>285</v>
      </c>
      <c r="BM429" s="247" t="s">
        <v>882</v>
      </c>
    </row>
    <row r="430" spans="2:51" s="12" customFormat="1" ht="12">
      <c r="B430" s="249"/>
      <c r="C430" s="250"/>
      <c r="D430" s="251" t="s">
        <v>291</v>
      </c>
      <c r="E430" s="252" t="s">
        <v>1</v>
      </c>
      <c r="F430" s="253" t="s">
        <v>883</v>
      </c>
      <c r="G430" s="250"/>
      <c r="H430" s="254">
        <v>1</v>
      </c>
      <c r="I430" s="255"/>
      <c r="J430" s="250"/>
      <c r="K430" s="250"/>
      <c r="L430" s="256"/>
      <c r="M430" s="257"/>
      <c r="N430" s="258"/>
      <c r="O430" s="258"/>
      <c r="P430" s="258"/>
      <c r="Q430" s="258"/>
      <c r="R430" s="258"/>
      <c r="S430" s="258"/>
      <c r="T430" s="259"/>
      <c r="AT430" s="260" t="s">
        <v>291</v>
      </c>
      <c r="AU430" s="260" t="s">
        <v>96</v>
      </c>
      <c r="AV430" s="12" t="s">
        <v>96</v>
      </c>
      <c r="AW430" s="12" t="s">
        <v>42</v>
      </c>
      <c r="AX430" s="12" t="s">
        <v>93</v>
      </c>
      <c r="AY430" s="260" t="s">
        <v>278</v>
      </c>
    </row>
    <row r="431" spans="2:65" s="1" customFormat="1" ht="43.2" customHeight="1">
      <c r="B431" s="38"/>
      <c r="C431" s="236" t="s">
        <v>884</v>
      </c>
      <c r="D431" s="236" t="s">
        <v>280</v>
      </c>
      <c r="E431" s="237" t="s">
        <v>885</v>
      </c>
      <c r="F431" s="238" t="s">
        <v>886</v>
      </c>
      <c r="G431" s="239" t="s">
        <v>283</v>
      </c>
      <c r="H431" s="240">
        <v>13.2</v>
      </c>
      <c r="I431" s="241"/>
      <c r="J431" s="242">
        <f>ROUND(I431*H431,2)</f>
        <v>0</v>
      </c>
      <c r="K431" s="238" t="s">
        <v>284</v>
      </c>
      <c r="L431" s="43"/>
      <c r="M431" s="243" t="s">
        <v>1</v>
      </c>
      <c r="N431" s="244" t="s">
        <v>51</v>
      </c>
      <c r="O431" s="86"/>
      <c r="P431" s="245">
        <f>O431*H431</f>
        <v>0</v>
      </c>
      <c r="Q431" s="245">
        <v>0</v>
      </c>
      <c r="R431" s="245">
        <f>Q431*H431</f>
        <v>0</v>
      </c>
      <c r="S431" s="245">
        <v>0.009</v>
      </c>
      <c r="T431" s="246">
        <f>S431*H431</f>
        <v>0.11879999999999999</v>
      </c>
      <c r="AR431" s="247" t="s">
        <v>285</v>
      </c>
      <c r="AT431" s="247" t="s">
        <v>280</v>
      </c>
      <c r="AU431" s="247" t="s">
        <v>96</v>
      </c>
      <c r="AY431" s="16" t="s">
        <v>278</v>
      </c>
      <c r="BE431" s="248">
        <f>IF(N431="základní",J431,0)</f>
        <v>0</v>
      </c>
      <c r="BF431" s="248">
        <f>IF(N431="snížená",J431,0)</f>
        <v>0</v>
      </c>
      <c r="BG431" s="248">
        <f>IF(N431="zákl. přenesená",J431,0)</f>
        <v>0</v>
      </c>
      <c r="BH431" s="248">
        <f>IF(N431="sníž. přenesená",J431,0)</f>
        <v>0</v>
      </c>
      <c r="BI431" s="248">
        <f>IF(N431="nulová",J431,0)</f>
        <v>0</v>
      </c>
      <c r="BJ431" s="16" t="s">
        <v>93</v>
      </c>
      <c r="BK431" s="248">
        <f>ROUND(I431*H431,2)</f>
        <v>0</v>
      </c>
      <c r="BL431" s="16" t="s">
        <v>285</v>
      </c>
      <c r="BM431" s="247" t="s">
        <v>887</v>
      </c>
    </row>
    <row r="432" spans="2:51" s="12" customFormat="1" ht="12">
      <c r="B432" s="249"/>
      <c r="C432" s="250"/>
      <c r="D432" s="251" t="s">
        <v>291</v>
      </c>
      <c r="E432" s="252" t="s">
        <v>1</v>
      </c>
      <c r="F432" s="253" t="s">
        <v>888</v>
      </c>
      <c r="G432" s="250"/>
      <c r="H432" s="254">
        <v>13.2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AT432" s="260" t="s">
        <v>291</v>
      </c>
      <c r="AU432" s="260" t="s">
        <v>96</v>
      </c>
      <c r="AV432" s="12" t="s">
        <v>96</v>
      </c>
      <c r="AW432" s="12" t="s">
        <v>42</v>
      </c>
      <c r="AX432" s="12" t="s">
        <v>93</v>
      </c>
      <c r="AY432" s="260" t="s">
        <v>278</v>
      </c>
    </row>
    <row r="433" spans="2:65" s="1" customFormat="1" ht="21.6" customHeight="1">
      <c r="B433" s="38"/>
      <c r="C433" s="236" t="s">
        <v>889</v>
      </c>
      <c r="D433" s="236" t="s">
        <v>280</v>
      </c>
      <c r="E433" s="237" t="s">
        <v>890</v>
      </c>
      <c r="F433" s="238" t="s">
        <v>891</v>
      </c>
      <c r="G433" s="239" t="s">
        <v>283</v>
      </c>
      <c r="H433" s="240">
        <v>1.5</v>
      </c>
      <c r="I433" s="241"/>
      <c r="J433" s="242">
        <f>ROUND(I433*H433,2)</f>
        <v>0</v>
      </c>
      <c r="K433" s="238" t="s">
        <v>284</v>
      </c>
      <c r="L433" s="43"/>
      <c r="M433" s="243" t="s">
        <v>1</v>
      </c>
      <c r="N433" s="244" t="s">
        <v>51</v>
      </c>
      <c r="O433" s="86"/>
      <c r="P433" s="245">
        <f>O433*H433</f>
        <v>0</v>
      </c>
      <c r="Q433" s="245">
        <v>0</v>
      </c>
      <c r="R433" s="245">
        <f>Q433*H433</f>
        <v>0</v>
      </c>
      <c r="S433" s="245">
        <v>0.037</v>
      </c>
      <c r="T433" s="246">
        <f>S433*H433</f>
        <v>0.055499999999999994</v>
      </c>
      <c r="AR433" s="247" t="s">
        <v>285</v>
      </c>
      <c r="AT433" s="247" t="s">
        <v>280</v>
      </c>
      <c r="AU433" s="247" t="s">
        <v>96</v>
      </c>
      <c r="AY433" s="16" t="s">
        <v>278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16" t="s">
        <v>93</v>
      </c>
      <c r="BK433" s="248">
        <f>ROUND(I433*H433,2)</f>
        <v>0</v>
      </c>
      <c r="BL433" s="16" t="s">
        <v>285</v>
      </c>
      <c r="BM433" s="247" t="s">
        <v>892</v>
      </c>
    </row>
    <row r="434" spans="2:51" s="12" customFormat="1" ht="12">
      <c r="B434" s="249"/>
      <c r="C434" s="250"/>
      <c r="D434" s="251" t="s">
        <v>291</v>
      </c>
      <c r="E434" s="252" t="s">
        <v>1</v>
      </c>
      <c r="F434" s="253" t="s">
        <v>893</v>
      </c>
      <c r="G434" s="250"/>
      <c r="H434" s="254">
        <v>1.5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AT434" s="260" t="s">
        <v>291</v>
      </c>
      <c r="AU434" s="260" t="s">
        <v>96</v>
      </c>
      <c r="AV434" s="12" t="s">
        <v>96</v>
      </c>
      <c r="AW434" s="12" t="s">
        <v>42</v>
      </c>
      <c r="AX434" s="12" t="s">
        <v>93</v>
      </c>
      <c r="AY434" s="260" t="s">
        <v>278</v>
      </c>
    </row>
    <row r="435" spans="2:65" s="1" customFormat="1" ht="32.4" customHeight="1">
      <c r="B435" s="38"/>
      <c r="C435" s="236" t="s">
        <v>894</v>
      </c>
      <c r="D435" s="236" t="s">
        <v>280</v>
      </c>
      <c r="E435" s="237" t="s">
        <v>895</v>
      </c>
      <c r="F435" s="238" t="s">
        <v>896</v>
      </c>
      <c r="G435" s="239" t="s">
        <v>333</v>
      </c>
      <c r="H435" s="240">
        <v>0.1</v>
      </c>
      <c r="I435" s="241"/>
      <c r="J435" s="242">
        <f>ROUND(I435*H435,2)</f>
        <v>0</v>
      </c>
      <c r="K435" s="238" t="s">
        <v>284</v>
      </c>
      <c r="L435" s="43"/>
      <c r="M435" s="243" t="s">
        <v>1</v>
      </c>
      <c r="N435" s="244" t="s">
        <v>51</v>
      </c>
      <c r="O435" s="86"/>
      <c r="P435" s="245">
        <f>O435*H435</f>
        <v>0</v>
      </c>
      <c r="Q435" s="245">
        <v>0</v>
      </c>
      <c r="R435" s="245">
        <f>Q435*H435</f>
        <v>0</v>
      </c>
      <c r="S435" s="245">
        <v>1</v>
      </c>
      <c r="T435" s="246">
        <f>S435*H435</f>
        <v>0.1</v>
      </c>
      <c r="AR435" s="247" t="s">
        <v>285</v>
      </c>
      <c r="AT435" s="247" t="s">
        <v>280</v>
      </c>
      <c r="AU435" s="247" t="s">
        <v>96</v>
      </c>
      <c r="AY435" s="16" t="s">
        <v>278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6" t="s">
        <v>93</v>
      </c>
      <c r="BK435" s="248">
        <f>ROUND(I435*H435,2)</f>
        <v>0</v>
      </c>
      <c r="BL435" s="16" t="s">
        <v>285</v>
      </c>
      <c r="BM435" s="247" t="s">
        <v>897</v>
      </c>
    </row>
    <row r="436" spans="2:65" s="1" customFormat="1" ht="21.6" customHeight="1">
      <c r="B436" s="38"/>
      <c r="C436" s="236" t="s">
        <v>898</v>
      </c>
      <c r="D436" s="236" t="s">
        <v>280</v>
      </c>
      <c r="E436" s="237" t="s">
        <v>899</v>
      </c>
      <c r="F436" s="238" t="s">
        <v>900</v>
      </c>
      <c r="G436" s="239" t="s">
        <v>283</v>
      </c>
      <c r="H436" s="240">
        <v>1.5</v>
      </c>
      <c r="I436" s="241"/>
      <c r="J436" s="242">
        <f>ROUND(I436*H436,2)</f>
        <v>0</v>
      </c>
      <c r="K436" s="238" t="s">
        <v>284</v>
      </c>
      <c r="L436" s="43"/>
      <c r="M436" s="243" t="s">
        <v>1</v>
      </c>
      <c r="N436" s="244" t="s">
        <v>51</v>
      </c>
      <c r="O436" s="86"/>
      <c r="P436" s="245">
        <f>O436*H436</f>
        <v>0</v>
      </c>
      <c r="Q436" s="245">
        <v>2E-05</v>
      </c>
      <c r="R436" s="245">
        <f>Q436*H436</f>
        <v>3.0000000000000004E-05</v>
      </c>
      <c r="S436" s="245">
        <v>0.001</v>
      </c>
      <c r="T436" s="246">
        <f>S436*H436</f>
        <v>0.0015</v>
      </c>
      <c r="AR436" s="247" t="s">
        <v>285</v>
      </c>
      <c r="AT436" s="247" t="s">
        <v>280</v>
      </c>
      <c r="AU436" s="247" t="s">
        <v>96</v>
      </c>
      <c r="AY436" s="16" t="s">
        <v>278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16" t="s">
        <v>93</v>
      </c>
      <c r="BK436" s="248">
        <f>ROUND(I436*H436,2)</f>
        <v>0</v>
      </c>
      <c r="BL436" s="16" t="s">
        <v>285</v>
      </c>
      <c r="BM436" s="247" t="s">
        <v>901</v>
      </c>
    </row>
    <row r="437" spans="2:65" s="1" customFormat="1" ht="21.6" customHeight="1">
      <c r="B437" s="38"/>
      <c r="C437" s="236" t="s">
        <v>902</v>
      </c>
      <c r="D437" s="236" t="s">
        <v>280</v>
      </c>
      <c r="E437" s="237" t="s">
        <v>903</v>
      </c>
      <c r="F437" s="238" t="s">
        <v>904</v>
      </c>
      <c r="G437" s="239" t="s">
        <v>283</v>
      </c>
      <c r="H437" s="240">
        <v>12.4</v>
      </c>
      <c r="I437" s="241"/>
      <c r="J437" s="242">
        <f>ROUND(I437*H437,2)</f>
        <v>0</v>
      </c>
      <c r="K437" s="238" t="s">
        <v>284</v>
      </c>
      <c r="L437" s="43"/>
      <c r="M437" s="243" t="s">
        <v>1</v>
      </c>
      <c r="N437" s="244" t="s">
        <v>51</v>
      </c>
      <c r="O437" s="86"/>
      <c r="P437" s="245">
        <f>O437*H437</f>
        <v>0</v>
      </c>
      <c r="Q437" s="245">
        <v>0</v>
      </c>
      <c r="R437" s="245">
        <f>Q437*H437</f>
        <v>0</v>
      </c>
      <c r="S437" s="245">
        <v>0</v>
      </c>
      <c r="T437" s="246">
        <f>S437*H437</f>
        <v>0</v>
      </c>
      <c r="AR437" s="247" t="s">
        <v>285</v>
      </c>
      <c r="AT437" s="247" t="s">
        <v>280</v>
      </c>
      <c r="AU437" s="247" t="s">
        <v>96</v>
      </c>
      <c r="AY437" s="16" t="s">
        <v>278</v>
      </c>
      <c r="BE437" s="248">
        <f>IF(N437="základní",J437,0)</f>
        <v>0</v>
      </c>
      <c r="BF437" s="248">
        <f>IF(N437="snížená",J437,0)</f>
        <v>0</v>
      </c>
      <c r="BG437" s="248">
        <f>IF(N437="zákl. přenesená",J437,0)</f>
        <v>0</v>
      </c>
      <c r="BH437" s="248">
        <f>IF(N437="sníž. přenesená",J437,0)</f>
        <v>0</v>
      </c>
      <c r="BI437" s="248">
        <f>IF(N437="nulová",J437,0)</f>
        <v>0</v>
      </c>
      <c r="BJ437" s="16" t="s">
        <v>93</v>
      </c>
      <c r="BK437" s="248">
        <f>ROUND(I437*H437,2)</f>
        <v>0</v>
      </c>
      <c r="BL437" s="16" t="s">
        <v>285</v>
      </c>
      <c r="BM437" s="247" t="s">
        <v>905</v>
      </c>
    </row>
    <row r="438" spans="2:51" s="12" customFormat="1" ht="12">
      <c r="B438" s="249"/>
      <c r="C438" s="250"/>
      <c r="D438" s="251" t="s">
        <v>291</v>
      </c>
      <c r="E438" s="252" t="s">
        <v>1</v>
      </c>
      <c r="F438" s="253" t="s">
        <v>906</v>
      </c>
      <c r="G438" s="250"/>
      <c r="H438" s="254">
        <v>12.4</v>
      </c>
      <c r="I438" s="255"/>
      <c r="J438" s="250"/>
      <c r="K438" s="250"/>
      <c r="L438" s="256"/>
      <c r="M438" s="257"/>
      <c r="N438" s="258"/>
      <c r="O438" s="258"/>
      <c r="P438" s="258"/>
      <c r="Q438" s="258"/>
      <c r="R438" s="258"/>
      <c r="S438" s="258"/>
      <c r="T438" s="259"/>
      <c r="AT438" s="260" t="s">
        <v>291</v>
      </c>
      <c r="AU438" s="260" t="s">
        <v>96</v>
      </c>
      <c r="AV438" s="12" t="s">
        <v>96</v>
      </c>
      <c r="AW438" s="12" t="s">
        <v>42</v>
      </c>
      <c r="AX438" s="12" t="s">
        <v>93</v>
      </c>
      <c r="AY438" s="260" t="s">
        <v>278</v>
      </c>
    </row>
    <row r="439" spans="2:65" s="1" customFormat="1" ht="43.2" customHeight="1">
      <c r="B439" s="38"/>
      <c r="C439" s="236" t="s">
        <v>907</v>
      </c>
      <c r="D439" s="236" t="s">
        <v>280</v>
      </c>
      <c r="E439" s="237" t="s">
        <v>908</v>
      </c>
      <c r="F439" s="238" t="s">
        <v>909</v>
      </c>
      <c r="G439" s="239" t="s">
        <v>312</v>
      </c>
      <c r="H439" s="240">
        <v>23.278</v>
      </c>
      <c r="I439" s="241"/>
      <c r="J439" s="242">
        <f>ROUND(I439*H439,2)</f>
        <v>0</v>
      </c>
      <c r="K439" s="238" t="s">
        <v>284</v>
      </c>
      <c r="L439" s="43"/>
      <c r="M439" s="243" t="s">
        <v>1</v>
      </c>
      <c r="N439" s="244" t="s">
        <v>51</v>
      </c>
      <c r="O439" s="86"/>
      <c r="P439" s="245">
        <f>O439*H439</f>
        <v>0</v>
      </c>
      <c r="Q439" s="245">
        <v>0</v>
      </c>
      <c r="R439" s="245">
        <f>Q439*H439</f>
        <v>0</v>
      </c>
      <c r="S439" s="245">
        <v>0.046</v>
      </c>
      <c r="T439" s="246">
        <f>S439*H439</f>
        <v>1.0707879999999999</v>
      </c>
      <c r="AR439" s="247" t="s">
        <v>285</v>
      </c>
      <c r="AT439" s="247" t="s">
        <v>280</v>
      </c>
      <c r="AU439" s="247" t="s">
        <v>96</v>
      </c>
      <c r="AY439" s="16" t="s">
        <v>278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6" t="s">
        <v>93</v>
      </c>
      <c r="BK439" s="248">
        <f>ROUND(I439*H439,2)</f>
        <v>0</v>
      </c>
      <c r="BL439" s="16" t="s">
        <v>285</v>
      </c>
      <c r="BM439" s="247" t="s">
        <v>910</v>
      </c>
    </row>
    <row r="440" spans="2:51" s="12" customFormat="1" ht="12">
      <c r="B440" s="249"/>
      <c r="C440" s="250"/>
      <c r="D440" s="251" t="s">
        <v>291</v>
      </c>
      <c r="E440" s="252" t="s">
        <v>1</v>
      </c>
      <c r="F440" s="253" t="s">
        <v>911</v>
      </c>
      <c r="G440" s="250"/>
      <c r="H440" s="254">
        <v>3.278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AT440" s="260" t="s">
        <v>291</v>
      </c>
      <c r="AU440" s="260" t="s">
        <v>96</v>
      </c>
      <c r="AV440" s="12" t="s">
        <v>96</v>
      </c>
      <c r="AW440" s="12" t="s">
        <v>42</v>
      </c>
      <c r="AX440" s="12" t="s">
        <v>86</v>
      </c>
      <c r="AY440" s="260" t="s">
        <v>278</v>
      </c>
    </row>
    <row r="441" spans="2:51" s="12" customFormat="1" ht="12">
      <c r="B441" s="249"/>
      <c r="C441" s="250"/>
      <c r="D441" s="251" t="s">
        <v>291</v>
      </c>
      <c r="E441" s="252" t="s">
        <v>1</v>
      </c>
      <c r="F441" s="253" t="s">
        <v>912</v>
      </c>
      <c r="G441" s="250"/>
      <c r="H441" s="254">
        <v>20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AT441" s="260" t="s">
        <v>291</v>
      </c>
      <c r="AU441" s="260" t="s">
        <v>96</v>
      </c>
      <c r="AV441" s="12" t="s">
        <v>96</v>
      </c>
      <c r="AW441" s="12" t="s">
        <v>42</v>
      </c>
      <c r="AX441" s="12" t="s">
        <v>86</v>
      </c>
      <c r="AY441" s="260" t="s">
        <v>278</v>
      </c>
    </row>
    <row r="442" spans="2:51" s="14" customFormat="1" ht="12">
      <c r="B442" s="271"/>
      <c r="C442" s="272"/>
      <c r="D442" s="251" t="s">
        <v>291</v>
      </c>
      <c r="E442" s="273" t="s">
        <v>1</v>
      </c>
      <c r="F442" s="274" t="s">
        <v>361</v>
      </c>
      <c r="G442" s="272"/>
      <c r="H442" s="275">
        <v>23.278</v>
      </c>
      <c r="I442" s="276"/>
      <c r="J442" s="272"/>
      <c r="K442" s="272"/>
      <c r="L442" s="277"/>
      <c r="M442" s="278"/>
      <c r="N442" s="279"/>
      <c r="O442" s="279"/>
      <c r="P442" s="279"/>
      <c r="Q442" s="279"/>
      <c r="R442" s="279"/>
      <c r="S442" s="279"/>
      <c r="T442" s="280"/>
      <c r="AT442" s="281" t="s">
        <v>291</v>
      </c>
      <c r="AU442" s="281" t="s">
        <v>96</v>
      </c>
      <c r="AV442" s="14" t="s">
        <v>285</v>
      </c>
      <c r="AW442" s="14" t="s">
        <v>42</v>
      </c>
      <c r="AX442" s="14" t="s">
        <v>93</v>
      </c>
      <c r="AY442" s="281" t="s">
        <v>278</v>
      </c>
    </row>
    <row r="443" spans="2:65" s="1" customFormat="1" ht="43.2" customHeight="1">
      <c r="B443" s="38"/>
      <c r="C443" s="236" t="s">
        <v>913</v>
      </c>
      <c r="D443" s="236" t="s">
        <v>280</v>
      </c>
      <c r="E443" s="237" t="s">
        <v>914</v>
      </c>
      <c r="F443" s="238" t="s">
        <v>915</v>
      </c>
      <c r="G443" s="239" t="s">
        <v>312</v>
      </c>
      <c r="H443" s="240">
        <v>20</v>
      </c>
      <c r="I443" s="241"/>
      <c r="J443" s="242">
        <f>ROUND(I443*H443,2)</f>
        <v>0</v>
      </c>
      <c r="K443" s="238" t="s">
        <v>284</v>
      </c>
      <c r="L443" s="43"/>
      <c r="M443" s="243" t="s">
        <v>1</v>
      </c>
      <c r="N443" s="244" t="s">
        <v>51</v>
      </c>
      <c r="O443" s="86"/>
      <c r="P443" s="245">
        <f>O443*H443</f>
        <v>0</v>
      </c>
      <c r="Q443" s="245">
        <v>0</v>
      </c>
      <c r="R443" s="245">
        <f>Q443*H443</f>
        <v>0</v>
      </c>
      <c r="S443" s="245">
        <v>0.059</v>
      </c>
      <c r="T443" s="246">
        <f>S443*H443</f>
        <v>1.18</v>
      </c>
      <c r="AR443" s="247" t="s">
        <v>285</v>
      </c>
      <c r="AT443" s="247" t="s">
        <v>280</v>
      </c>
      <c r="AU443" s="247" t="s">
        <v>96</v>
      </c>
      <c r="AY443" s="16" t="s">
        <v>278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6" t="s">
        <v>93</v>
      </c>
      <c r="BK443" s="248">
        <f>ROUND(I443*H443,2)</f>
        <v>0</v>
      </c>
      <c r="BL443" s="16" t="s">
        <v>285</v>
      </c>
      <c r="BM443" s="247" t="s">
        <v>916</v>
      </c>
    </row>
    <row r="444" spans="2:51" s="12" customFormat="1" ht="12">
      <c r="B444" s="249"/>
      <c r="C444" s="250"/>
      <c r="D444" s="251" t="s">
        <v>291</v>
      </c>
      <c r="E444" s="252" t="s">
        <v>1</v>
      </c>
      <c r="F444" s="253" t="s">
        <v>912</v>
      </c>
      <c r="G444" s="250"/>
      <c r="H444" s="254">
        <v>20</v>
      </c>
      <c r="I444" s="255"/>
      <c r="J444" s="250"/>
      <c r="K444" s="250"/>
      <c r="L444" s="256"/>
      <c r="M444" s="257"/>
      <c r="N444" s="258"/>
      <c r="O444" s="258"/>
      <c r="P444" s="258"/>
      <c r="Q444" s="258"/>
      <c r="R444" s="258"/>
      <c r="S444" s="258"/>
      <c r="T444" s="259"/>
      <c r="AT444" s="260" t="s">
        <v>291</v>
      </c>
      <c r="AU444" s="260" t="s">
        <v>96</v>
      </c>
      <c r="AV444" s="12" t="s">
        <v>96</v>
      </c>
      <c r="AW444" s="12" t="s">
        <v>42</v>
      </c>
      <c r="AX444" s="12" t="s">
        <v>93</v>
      </c>
      <c r="AY444" s="260" t="s">
        <v>278</v>
      </c>
    </row>
    <row r="445" spans="2:63" s="11" customFormat="1" ht="22.8" customHeight="1">
      <c r="B445" s="220"/>
      <c r="C445" s="221"/>
      <c r="D445" s="222" t="s">
        <v>85</v>
      </c>
      <c r="E445" s="234" t="s">
        <v>917</v>
      </c>
      <c r="F445" s="234" t="s">
        <v>918</v>
      </c>
      <c r="G445" s="221"/>
      <c r="H445" s="221"/>
      <c r="I445" s="224"/>
      <c r="J445" s="235">
        <f>BK445</f>
        <v>0</v>
      </c>
      <c r="K445" s="221"/>
      <c r="L445" s="226"/>
      <c r="M445" s="227"/>
      <c r="N445" s="228"/>
      <c r="O445" s="228"/>
      <c r="P445" s="229">
        <f>SUM(P446:P458)</f>
        <v>0</v>
      </c>
      <c r="Q445" s="228"/>
      <c r="R445" s="229">
        <f>SUM(R446:R458)</f>
        <v>0</v>
      </c>
      <c r="S445" s="228"/>
      <c r="T445" s="230">
        <f>SUM(T446:T458)</f>
        <v>0</v>
      </c>
      <c r="AR445" s="231" t="s">
        <v>93</v>
      </c>
      <c r="AT445" s="232" t="s">
        <v>85</v>
      </c>
      <c r="AU445" s="232" t="s">
        <v>93</v>
      </c>
      <c r="AY445" s="231" t="s">
        <v>278</v>
      </c>
      <c r="BK445" s="233">
        <f>SUM(BK446:BK458)</f>
        <v>0</v>
      </c>
    </row>
    <row r="446" spans="2:65" s="1" customFormat="1" ht="43.2" customHeight="1">
      <c r="B446" s="38"/>
      <c r="C446" s="236" t="s">
        <v>919</v>
      </c>
      <c r="D446" s="236" t="s">
        <v>280</v>
      </c>
      <c r="E446" s="237" t="s">
        <v>920</v>
      </c>
      <c r="F446" s="238" t="s">
        <v>921</v>
      </c>
      <c r="G446" s="239" t="s">
        <v>333</v>
      </c>
      <c r="H446" s="240">
        <v>72.656</v>
      </c>
      <c r="I446" s="241"/>
      <c r="J446" s="242">
        <f>ROUND(I446*H446,2)</f>
        <v>0</v>
      </c>
      <c r="K446" s="238" t="s">
        <v>284</v>
      </c>
      <c r="L446" s="43"/>
      <c r="M446" s="243" t="s">
        <v>1</v>
      </c>
      <c r="N446" s="244" t="s">
        <v>51</v>
      </c>
      <c r="O446" s="86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AR446" s="247" t="s">
        <v>285</v>
      </c>
      <c r="AT446" s="247" t="s">
        <v>280</v>
      </c>
      <c r="AU446" s="247" t="s">
        <v>96</v>
      </c>
      <c r="AY446" s="16" t="s">
        <v>278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16" t="s">
        <v>93</v>
      </c>
      <c r="BK446" s="248">
        <f>ROUND(I446*H446,2)</f>
        <v>0</v>
      </c>
      <c r="BL446" s="16" t="s">
        <v>285</v>
      </c>
      <c r="BM446" s="247" t="s">
        <v>922</v>
      </c>
    </row>
    <row r="447" spans="2:65" s="1" customFormat="1" ht="32.4" customHeight="1">
      <c r="B447" s="38"/>
      <c r="C447" s="236" t="s">
        <v>923</v>
      </c>
      <c r="D447" s="236" t="s">
        <v>280</v>
      </c>
      <c r="E447" s="237" t="s">
        <v>924</v>
      </c>
      <c r="F447" s="238" t="s">
        <v>925</v>
      </c>
      <c r="G447" s="239" t="s">
        <v>333</v>
      </c>
      <c r="H447" s="240">
        <v>72.656</v>
      </c>
      <c r="I447" s="241"/>
      <c r="J447" s="242">
        <f>ROUND(I447*H447,2)</f>
        <v>0</v>
      </c>
      <c r="K447" s="238" t="s">
        <v>284</v>
      </c>
      <c r="L447" s="43"/>
      <c r="M447" s="243" t="s">
        <v>1</v>
      </c>
      <c r="N447" s="244" t="s">
        <v>51</v>
      </c>
      <c r="O447" s="86"/>
      <c r="P447" s="245">
        <f>O447*H447</f>
        <v>0</v>
      </c>
      <c r="Q447" s="245">
        <v>0</v>
      </c>
      <c r="R447" s="245">
        <f>Q447*H447</f>
        <v>0</v>
      </c>
      <c r="S447" s="245">
        <v>0</v>
      </c>
      <c r="T447" s="246">
        <f>S447*H447</f>
        <v>0</v>
      </c>
      <c r="AR447" s="247" t="s">
        <v>285</v>
      </c>
      <c r="AT447" s="247" t="s">
        <v>280</v>
      </c>
      <c r="AU447" s="247" t="s">
        <v>96</v>
      </c>
      <c r="AY447" s="16" t="s">
        <v>278</v>
      </c>
      <c r="BE447" s="248">
        <f>IF(N447="základní",J447,0)</f>
        <v>0</v>
      </c>
      <c r="BF447" s="248">
        <f>IF(N447="snížená",J447,0)</f>
        <v>0</v>
      </c>
      <c r="BG447" s="248">
        <f>IF(N447="zákl. přenesená",J447,0)</f>
        <v>0</v>
      </c>
      <c r="BH447" s="248">
        <f>IF(N447="sníž. přenesená",J447,0)</f>
        <v>0</v>
      </c>
      <c r="BI447" s="248">
        <f>IF(N447="nulová",J447,0)</f>
        <v>0</v>
      </c>
      <c r="BJ447" s="16" t="s">
        <v>93</v>
      </c>
      <c r="BK447" s="248">
        <f>ROUND(I447*H447,2)</f>
        <v>0</v>
      </c>
      <c r="BL447" s="16" t="s">
        <v>285</v>
      </c>
      <c r="BM447" s="247" t="s">
        <v>926</v>
      </c>
    </row>
    <row r="448" spans="2:65" s="1" customFormat="1" ht="43.2" customHeight="1">
      <c r="B448" s="38"/>
      <c r="C448" s="236" t="s">
        <v>927</v>
      </c>
      <c r="D448" s="236" t="s">
        <v>280</v>
      </c>
      <c r="E448" s="237" t="s">
        <v>928</v>
      </c>
      <c r="F448" s="238" t="s">
        <v>929</v>
      </c>
      <c r="G448" s="239" t="s">
        <v>333</v>
      </c>
      <c r="H448" s="240">
        <v>653.904</v>
      </c>
      <c r="I448" s="241"/>
      <c r="J448" s="242">
        <f>ROUND(I448*H448,2)</f>
        <v>0</v>
      </c>
      <c r="K448" s="238" t="s">
        <v>284</v>
      </c>
      <c r="L448" s="43"/>
      <c r="M448" s="243" t="s">
        <v>1</v>
      </c>
      <c r="N448" s="244" t="s">
        <v>51</v>
      </c>
      <c r="O448" s="86"/>
      <c r="P448" s="245">
        <f>O448*H448</f>
        <v>0</v>
      </c>
      <c r="Q448" s="245">
        <v>0</v>
      </c>
      <c r="R448" s="245">
        <f>Q448*H448</f>
        <v>0</v>
      </c>
      <c r="S448" s="245">
        <v>0</v>
      </c>
      <c r="T448" s="246">
        <f>S448*H448</f>
        <v>0</v>
      </c>
      <c r="AR448" s="247" t="s">
        <v>285</v>
      </c>
      <c r="AT448" s="247" t="s">
        <v>280</v>
      </c>
      <c r="AU448" s="247" t="s">
        <v>96</v>
      </c>
      <c r="AY448" s="16" t="s">
        <v>278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16" t="s">
        <v>93</v>
      </c>
      <c r="BK448" s="248">
        <f>ROUND(I448*H448,2)</f>
        <v>0</v>
      </c>
      <c r="BL448" s="16" t="s">
        <v>285</v>
      </c>
      <c r="BM448" s="247" t="s">
        <v>930</v>
      </c>
    </row>
    <row r="449" spans="2:51" s="12" customFormat="1" ht="12">
      <c r="B449" s="249"/>
      <c r="C449" s="250"/>
      <c r="D449" s="251" t="s">
        <v>291</v>
      </c>
      <c r="E449" s="250"/>
      <c r="F449" s="253" t="s">
        <v>931</v>
      </c>
      <c r="G449" s="250"/>
      <c r="H449" s="254">
        <v>653.904</v>
      </c>
      <c r="I449" s="255"/>
      <c r="J449" s="250"/>
      <c r="K449" s="250"/>
      <c r="L449" s="256"/>
      <c r="M449" s="257"/>
      <c r="N449" s="258"/>
      <c r="O449" s="258"/>
      <c r="P449" s="258"/>
      <c r="Q449" s="258"/>
      <c r="R449" s="258"/>
      <c r="S449" s="258"/>
      <c r="T449" s="259"/>
      <c r="AT449" s="260" t="s">
        <v>291</v>
      </c>
      <c r="AU449" s="260" t="s">
        <v>96</v>
      </c>
      <c r="AV449" s="12" t="s">
        <v>96</v>
      </c>
      <c r="AW449" s="12" t="s">
        <v>4</v>
      </c>
      <c r="AX449" s="12" t="s">
        <v>93</v>
      </c>
      <c r="AY449" s="260" t="s">
        <v>278</v>
      </c>
    </row>
    <row r="450" spans="2:65" s="1" customFormat="1" ht="43.2" customHeight="1">
      <c r="B450" s="38"/>
      <c r="C450" s="236" t="s">
        <v>932</v>
      </c>
      <c r="D450" s="236" t="s">
        <v>280</v>
      </c>
      <c r="E450" s="237" t="s">
        <v>933</v>
      </c>
      <c r="F450" s="238" t="s">
        <v>934</v>
      </c>
      <c r="G450" s="239" t="s">
        <v>333</v>
      </c>
      <c r="H450" s="240">
        <v>7.248</v>
      </c>
      <c r="I450" s="241"/>
      <c r="J450" s="242">
        <f>ROUND(I450*H450,2)</f>
        <v>0</v>
      </c>
      <c r="K450" s="238" t="s">
        <v>284</v>
      </c>
      <c r="L450" s="43"/>
      <c r="M450" s="243" t="s">
        <v>1</v>
      </c>
      <c r="N450" s="244" t="s">
        <v>51</v>
      </c>
      <c r="O450" s="86"/>
      <c r="P450" s="245">
        <f>O450*H450</f>
        <v>0</v>
      </c>
      <c r="Q450" s="245">
        <v>0</v>
      </c>
      <c r="R450" s="245">
        <f>Q450*H450</f>
        <v>0</v>
      </c>
      <c r="S450" s="245">
        <v>0</v>
      </c>
      <c r="T450" s="246">
        <f>S450*H450</f>
        <v>0</v>
      </c>
      <c r="AR450" s="247" t="s">
        <v>285</v>
      </c>
      <c r="AT450" s="247" t="s">
        <v>280</v>
      </c>
      <c r="AU450" s="247" t="s">
        <v>96</v>
      </c>
      <c r="AY450" s="16" t="s">
        <v>278</v>
      </c>
      <c r="BE450" s="248">
        <f>IF(N450="základní",J450,0)</f>
        <v>0</v>
      </c>
      <c r="BF450" s="248">
        <f>IF(N450="snížená",J450,0)</f>
        <v>0</v>
      </c>
      <c r="BG450" s="248">
        <f>IF(N450="zákl. přenesená",J450,0)</f>
        <v>0</v>
      </c>
      <c r="BH450" s="248">
        <f>IF(N450="sníž. přenesená",J450,0)</f>
        <v>0</v>
      </c>
      <c r="BI450" s="248">
        <f>IF(N450="nulová",J450,0)</f>
        <v>0</v>
      </c>
      <c r="BJ450" s="16" t="s">
        <v>93</v>
      </c>
      <c r="BK450" s="248">
        <f>ROUND(I450*H450,2)</f>
        <v>0</v>
      </c>
      <c r="BL450" s="16" t="s">
        <v>285</v>
      </c>
      <c r="BM450" s="247" t="s">
        <v>935</v>
      </c>
    </row>
    <row r="451" spans="2:51" s="12" customFormat="1" ht="12">
      <c r="B451" s="249"/>
      <c r="C451" s="250"/>
      <c r="D451" s="251" t="s">
        <v>291</v>
      </c>
      <c r="E451" s="252" t="s">
        <v>1</v>
      </c>
      <c r="F451" s="253" t="s">
        <v>936</v>
      </c>
      <c r="G451" s="250"/>
      <c r="H451" s="254">
        <v>72.484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AT451" s="260" t="s">
        <v>291</v>
      </c>
      <c r="AU451" s="260" t="s">
        <v>96</v>
      </c>
      <c r="AV451" s="12" t="s">
        <v>96</v>
      </c>
      <c r="AW451" s="12" t="s">
        <v>42</v>
      </c>
      <c r="AX451" s="12" t="s">
        <v>93</v>
      </c>
      <c r="AY451" s="260" t="s">
        <v>278</v>
      </c>
    </row>
    <row r="452" spans="2:51" s="12" customFormat="1" ht="12">
      <c r="B452" s="249"/>
      <c r="C452" s="250"/>
      <c r="D452" s="251" t="s">
        <v>291</v>
      </c>
      <c r="E452" s="250"/>
      <c r="F452" s="253" t="s">
        <v>937</v>
      </c>
      <c r="G452" s="250"/>
      <c r="H452" s="254">
        <v>7.248</v>
      </c>
      <c r="I452" s="255"/>
      <c r="J452" s="250"/>
      <c r="K452" s="250"/>
      <c r="L452" s="256"/>
      <c r="M452" s="257"/>
      <c r="N452" s="258"/>
      <c r="O452" s="258"/>
      <c r="P452" s="258"/>
      <c r="Q452" s="258"/>
      <c r="R452" s="258"/>
      <c r="S452" s="258"/>
      <c r="T452" s="259"/>
      <c r="AT452" s="260" t="s">
        <v>291</v>
      </c>
      <c r="AU452" s="260" t="s">
        <v>96</v>
      </c>
      <c r="AV452" s="12" t="s">
        <v>96</v>
      </c>
      <c r="AW452" s="12" t="s">
        <v>4</v>
      </c>
      <c r="AX452" s="12" t="s">
        <v>93</v>
      </c>
      <c r="AY452" s="260" t="s">
        <v>278</v>
      </c>
    </row>
    <row r="453" spans="2:65" s="1" customFormat="1" ht="32.4" customHeight="1">
      <c r="B453" s="38"/>
      <c r="C453" s="236" t="s">
        <v>938</v>
      </c>
      <c r="D453" s="236" t="s">
        <v>280</v>
      </c>
      <c r="E453" s="237" t="s">
        <v>939</v>
      </c>
      <c r="F453" s="238" t="s">
        <v>940</v>
      </c>
      <c r="G453" s="239" t="s">
        <v>333</v>
      </c>
      <c r="H453" s="240">
        <v>7.248</v>
      </c>
      <c r="I453" s="241"/>
      <c r="J453" s="242">
        <f>ROUND(I453*H453,2)</f>
        <v>0</v>
      </c>
      <c r="K453" s="238" t="s">
        <v>284</v>
      </c>
      <c r="L453" s="43"/>
      <c r="M453" s="243" t="s">
        <v>1</v>
      </c>
      <c r="N453" s="244" t="s">
        <v>51</v>
      </c>
      <c r="O453" s="86"/>
      <c r="P453" s="245">
        <f>O453*H453</f>
        <v>0</v>
      </c>
      <c r="Q453" s="245">
        <v>0</v>
      </c>
      <c r="R453" s="245">
        <f>Q453*H453</f>
        <v>0</v>
      </c>
      <c r="S453" s="245">
        <v>0</v>
      </c>
      <c r="T453" s="246">
        <f>S453*H453</f>
        <v>0</v>
      </c>
      <c r="AR453" s="247" t="s">
        <v>285</v>
      </c>
      <c r="AT453" s="247" t="s">
        <v>280</v>
      </c>
      <c r="AU453" s="247" t="s">
        <v>96</v>
      </c>
      <c r="AY453" s="16" t="s">
        <v>278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6" t="s">
        <v>93</v>
      </c>
      <c r="BK453" s="248">
        <f>ROUND(I453*H453,2)</f>
        <v>0</v>
      </c>
      <c r="BL453" s="16" t="s">
        <v>285</v>
      </c>
      <c r="BM453" s="247" t="s">
        <v>941</v>
      </c>
    </row>
    <row r="454" spans="2:51" s="12" customFormat="1" ht="12">
      <c r="B454" s="249"/>
      <c r="C454" s="250"/>
      <c r="D454" s="251" t="s">
        <v>291</v>
      </c>
      <c r="E454" s="252" t="s">
        <v>1</v>
      </c>
      <c r="F454" s="253" t="s">
        <v>936</v>
      </c>
      <c r="G454" s="250"/>
      <c r="H454" s="254">
        <v>72.484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AT454" s="260" t="s">
        <v>291</v>
      </c>
      <c r="AU454" s="260" t="s">
        <v>96</v>
      </c>
      <c r="AV454" s="12" t="s">
        <v>96</v>
      </c>
      <c r="AW454" s="12" t="s">
        <v>42</v>
      </c>
      <c r="AX454" s="12" t="s">
        <v>93</v>
      </c>
      <c r="AY454" s="260" t="s">
        <v>278</v>
      </c>
    </row>
    <row r="455" spans="2:51" s="12" customFormat="1" ht="12">
      <c r="B455" s="249"/>
      <c r="C455" s="250"/>
      <c r="D455" s="251" t="s">
        <v>291</v>
      </c>
      <c r="E455" s="250"/>
      <c r="F455" s="253" t="s">
        <v>937</v>
      </c>
      <c r="G455" s="250"/>
      <c r="H455" s="254">
        <v>7.248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AT455" s="260" t="s">
        <v>291</v>
      </c>
      <c r="AU455" s="260" t="s">
        <v>96</v>
      </c>
      <c r="AV455" s="12" t="s">
        <v>96</v>
      </c>
      <c r="AW455" s="12" t="s">
        <v>4</v>
      </c>
      <c r="AX455" s="12" t="s">
        <v>93</v>
      </c>
      <c r="AY455" s="260" t="s">
        <v>278</v>
      </c>
    </row>
    <row r="456" spans="2:65" s="1" customFormat="1" ht="43.2" customHeight="1">
      <c r="B456" s="38"/>
      <c r="C456" s="236" t="s">
        <v>942</v>
      </c>
      <c r="D456" s="236" t="s">
        <v>280</v>
      </c>
      <c r="E456" s="237" t="s">
        <v>943</v>
      </c>
      <c r="F456" s="238" t="s">
        <v>944</v>
      </c>
      <c r="G456" s="239" t="s">
        <v>333</v>
      </c>
      <c r="H456" s="240">
        <v>57.987</v>
      </c>
      <c r="I456" s="241"/>
      <c r="J456" s="242">
        <f>ROUND(I456*H456,2)</f>
        <v>0</v>
      </c>
      <c r="K456" s="238" t="s">
        <v>284</v>
      </c>
      <c r="L456" s="43"/>
      <c r="M456" s="243" t="s">
        <v>1</v>
      </c>
      <c r="N456" s="244" t="s">
        <v>51</v>
      </c>
      <c r="O456" s="86"/>
      <c r="P456" s="245">
        <f>O456*H456</f>
        <v>0</v>
      </c>
      <c r="Q456" s="245">
        <v>0</v>
      </c>
      <c r="R456" s="245">
        <f>Q456*H456</f>
        <v>0</v>
      </c>
      <c r="S456" s="245">
        <v>0</v>
      </c>
      <c r="T456" s="246">
        <f>S456*H456</f>
        <v>0</v>
      </c>
      <c r="AR456" s="247" t="s">
        <v>285</v>
      </c>
      <c r="AT456" s="247" t="s">
        <v>280</v>
      </c>
      <c r="AU456" s="247" t="s">
        <v>96</v>
      </c>
      <c r="AY456" s="16" t="s">
        <v>278</v>
      </c>
      <c r="BE456" s="248">
        <f>IF(N456="základní",J456,0)</f>
        <v>0</v>
      </c>
      <c r="BF456" s="248">
        <f>IF(N456="snížená",J456,0)</f>
        <v>0</v>
      </c>
      <c r="BG456" s="248">
        <f>IF(N456="zákl. přenesená",J456,0)</f>
        <v>0</v>
      </c>
      <c r="BH456" s="248">
        <f>IF(N456="sníž. přenesená",J456,0)</f>
        <v>0</v>
      </c>
      <c r="BI456" s="248">
        <f>IF(N456="nulová",J456,0)</f>
        <v>0</v>
      </c>
      <c r="BJ456" s="16" t="s">
        <v>93</v>
      </c>
      <c r="BK456" s="248">
        <f>ROUND(I456*H456,2)</f>
        <v>0</v>
      </c>
      <c r="BL456" s="16" t="s">
        <v>285</v>
      </c>
      <c r="BM456" s="247" t="s">
        <v>945</v>
      </c>
    </row>
    <row r="457" spans="2:51" s="12" customFormat="1" ht="12">
      <c r="B457" s="249"/>
      <c r="C457" s="250"/>
      <c r="D457" s="251" t="s">
        <v>291</v>
      </c>
      <c r="E457" s="252" t="s">
        <v>1</v>
      </c>
      <c r="F457" s="253" t="s">
        <v>936</v>
      </c>
      <c r="G457" s="250"/>
      <c r="H457" s="254">
        <v>72.484</v>
      </c>
      <c r="I457" s="255"/>
      <c r="J457" s="250"/>
      <c r="K457" s="250"/>
      <c r="L457" s="256"/>
      <c r="M457" s="257"/>
      <c r="N457" s="258"/>
      <c r="O457" s="258"/>
      <c r="P457" s="258"/>
      <c r="Q457" s="258"/>
      <c r="R457" s="258"/>
      <c r="S457" s="258"/>
      <c r="T457" s="259"/>
      <c r="AT457" s="260" t="s">
        <v>291</v>
      </c>
      <c r="AU457" s="260" t="s">
        <v>96</v>
      </c>
      <c r="AV457" s="12" t="s">
        <v>96</v>
      </c>
      <c r="AW457" s="12" t="s">
        <v>42</v>
      </c>
      <c r="AX457" s="12" t="s">
        <v>93</v>
      </c>
      <c r="AY457" s="260" t="s">
        <v>278</v>
      </c>
    </row>
    <row r="458" spans="2:51" s="12" customFormat="1" ht="12">
      <c r="B458" s="249"/>
      <c r="C458" s="250"/>
      <c r="D458" s="251" t="s">
        <v>291</v>
      </c>
      <c r="E458" s="250"/>
      <c r="F458" s="253" t="s">
        <v>946</v>
      </c>
      <c r="G458" s="250"/>
      <c r="H458" s="254">
        <v>57.987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AT458" s="260" t="s">
        <v>291</v>
      </c>
      <c r="AU458" s="260" t="s">
        <v>96</v>
      </c>
      <c r="AV458" s="12" t="s">
        <v>96</v>
      </c>
      <c r="AW458" s="12" t="s">
        <v>4</v>
      </c>
      <c r="AX458" s="12" t="s">
        <v>93</v>
      </c>
      <c r="AY458" s="260" t="s">
        <v>278</v>
      </c>
    </row>
    <row r="459" spans="2:63" s="11" customFormat="1" ht="22.8" customHeight="1">
      <c r="B459" s="220"/>
      <c r="C459" s="221"/>
      <c r="D459" s="222" t="s">
        <v>85</v>
      </c>
      <c r="E459" s="234" t="s">
        <v>947</v>
      </c>
      <c r="F459" s="234" t="s">
        <v>948</v>
      </c>
      <c r="G459" s="221"/>
      <c r="H459" s="221"/>
      <c r="I459" s="224"/>
      <c r="J459" s="235">
        <f>BK459</f>
        <v>0</v>
      </c>
      <c r="K459" s="221"/>
      <c r="L459" s="226"/>
      <c r="M459" s="227"/>
      <c r="N459" s="228"/>
      <c r="O459" s="228"/>
      <c r="P459" s="229">
        <f>P460</f>
        <v>0</v>
      </c>
      <c r="Q459" s="228"/>
      <c r="R459" s="229">
        <f>R460</f>
        <v>0</v>
      </c>
      <c r="S459" s="228"/>
      <c r="T459" s="230">
        <f>T460</f>
        <v>0</v>
      </c>
      <c r="AR459" s="231" t="s">
        <v>93</v>
      </c>
      <c r="AT459" s="232" t="s">
        <v>85</v>
      </c>
      <c r="AU459" s="232" t="s">
        <v>93</v>
      </c>
      <c r="AY459" s="231" t="s">
        <v>278</v>
      </c>
      <c r="BK459" s="233">
        <f>BK460</f>
        <v>0</v>
      </c>
    </row>
    <row r="460" spans="2:65" s="1" customFormat="1" ht="64.8" customHeight="1">
      <c r="B460" s="38"/>
      <c r="C460" s="236" t="s">
        <v>949</v>
      </c>
      <c r="D460" s="236" t="s">
        <v>280</v>
      </c>
      <c r="E460" s="237" t="s">
        <v>950</v>
      </c>
      <c r="F460" s="238" t="s">
        <v>951</v>
      </c>
      <c r="G460" s="239" t="s">
        <v>333</v>
      </c>
      <c r="H460" s="240">
        <v>100.309</v>
      </c>
      <c r="I460" s="241"/>
      <c r="J460" s="242">
        <f>ROUND(I460*H460,2)</f>
        <v>0</v>
      </c>
      <c r="K460" s="238" t="s">
        <v>284</v>
      </c>
      <c r="L460" s="43"/>
      <c r="M460" s="243" t="s">
        <v>1</v>
      </c>
      <c r="N460" s="244" t="s">
        <v>51</v>
      </c>
      <c r="O460" s="86"/>
      <c r="P460" s="245">
        <f>O460*H460</f>
        <v>0</v>
      </c>
      <c r="Q460" s="245">
        <v>0</v>
      </c>
      <c r="R460" s="245">
        <f>Q460*H460</f>
        <v>0</v>
      </c>
      <c r="S460" s="245">
        <v>0</v>
      </c>
      <c r="T460" s="246">
        <f>S460*H460</f>
        <v>0</v>
      </c>
      <c r="AR460" s="247" t="s">
        <v>285</v>
      </c>
      <c r="AT460" s="247" t="s">
        <v>280</v>
      </c>
      <c r="AU460" s="247" t="s">
        <v>96</v>
      </c>
      <c r="AY460" s="16" t="s">
        <v>278</v>
      </c>
      <c r="BE460" s="248">
        <f>IF(N460="základní",J460,0)</f>
        <v>0</v>
      </c>
      <c r="BF460" s="248">
        <f>IF(N460="snížená",J460,0)</f>
        <v>0</v>
      </c>
      <c r="BG460" s="248">
        <f>IF(N460="zákl. přenesená",J460,0)</f>
        <v>0</v>
      </c>
      <c r="BH460" s="248">
        <f>IF(N460="sníž. přenesená",J460,0)</f>
        <v>0</v>
      </c>
      <c r="BI460" s="248">
        <f>IF(N460="nulová",J460,0)</f>
        <v>0</v>
      </c>
      <c r="BJ460" s="16" t="s">
        <v>93</v>
      </c>
      <c r="BK460" s="248">
        <f>ROUND(I460*H460,2)</f>
        <v>0</v>
      </c>
      <c r="BL460" s="16" t="s">
        <v>285</v>
      </c>
      <c r="BM460" s="247" t="s">
        <v>952</v>
      </c>
    </row>
    <row r="461" spans="2:63" s="11" customFormat="1" ht="25.9" customHeight="1">
      <c r="B461" s="220"/>
      <c r="C461" s="221"/>
      <c r="D461" s="222" t="s">
        <v>85</v>
      </c>
      <c r="E461" s="223" t="s">
        <v>953</v>
      </c>
      <c r="F461" s="223" t="s">
        <v>954</v>
      </c>
      <c r="G461" s="221"/>
      <c r="H461" s="221"/>
      <c r="I461" s="224"/>
      <c r="J461" s="225">
        <f>BK461</f>
        <v>0</v>
      </c>
      <c r="K461" s="221"/>
      <c r="L461" s="226"/>
      <c r="M461" s="227"/>
      <c r="N461" s="228"/>
      <c r="O461" s="228"/>
      <c r="P461" s="229">
        <f>P462+P477+P502+P555+P615+P680+P717+P788+P820+P862+P914+P930+P949</f>
        <v>0</v>
      </c>
      <c r="Q461" s="228"/>
      <c r="R461" s="229">
        <f>R462+R477+R502+R555+R615+R680+R717+R788+R820+R862+R914+R930+R949</f>
        <v>78.55461240000001</v>
      </c>
      <c r="S461" s="228"/>
      <c r="T461" s="230">
        <f>T462+T477+T502+T555+T615+T680+T717+T788+T820+T862+T914+T930+T949</f>
        <v>38.232432239999994</v>
      </c>
      <c r="AR461" s="231" t="s">
        <v>96</v>
      </c>
      <c r="AT461" s="232" t="s">
        <v>85</v>
      </c>
      <c r="AU461" s="232" t="s">
        <v>86</v>
      </c>
      <c r="AY461" s="231" t="s">
        <v>278</v>
      </c>
      <c r="BK461" s="233">
        <f>BK462+BK477+BK502+BK555+BK615+BK680+BK717+BK788+BK820+BK862+BK914+BK930+BK949</f>
        <v>0</v>
      </c>
    </row>
    <row r="462" spans="2:63" s="11" customFormat="1" ht="22.8" customHeight="1">
      <c r="B462" s="220"/>
      <c r="C462" s="221"/>
      <c r="D462" s="222" t="s">
        <v>85</v>
      </c>
      <c r="E462" s="234" t="s">
        <v>955</v>
      </c>
      <c r="F462" s="234" t="s">
        <v>956</v>
      </c>
      <c r="G462" s="221"/>
      <c r="H462" s="221"/>
      <c r="I462" s="224"/>
      <c r="J462" s="235">
        <f>BK462</f>
        <v>0</v>
      </c>
      <c r="K462" s="221"/>
      <c r="L462" s="226"/>
      <c r="M462" s="227"/>
      <c r="N462" s="228"/>
      <c r="O462" s="228"/>
      <c r="P462" s="229">
        <f>SUM(P463:P476)</f>
        <v>0</v>
      </c>
      <c r="Q462" s="228"/>
      <c r="R462" s="229">
        <f>SUM(R463:R476)</f>
        <v>0.09980592</v>
      </c>
      <c r="S462" s="228"/>
      <c r="T462" s="230">
        <f>SUM(T463:T476)</f>
        <v>0</v>
      </c>
      <c r="AR462" s="231" t="s">
        <v>96</v>
      </c>
      <c r="AT462" s="232" t="s">
        <v>85</v>
      </c>
      <c r="AU462" s="232" t="s">
        <v>93</v>
      </c>
      <c r="AY462" s="231" t="s">
        <v>278</v>
      </c>
      <c r="BK462" s="233">
        <f>SUM(BK463:BK476)</f>
        <v>0</v>
      </c>
    </row>
    <row r="463" spans="2:65" s="1" customFormat="1" ht="32.4" customHeight="1">
      <c r="B463" s="38"/>
      <c r="C463" s="236" t="s">
        <v>957</v>
      </c>
      <c r="D463" s="236" t="s">
        <v>280</v>
      </c>
      <c r="E463" s="237" t="s">
        <v>958</v>
      </c>
      <c r="F463" s="238" t="s">
        <v>959</v>
      </c>
      <c r="G463" s="239" t="s">
        <v>312</v>
      </c>
      <c r="H463" s="240">
        <v>18.473</v>
      </c>
      <c r="I463" s="241"/>
      <c r="J463" s="242">
        <f>ROUND(I463*H463,2)</f>
        <v>0</v>
      </c>
      <c r="K463" s="238" t="s">
        <v>284</v>
      </c>
      <c r="L463" s="43"/>
      <c r="M463" s="243" t="s">
        <v>1</v>
      </c>
      <c r="N463" s="244" t="s">
        <v>51</v>
      </c>
      <c r="O463" s="86"/>
      <c r="P463" s="245">
        <f>O463*H463</f>
        <v>0</v>
      </c>
      <c r="Q463" s="245">
        <v>0</v>
      </c>
      <c r="R463" s="245">
        <f>Q463*H463</f>
        <v>0</v>
      </c>
      <c r="S463" s="245">
        <v>0</v>
      </c>
      <c r="T463" s="246">
        <f>S463*H463</f>
        <v>0</v>
      </c>
      <c r="AR463" s="247" t="s">
        <v>362</v>
      </c>
      <c r="AT463" s="247" t="s">
        <v>280</v>
      </c>
      <c r="AU463" s="247" t="s">
        <v>96</v>
      </c>
      <c r="AY463" s="16" t="s">
        <v>278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16" t="s">
        <v>93</v>
      </c>
      <c r="BK463" s="248">
        <f>ROUND(I463*H463,2)</f>
        <v>0</v>
      </c>
      <c r="BL463" s="16" t="s">
        <v>362</v>
      </c>
      <c r="BM463" s="247" t="s">
        <v>960</v>
      </c>
    </row>
    <row r="464" spans="2:51" s="12" customFormat="1" ht="12">
      <c r="B464" s="249"/>
      <c r="C464" s="250"/>
      <c r="D464" s="251" t="s">
        <v>291</v>
      </c>
      <c r="E464" s="252" t="s">
        <v>1</v>
      </c>
      <c r="F464" s="253" t="s">
        <v>961</v>
      </c>
      <c r="G464" s="250"/>
      <c r="H464" s="254">
        <v>18.473</v>
      </c>
      <c r="I464" s="255"/>
      <c r="J464" s="250"/>
      <c r="K464" s="250"/>
      <c r="L464" s="256"/>
      <c r="M464" s="257"/>
      <c r="N464" s="258"/>
      <c r="O464" s="258"/>
      <c r="P464" s="258"/>
      <c r="Q464" s="258"/>
      <c r="R464" s="258"/>
      <c r="S464" s="258"/>
      <c r="T464" s="259"/>
      <c r="AT464" s="260" t="s">
        <v>291</v>
      </c>
      <c r="AU464" s="260" t="s">
        <v>96</v>
      </c>
      <c r="AV464" s="12" t="s">
        <v>96</v>
      </c>
      <c r="AW464" s="12" t="s">
        <v>42</v>
      </c>
      <c r="AX464" s="12" t="s">
        <v>93</v>
      </c>
      <c r="AY464" s="260" t="s">
        <v>278</v>
      </c>
    </row>
    <row r="465" spans="2:65" s="1" customFormat="1" ht="14.4" customHeight="1">
      <c r="B465" s="38"/>
      <c r="C465" s="282" t="s">
        <v>962</v>
      </c>
      <c r="D465" s="282" t="s">
        <v>407</v>
      </c>
      <c r="E465" s="283" t="s">
        <v>963</v>
      </c>
      <c r="F465" s="284" t="s">
        <v>964</v>
      </c>
      <c r="G465" s="285" t="s">
        <v>333</v>
      </c>
      <c r="H465" s="286">
        <v>0.006</v>
      </c>
      <c r="I465" s="287"/>
      <c r="J465" s="288">
        <f>ROUND(I465*H465,2)</f>
        <v>0</v>
      </c>
      <c r="K465" s="284" t="s">
        <v>284</v>
      </c>
      <c r="L465" s="289"/>
      <c r="M465" s="290" t="s">
        <v>1</v>
      </c>
      <c r="N465" s="291" t="s">
        <v>51</v>
      </c>
      <c r="O465" s="86"/>
      <c r="P465" s="245">
        <f>O465*H465</f>
        <v>0</v>
      </c>
      <c r="Q465" s="245">
        <v>1</v>
      </c>
      <c r="R465" s="245">
        <f>Q465*H465</f>
        <v>0.006</v>
      </c>
      <c r="S465" s="245">
        <v>0</v>
      </c>
      <c r="T465" s="246">
        <f>S465*H465</f>
        <v>0</v>
      </c>
      <c r="AR465" s="247" t="s">
        <v>444</v>
      </c>
      <c r="AT465" s="247" t="s">
        <v>407</v>
      </c>
      <c r="AU465" s="247" t="s">
        <v>96</v>
      </c>
      <c r="AY465" s="16" t="s">
        <v>278</v>
      </c>
      <c r="BE465" s="248">
        <f>IF(N465="základní",J465,0)</f>
        <v>0</v>
      </c>
      <c r="BF465" s="248">
        <f>IF(N465="snížená",J465,0)</f>
        <v>0</v>
      </c>
      <c r="BG465" s="248">
        <f>IF(N465="zákl. přenesená",J465,0)</f>
        <v>0</v>
      </c>
      <c r="BH465" s="248">
        <f>IF(N465="sníž. přenesená",J465,0)</f>
        <v>0</v>
      </c>
      <c r="BI465" s="248">
        <f>IF(N465="nulová",J465,0)</f>
        <v>0</v>
      </c>
      <c r="BJ465" s="16" t="s">
        <v>93</v>
      </c>
      <c r="BK465" s="248">
        <f>ROUND(I465*H465,2)</f>
        <v>0</v>
      </c>
      <c r="BL465" s="16" t="s">
        <v>362</v>
      </c>
      <c r="BM465" s="247" t="s">
        <v>965</v>
      </c>
    </row>
    <row r="466" spans="2:51" s="12" customFormat="1" ht="12">
      <c r="B466" s="249"/>
      <c r="C466" s="250"/>
      <c r="D466" s="251" t="s">
        <v>291</v>
      </c>
      <c r="E466" s="250"/>
      <c r="F466" s="253" t="s">
        <v>966</v>
      </c>
      <c r="G466" s="250"/>
      <c r="H466" s="254">
        <v>0.006</v>
      </c>
      <c r="I466" s="255"/>
      <c r="J466" s="250"/>
      <c r="K466" s="250"/>
      <c r="L466" s="256"/>
      <c r="M466" s="257"/>
      <c r="N466" s="258"/>
      <c r="O466" s="258"/>
      <c r="P466" s="258"/>
      <c r="Q466" s="258"/>
      <c r="R466" s="258"/>
      <c r="S466" s="258"/>
      <c r="T466" s="259"/>
      <c r="AT466" s="260" t="s">
        <v>291</v>
      </c>
      <c r="AU466" s="260" t="s">
        <v>96</v>
      </c>
      <c r="AV466" s="12" t="s">
        <v>96</v>
      </c>
      <c r="AW466" s="12" t="s">
        <v>4</v>
      </c>
      <c r="AX466" s="12" t="s">
        <v>93</v>
      </c>
      <c r="AY466" s="260" t="s">
        <v>278</v>
      </c>
    </row>
    <row r="467" spans="2:65" s="1" customFormat="1" ht="21.6" customHeight="1">
      <c r="B467" s="38"/>
      <c r="C467" s="236" t="s">
        <v>967</v>
      </c>
      <c r="D467" s="236" t="s">
        <v>280</v>
      </c>
      <c r="E467" s="237" t="s">
        <v>968</v>
      </c>
      <c r="F467" s="238" t="s">
        <v>969</v>
      </c>
      <c r="G467" s="239" t="s">
        <v>312</v>
      </c>
      <c r="H467" s="240">
        <v>18.473</v>
      </c>
      <c r="I467" s="241"/>
      <c r="J467" s="242">
        <f>ROUND(I467*H467,2)</f>
        <v>0</v>
      </c>
      <c r="K467" s="238" t="s">
        <v>284</v>
      </c>
      <c r="L467" s="43"/>
      <c r="M467" s="243" t="s">
        <v>1</v>
      </c>
      <c r="N467" s="244" t="s">
        <v>51</v>
      </c>
      <c r="O467" s="86"/>
      <c r="P467" s="245">
        <f>O467*H467</f>
        <v>0</v>
      </c>
      <c r="Q467" s="245">
        <v>0.0004</v>
      </c>
      <c r="R467" s="245">
        <f>Q467*H467</f>
        <v>0.0073892</v>
      </c>
      <c r="S467" s="245">
        <v>0</v>
      </c>
      <c r="T467" s="246">
        <f>S467*H467</f>
        <v>0</v>
      </c>
      <c r="AR467" s="247" t="s">
        <v>362</v>
      </c>
      <c r="AT467" s="247" t="s">
        <v>280</v>
      </c>
      <c r="AU467" s="247" t="s">
        <v>96</v>
      </c>
      <c r="AY467" s="16" t="s">
        <v>278</v>
      </c>
      <c r="BE467" s="248">
        <f>IF(N467="základní",J467,0)</f>
        <v>0</v>
      </c>
      <c r="BF467" s="248">
        <f>IF(N467="snížená",J467,0)</f>
        <v>0</v>
      </c>
      <c r="BG467" s="248">
        <f>IF(N467="zákl. přenesená",J467,0)</f>
        <v>0</v>
      </c>
      <c r="BH467" s="248">
        <f>IF(N467="sníž. přenesená",J467,0)</f>
        <v>0</v>
      </c>
      <c r="BI467" s="248">
        <f>IF(N467="nulová",J467,0)</f>
        <v>0</v>
      </c>
      <c r="BJ467" s="16" t="s">
        <v>93</v>
      </c>
      <c r="BK467" s="248">
        <f>ROUND(I467*H467,2)</f>
        <v>0</v>
      </c>
      <c r="BL467" s="16" t="s">
        <v>362</v>
      </c>
      <c r="BM467" s="247" t="s">
        <v>970</v>
      </c>
    </row>
    <row r="468" spans="2:65" s="1" customFormat="1" ht="21.6" customHeight="1">
      <c r="B468" s="38"/>
      <c r="C468" s="236" t="s">
        <v>971</v>
      </c>
      <c r="D468" s="236" t="s">
        <v>280</v>
      </c>
      <c r="E468" s="237" t="s">
        <v>972</v>
      </c>
      <c r="F468" s="238" t="s">
        <v>973</v>
      </c>
      <c r="G468" s="239" t="s">
        <v>312</v>
      </c>
      <c r="H468" s="240">
        <v>3.15</v>
      </c>
      <c r="I468" s="241"/>
      <c r="J468" s="242">
        <f>ROUND(I468*H468,2)</f>
        <v>0</v>
      </c>
      <c r="K468" s="238" t="s">
        <v>284</v>
      </c>
      <c r="L468" s="43"/>
      <c r="M468" s="243" t="s">
        <v>1</v>
      </c>
      <c r="N468" s="244" t="s">
        <v>51</v>
      </c>
      <c r="O468" s="86"/>
      <c r="P468" s="245">
        <f>O468*H468</f>
        <v>0</v>
      </c>
      <c r="Q468" s="245">
        <v>0.0004</v>
      </c>
      <c r="R468" s="245">
        <f>Q468*H468</f>
        <v>0.00126</v>
      </c>
      <c r="S468" s="245">
        <v>0</v>
      </c>
      <c r="T468" s="246">
        <f>S468*H468</f>
        <v>0</v>
      </c>
      <c r="AR468" s="247" t="s">
        <v>362</v>
      </c>
      <c r="AT468" s="247" t="s">
        <v>280</v>
      </c>
      <c r="AU468" s="247" t="s">
        <v>96</v>
      </c>
      <c r="AY468" s="16" t="s">
        <v>278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6" t="s">
        <v>93</v>
      </c>
      <c r="BK468" s="248">
        <f>ROUND(I468*H468,2)</f>
        <v>0</v>
      </c>
      <c r="BL468" s="16" t="s">
        <v>362</v>
      </c>
      <c r="BM468" s="247" t="s">
        <v>974</v>
      </c>
    </row>
    <row r="469" spans="2:51" s="13" customFormat="1" ht="12">
      <c r="B469" s="261"/>
      <c r="C469" s="262"/>
      <c r="D469" s="251" t="s">
        <v>291</v>
      </c>
      <c r="E469" s="263" t="s">
        <v>1</v>
      </c>
      <c r="F469" s="264" t="s">
        <v>352</v>
      </c>
      <c r="G469" s="262"/>
      <c r="H469" s="263" t="s">
        <v>1</v>
      </c>
      <c r="I469" s="265"/>
      <c r="J469" s="262"/>
      <c r="K469" s="262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291</v>
      </c>
      <c r="AU469" s="270" t="s">
        <v>96</v>
      </c>
      <c r="AV469" s="13" t="s">
        <v>93</v>
      </c>
      <c r="AW469" s="13" t="s">
        <v>42</v>
      </c>
      <c r="AX469" s="13" t="s">
        <v>86</v>
      </c>
      <c r="AY469" s="270" t="s">
        <v>278</v>
      </c>
    </row>
    <row r="470" spans="2:51" s="12" customFormat="1" ht="12">
      <c r="B470" s="249"/>
      <c r="C470" s="250"/>
      <c r="D470" s="251" t="s">
        <v>291</v>
      </c>
      <c r="E470" s="252" t="s">
        <v>1</v>
      </c>
      <c r="F470" s="253" t="s">
        <v>975</v>
      </c>
      <c r="G470" s="250"/>
      <c r="H470" s="254">
        <v>3.15</v>
      </c>
      <c r="I470" s="255"/>
      <c r="J470" s="250"/>
      <c r="K470" s="250"/>
      <c r="L470" s="256"/>
      <c r="M470" s="257"/>
      <c r="N470" s="258"/>
      <c r="O470" s="258"/>
      <c r="P470" s="258"/>
      <c r="Q470" s="258"/>
      <c r="R470" s="258"/>
      <c r="S470" s="258"/>
      <c r="T470" s="259"/>
      <c r="AT470" s="260" t="s">
        <v>291</v>
      </c>
      <c r="AU470" s="260" t="s">
        <v>96</v>
      </c>
      <c r="AV470" s="12" t="s">
        <v>96</v>
      </c>
      <c r="AW470" s="12" t="s">
        <v>42</v>
      </c>
      <c r="AX470" s="12" t="s">
        <v>93</v>
      </c>
      <c r="AY470" s="260" t="s">
        <v>278</v>
      </c>
    </row>
    <row r="471" spans="2:65" s="1" customFormat="1" ht="32.4" customHeight="1">
      <c r="B471" s="38"/>
      <c r="C471" s="282" t="s">
        <v>976</v>
      </c>
      <c r="D471" s="282" t="s">
        <v>407</v>
      </c>
      <c r="E471" s="283" t="s">
        <v>977</v>
      </c>
      <c r="F471" s="284" t="s">
        <v>978</v>
      </c>
      <c r="G471" s="285" t="s">
        <v>312</v>
      </c>
      <c r="H471" s="286">
        <v>21.244</v>
      </c>
      <c r="I471" s="287"/>
      <c r="J471" s="288">
        <f>ROUND(I471*H471,2)</f>
        <v>0</v>
      </c>
      <c r="K471" s="284" t="s">
        <v>284</v>
      </c>
      <c r="L471" s="289"/>
      <c r="M471" s="290" t="s">
        <v>1</v>
      </c>
      <c r="N471" s="291" t="s">
        <v>51</v>
      </c>
      <c r="O471" s="86"/>
      <c r="P471" s="245">
        <f>O471*H471</f>
        <v>0</v>
      </c>
      <c r="Q471" s="245">
        <v>0.00388</v>
      </c>
      <c r="R471" s="245">
        <f>Q471*H471</f>
        <v>0.08242672000000001</v>
      </c>
      <c r="S471" s="245">
        <v>0</v>
      </c>
      <c r="T471" s="246">
        <f>S471*H471</f>
        <v>0</v>
      </c>
      <c r="AR471" s="247" t="s">
        <v>444</v>
      </c>
      <c r="AT471" s="247" t="s">
        <v>407</v>
      </c>
      <c r="AU471" s="247" t="s">
        <v>96</v>
      </c>
      <c r="AY471" s="16" t="s">
        <v>278</v>
      </c>
      <c r="BE471" s="248">
        <f>IF(N471="základní",J471,0)</f>
        <v>0</v>
      </c>
      <c r="BF471" s="248">
        <f>IF(N471="snížená",J471,0)</f>
        <v>0</v>
      </c>
      <c r="BG471" s="248">
        <f>IF(N471="zákl. přenesená",J471,0)</f>
        <v>0</v>
      </c>
      <c r="BH471" s="248">
        <f>IF(N471="sníž. přenesená",J471,0)</f>
        <v>0</v>
      </c>
      <c r="BI471" s="248">
        <f>IF(N471="nulová",J471,0)</f>
        <v>0</v>
      </c>
      <c r="BJ471" s="16" t="s">
        <v>93</v>
      </c>
      <c r="BK471" s="248">
        <f>ROUND(I471*H471,2)</f>
        <v>0</v>
      </c>
      <c r="BL471" s="16" t="s">
        <v>362</v>
      </c>
      <c r="BM471" s="247" t="s">
        <v>979</v>
      </c>
    </row>
    <row r="472" spans="2:51" s="12" customFormat="1" ht="12">
      <c r="B472" s="249"/>
      <c r="C472" s="250"/>
      <c r="D472" s="251" t="s">
        <v>291</v>
      </c>
      <c r="E472" s="250"/>
      <c r="F472" s="253" t="s">
        <v>980</v>
      </c>
      <c r="G472" s="250"/>
      <c r="H472" s="254">
        <v>21.244</v>
      </c>
      <c r="I472" s="255"/>
      <c r="J472" s="250"/>
      <c r="K472" s="250"/>
      <c r="L472" s="256"/>
      <c r="M472" s="257"/>
      <c r="N472" s="258"/>
      <c r="O472" s="258"/>
      <c r="P472" s="258"/>
      <c r="Q472" s="258"/>
      <c r="R472" s="258"/>
      <c r="S472" s="258"/>
      <c r="T472" s="259"/>
      <c r="AT472" s="260" t="s">
        <v>291</v>
      </c>
      <c r="AU472" s="260" t="s">
        <v>96</v>
      </c>
      <c r="AV472" s="12" t="s">
        <v>96</v>
      </c>
      <c r="AW472" s="12" t="s">
        <v>4</v>
      </c>
      <c r="AX472" s="12" t="s">
        <v>93</v>
      </c>
      <c r="AY472" s="260" t="s">
        <v>278</v>
      </c>
    </row>
    <row r="473" spans="2:65" s="1" customFormat="1" ht="32.4" customHeight="1">
      <c r="B473" s="38"/>
      <c r="C473" s="236" t="s">
        <v>981</v>
      </c>
      <c r="D473" s="236" t="s">
        <v>280</v>
      </c>
      <c r="E473" s="237" t="s">
        <v>982</v>
      </c>
      <c r="F473" s="238" t="s">
        <v>983</v>
      </c>
      <c r="G473" s="239" t="s">
        <v>283</v>
      </c>
      <c r="H473" s="240">
        <v>10.5</v>
      </c>
      <c r="I473" s="241"/>
      <c r="J473" s="242">
        <f>ROUND(I473*H473,2)</f>
        <v>0</v>
      </c>
      <c r="K473" s="238" t="s">
        <v>284</v>
      </c>
      <c r="L473" s="43"/>
      <c r="M473" s="243" t="s">
        <v>1</v>
      </c>
      <c r="N473" s="244" t="s">
        <v>51</v>
      </c>
      <c r="O473" s="86"/>
      <c r="P473" s="245">
        <f>O473*H473</f>
        <v>0</v>
      </c>
      <c r="Q473" s="245">
        <v>0.00026</v>
      </c>
      <c r="R473" s="245">
        <f>Q473*H473</f>
        <v>0.00273</v>
      </c>
      <c r="S473" s="245">
        <v>0</v>
      </c>
      <c r="T473" s="246">
        <f>S473*H473</f>
        <v>0</v>
      </c>
      <c r="AR473" s="247" t="s">
        <v>362</v>
      </c>
      <c r="AT473" s="247" t="s">
        <v>280</v>
      </c>
      <c r="AU473" s="247" t="s">
        <v>96</v>
      </c>
      <c r="AY473" s="16" t="s">
        <v>278</v>
      </c>
      <c r="BE473" s="248">
        <f>IF(N473="základní",J473,0)</f>
        <v>0</v>
      </c>
      <c r="BF473" s="248">
        <f>IF(N473="snížená",J473,0)</f>
        <v>0</v>
      </c>
      <c r="BG473" s="248">
        <f>IF(N473="zákl. přenesená",J473,0)</f>
        <v>0</v>
      </c>
      <c r="BH473" s="248">
        <f>IF(N473="sníž. přenesená",J473,0)</f>
        <v>0</v>
      </c>
      <c r="BI473" s="248">
        <f>IF(N473="nulová",J473,0)</f>
        <v>0</v>
      </c>
      <c r="BJ473" s="16" t="s">
        <v>93</v>
      </c>
      <c r="BK473" s="248">
        <f>ROUND(I473*H473,2)</f>
        <v>0</v>
      </c>
      <c r="BL473" s="16" t="s">
        <v>362</v>
      </c>
      <c r="BM473" s="247" t="s">
        <v>984</v>
      </c>
    </row>
    <row r="474" spans="2:51" s="13" customFormat="1" ht="12">
      <c r="B474" s="261"/>
      <c r="C474" s="262"/>
      <c r="D474" s="251" t="s">
        <v>291</v>
      </c>
      <c r="E474" s="263" t="s">
        <v>1</v>
      </c>
      <c r="F474" s="264" t="s">
        <v>352</v>
      </c>
      <c r="G474" s="262"/>
      <c r="H474" s="263" t="s">
        <v>1</v>
      </c>
      <c r="I474" s="265"/>
      <c r="J474" s="262"/>
      <c r="K474" s="262"/>
      <c r="L474" s="266"/>
      <c r="M474" s="267"/>
      <c r="N474" s="268"/>
      <c r="O474" s="268"/>
      <c r="P474" s="268"/>
      <c r="Q474" s="268"/>
      <c r="R474" s="268"/>
      <c r="S474" s="268"/>
      <c r="T474" s="269"/>
      <c r="AT474" s="270" t="s">
        <v>291</v>
      </c>
      <c r="AU474" s="270" t="s">
        <v>96</v>
      </c>
      <c r="AV474" s="13" t="s">
        <v>93</v>
      </c>
      <c r="AW474" s="13" t="s">
        <v>42</v>
      </c>
      <c r="AX474" s="13" t="s">
        <v>86</v>
      </c>
      <c r="AY474" s="270" t="s">
        <v>278</v>
      </c>
    </row>
    <row r="475" spans="2:51" s="12" customFormat="1" ht="12">
      <c r="B475" s="249"/>
      <c r="C475" s="250"/>
      <c r="D475" s="251" t="s">
        <v>291</v>
      </c>
      <c r="E475" s="252" t="s">
        <v>1</v>
      </c>
      <c r="F475" s="253" t="s">
        <v>985</v>
      </c>
      <c r="G475" s="250"/>
      <c r="H475" s="254">
        <v>10.5</v>
      </c>
      <c r="I475" s="255"/>
      <c r="J475" s="250"/>
      <c r="K475" s="250"/>
      <c r="L475" s="256"/>
      <c r="M475" s="257"/>
      <c r="N475" s="258"/>
      <c r="O475" s="258"/>
      <c r="P475" s="258"/>
      <c r="Q475" s="258"/>
      <c r="R475" s="258"/>
      <c r="S475" s="258"/>
      <c r="T475" s="259"/>
      <c r="AT475" s="260" t="s">
        <v>291</v>
      </c>
      <c r="AU475" s="260" t="s">
        <v>96</v>
      </c>
      <c r="AV475" s="12" t="s">
        <v>96</v>
      </c>
      <c r="AW475" s="12" t="s">
        <v>42</v>
      </c>
      <c r="AX475" s="12" t="s">
        <v>93</v>
      </c>
      <c r="AY475" s="260" t="s">
        <v>278</v>
      </c>
    </row>
    <row r="476" spans="2:65" s="1" customFormat="1" ht="54" customHeight="1">
      <c r="B476" s="38"/>
      <c r="C476" s="236" t="s">
        <v>986</v>
      </c>
      <c r="D476" s="236" t="s">
        <v>280</v>
      </c>
      <c r="E476" s="237" t="s">
        <v>987</v>
      </c>
      <c r="F476" s="238" t="s">
        <v>988</v>
      </c>
      <c r="G476" s="239" t="s">
        <v>333</v>
      </c>
      <c r="H476" s="240">
        <v>0.1</v>
      </c>
      <c r="I476" s="241"/>
      <c r="J476" s="242">
        <f>ROUND(I476*H476,2)</f>
        <v>0</v>
      </c>
      <c r="K476" s="238" t="s">
        <v>284</v>
      </c>
      <c r="L476" s="43"/>
      <c r="M476" s="243" t="s">
        <v>1</v>
      </c>
      <c r="N476" s="244" t="s">
        <v>51</v>
      </c>
      <c r="O476" s="86"/>
      <c r="P476" s="245">
        <f>O476*H476</f>
        <v>0</v>
      </c>
      <c r="Q476" s="245">
        <v>0</v>
      </c>
      <c r="R476" s="245">
        <f>Q476*H476</f>
        <v>0</v>
      </c>
      <c r="S476" s="245">
        <v>0</v>
      </c>
      <c r="T476" s="246">
        <f>S476*H476</f>
        <v>0</v>
      </c>
      <c r="AR476" s="247" t="s">
        <v>362</v>
      </c>
      <c r="AT476" s="247" t="s">
        <v>280</v>
      </c>
      <c r="AU476" s="247" t="s">
        <v>96</v>
      </c>
      <c r="AY476" s="16" t="s">
        <v>278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16" t="s">
        <v>93</v>
      </c>
      <c r="BK476" s="248">
        <f>ROUND(I476*H476,2)</f>
        <v>0</v>
      </c>
      <c r="BL476" s="16" t="s">
        <v>362</v>
      </c>
      <c r="BM476" s="247" t="s">
        <v>989</v>
      </c>
    </row>
    <row r="477" spans="2:63" s="11" customFormat="1" ht="22.8" customHeight="1">
      <c r="B477" s="220"/>
      <c r="C477" s="221"/>
      <c r="D477" s="222" t="s">
        <v>85</v>
      </c>
      <c r="E477" s="234" t="s">
        <v>990</v>
      </c>
      <c r="F477" s="234" t="s">
        <v>991</v>
      </c>
      <c r="G477" s="221"/>
      <c r="H477" s="221"/>
      <c r="I477" s="224"/>
      <c r="J477" s="235">
        <f>BK477</f>
        <v>0</v>
      </c>
      <c r="K477" s="221"/>
      <c r="L477" s="226"/>
      <c r="M477" s="227"/>
      <c r="N477" s="228"/>
      <c r="O477" s="228"/>
      <c r="P477" s="229">
        <f>SUM(P478:P501)</f>
        <v>0</v>
      </c>
      <c r="Q477" s="228"/>
      <c r="R477" s="229">
        <f>SUM(R478:R501)</f>
        <v>0.20799858999999998</v>
      </c>
      <c r="S477" s="228"/>
      <c r="T477" s="230">
        <f>SUM(T478:T501)</f>
        <v>0.13640000000000002</v>
      </c>
      <c r="AR477" s="231" t="s">
        <v>96</v>
      </c>
      <c r="AT477" s="232" t="s">
        <v>85</v>
      </c>
      <c r="AU477" s="232" t="s">
        <v>93</v>
      </c>
      <c r="AY477" s="231" t="s">
        <v>278</v>
      </c>
      <c r="BK477" s="233">
        <f>SUM(BK478:BK501)</f>
        <v>0</v>
      </c>
    </row>
    <row r="478" spans="2:65" s="1" customFormat="1" ht="21.6" customHeight="1">
      <c r="B478" s="38"/>
      <c r="C478" s="236" t="s">
        <v>992</v>
      </c>
      <c r="D478" s="236" t="s">
        <v>280</v>
      </c>
      <c r="E478" s="237" t="s">
        <v>993</v>
      </c>
      <c r="F478" s="238" t="s">
        <v>994</v>
      </c>
      <c r="G478" s="239" t="s">
        <v>312</v>
      </c>
      <c r="H478" s="240">
        <v>13.64</v>
      </c>
      <c r="I478" s="241"/>
      <c r="J478" s="242">
        <f>ROUND(I478*H478,2)</f>
        <v>0</v>
      </c>
      <c r="K478" s="238" t="s">
        <v>284</v>
      </c>
      <c r="L478" s="43"/>
      <c r="M478" s="243" t="s">
        <v>1</v>
      </c>
      <c r="N478" s="244" t="s">
        <v>51</v>
      </c>
      <c r="O478" s="86"/>
      <c r="P478" s="245">
        <f>O478*H478</f>
        <v>0</v>
      </c>
      <c r="Q478" s="245">
        <v>0</v>
      </c>
      <c r="R478" s="245">
        <f>Q478*H478</f>
        <v>0</v>
      </c>
      <c r="S478" s="245">
        <v>0.01</v>
      </c>
      <c r="T478" s="246">
        <f>S478*H478</f>
        <v>0.13640000000000002</v>
      </c>
      <c r="AR478" s="247" t="s">
        <v>362</v>
      </c>
      <c r="AT478" s="247" t="s">
        <v>280</v>
      </c>
      <c r="AU478" s="247" t="s">
        <v>96</v>
      </c>
      <c r="AY478" s="16" t="s">
        <v>278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16" t="s">
        <v>93</v>
      </c>
      <c r="BK478" s="248">
        <f>ROUND(I478*H478,2)</f>
        <v>0</v>
      </c>
      <c r="BL478" s="16" t="s">
        <v>362</v>
      </c>
      <c r="BM478" s="247" t="s">
        <v>995</v>
      </c>
    </row>
    <row r="479" spans="2:51" s="12" customFormat="1" ht="12">
      <c r="B479" s="249"/>
      <c r="C479" s="250"/>
      <c r="D479" s="251" t="s">
        <v>291</v>
      </c>
      <c r="E479" s="252" t="s">
        <v>1</v>
      </c>
      <c r="F479" s="253" t="s">
        <v>996</v>
      </c>
      <c r="G479" s="250"/>
      <c r="H479" s="254">
        <v>13.64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AT479" s="260" t="s">
        <v>291</v>
      </c>
      <c r="AU479" s="260" t="s">
        <v>96</v>
      </c>
      <c r="AV479" s="12" t="s">
        <v>96</v>
      </c>
      <c r="AW479" s="12" t="s">
        <v>42</v>
      </c>
      <c r="AX479" s="12" t="s">
        <v>93</v>
      </c>
      <c r="AY479" s="260" t="s">
        <v>278</v>
      </c>
    </row>
    <row r="480" spans="2:65" s="1" customFormat="1" ht="32.4" customHeight="1">
      <c r="B480" s="38"/>
      <c r="C480" s="236" t="s">
        <v>997</v>
      </c>
      <c r="D480" s="236" t="s">
        <v>280</v>
      </c>
      <c r="E480" s="237" t="s">
        <v>998</v>
      </c>
      <c r="F480" s="238" t="s">
        <v>999</v>
      </c>
      <c r="G480" s="239" t="s">
        <v>312</v>
      </c>
      <c r="H480" s="240">
        <v>84.565</v>
      </c>
      <c r="I480" s="241"/>
      <c r="J480" s="242">
        <f>ROUND(I480*H480,2)</f>
        <v>0</v>
      </c>
      <c r="K480" s="238" t="s">
        <v>284</v>
      </c>
      <c r="L480" s="43"/>
      <c r="M480" s="243" t="s">
        <v>1</v>
      </c>
      <c r="N480" s="244" t="s">
        <v>51</v>
      </c>
      <c r="O480" s="86"/>
      <c r="P480" s="245">
        <f>O480*H480</f>
        <v>0</v>
      </c>
      <c r="Q480" s="245">
        <v>0</v>
      </c>
      <c r="R480" s="245">
        <f>Q480*H480</f>
        <v>0</v>
      </c>
      <c r="S480" s="245">
        <v>0</v>
      </c>
      <c r="T480" s="246">
        <f>S480*H480</f>
        <v>0</v>
      </c>
      <c r="AR480" s="247" t="s">
        <v>362</v>
      </c>
      <c r="AT480" s="247" t="s">
        <v>280</v>
      </c>
      <c r="AU480" s="247" t="s">
        <v>96</v>
      </c>
      <c r="AY480" s="16" t="s">
        <v>278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16" t="s">
        <v>93</v>
      </c>
      <c r="BK480" s="248">
        <f>ROUND(I480*H480,2)</f>
        <v>0</v>
      </c>
      <c r="BL480" s="16" t="s">
        <v>362</v>
      </c>
      <c r="BM480" s="247" t="s">
        <v>1000</v>
      </c>
    </row>
    <row r="481" spans="2:51" s="12" customFormat="1" ht="12">
      <c r="B481" s="249"/>
      <c r="C481" s="250"/>
      <c r="D481" s="251" t="s">
        <v>291</v>
      </c>
      <c r="E481" s="252" t="s">
        <v>1</v>
      </c>
      <c r="F481" s="253" t="s">
        <v>1001</v>
      </c>
      <c r="G481" s="250"/>
      <c r="H481" s="254">
        <v>84.565</v>
      </c>
      <c r="I481" s="255"/>
      <c r="J481" s="250"/>
      <c r="K481" s="250"/>
      <c r="L481" s="256"/>
      <c r="M481" s="257"/>
      <c r="N481" s="258"/>
      <c r="O481" s="258"/>
      <c r="P481" s="258"/>
      <c r="Q481" s="258"/>
      <c r="R481" s="258"/>
      <c r="S481" s="258"/>
      <c r="T481" s="259"/>
      <c r="AT481" s="260" t="s">
        <v>291</v>
      </c>
      <c r="AU481" s="260" t="s">
        <v>96</v>
      </c>
      <c r="AV481" s="12" t="s">
        <v>96</v>
      </c>
      <c r="AW481" s="12" t="s">
        <v>42</v>
      </c>
      <c r="AX481" s="12" t="s">
        <v>93</v>
      </c>
      <c r="AY481" s="260" t="s">
        <v>278</v>
      </c>
    </row>
    <row r="482" spans="2:65" s="1" customFormat="1" ht="21.6" customHeight="1">
      <c r="B482" s="38"/>
      <c r="C482" s="282" t="s">
        <v>1002</v>
      </c>
      <c r="D482" s="282" t="s">
        <v>407</v>
      </c>
      <c r="E482" s="283" t="s">
        <v>1003</v>
      </c>
      <c r="F482" s="284" t="s">
        <v>1004</v>
      </c>
      <c r="G482" s="285" t="s">
        <v>312</v>
      </c>
      <c r="H482" s="286">
        <v>97.25</v>
      </c>
      <c r="I482" s="287"/>
      <c r="J482" s="288">
        <f>ROUND(I482*H482,2)</f>
        <v>0</v>
      </c>
      <c r="K482" s="284" t="s">
        <v>284</v>
      </c>
      <c r="L482" s="289"/>
      <c r="M482" s="290" t="s">
        <v>1</v>
      </c>
      <c r="N482" s="291" t="s">
        <v>51</v>
      </c>
      <c r="O482" s="86"/>
      <c r="P482" s="245">
        <f>O482*H482</f>
        <v>0</v>
      </c>
      <c r="Q482" s="245">
        <v>0.0019</v>
      </c>
      <c r="R482" s="245">
        <f>Q482*H482</f>
        <v>0.184775</v>
      </c>
      <c r="S482" s="245">
        <v>0</v>
      </c>
      <c r="T482" s="246">
        <f>S482*H482</f>
        <v>0</v>
      </c>
      <c r="AR482" s="247" t="s">
        <v>444</v>
      </c>
      <c r="AT482" s="247" t="s">
        <v>407</v>
      </c>
      <c r="AU482" s="247" t="s">
        <v>96</v>
      </c>
      <c r="AY482" s="16" t="s">
        <v>278</v>
      </c>
      <c r="BE482" s="248">
        <f>IF(N482="základní",J482,0)</f>
        <v>0</v>
      </c>
      <c r="BF482" s="248">
        <f>IF(N482="snížená",J482,0)</f>
        <v>0</v>
      </c>
      <c r="BG482" s="248">
        <f>IF(N482="zákl. přenesená",J482,0)</f>
        <v>0</v>
      </c>
      <c r="BH482" s="248">
        <f>IF(N482="sníž. přenesená",J482,0)</f>
        <v>0</v>
      </c>
      <c r="BI482" s="248">
        <f>IF(N482="nulová",J482,0)</f>
        <v>0</v>
      </c>
      <c r="BJ482" s="16" t="s">
        <v>93</v>
      </c>
      <c r="BK482" s="248">
        <f>ROUND(I482*H482,2)</f>
        <v>0</v>
      </c>
      <c r="BL482" s="16" t="s">
        <v>362</v>
      </c>
      <c r="BM482" s="247" t="s">
        <v>1005</v>
      </c>
    </row>
    <row r="483" spans="2:51" s="12" customFormat="1" ht="12">
      <c r="B483" s="249"/>
      <c r="C483" s="250"/>
      <c r="D483" s="251" t="s">
        <v>291</v>
      </c>
      <c r="E483" s="250"/>
      <c r="F483" s="253" t="s">
        <v>1006</v>
      </c>
      <c r="G483" s="250"/>
      <c r="H483" s="254">
        <v>97.25</v>
      </c>
      <c r="I483" s="255"/>
      <c r="J483" s="250"/>
      <c r="K483" s="250"/>
      <c r="L483" s="256"/>
      <c r="M483" s="257"/>
      <c r="N483" s="258"/>
      <c r="O483" s="258"/>
      <c r="P483" s="258"/>
      <c r="Q483" s="258"/>
      <c r="R483" s="258"/>
      <c r="S483" s="258"/>
      <c r="T483" s="259"/>
      <c r="AT483" s="260" t="s">
        <v>291</v>
      </c>
      <c r="AU483" s="260" t="s">
        <v>96</v>
      </c>
      <c r="AV483" s="12" t="s">
        <v>96</v>
      </c>
      <c r="AW483" s="12" t="s">
        <v>4</v>
      </c>
      <c r="AX483" s="12" t="s">
        <v>93</v>
      </c>
      <c r="AY483" s="260" t="s">
        <v>278</v>
      </c>
    </row>
    <row r="484" spans="2:65" s="1" customFormat="1" ht="43.2" customHeight="1">
      <c r="B484" s="38"/>
      <c r="C484" s="236" t="s">
        <v>1007</v>
      </c>
      <c r="D484" s="236" t="s">
        <v>280</v>
      </c>
      <c r="E484" s="237" t="s">
        <v>1008</v>
      </c>
      <c r="F484" s="238" t="s">
        <v>1009</v>
      </c>
      <c r="G484" s="239" t="s">
        <v>283</v>
      </c>
      <c r="H484" s="240">
        <v>53.814</v>
      </c>
      <c r="I484" s="241"/>
      <c r="J484" s="242">
        <f>ROUND(I484*H484,2)</f>
        <v>0</v>
      </c>
      <c r="K484" s="238" t="s">
        <v>284</v>
      </c>
      <c r="L484" s="43"/>
      <c r="M484" s="243" t="s">
        <v>1</v>
      </c>
      <c r="N484" s="244" t="s">
        <v>51</v>
      </c>
      <c r="O484" s="86"/>
      <c r="P484" s="245">
        <f>O484*H484</f>
        <v>0</v>
      </c>
      <c r="Q484" s="245">
        <v>0</v>
      </c>
      <c r="R484" s="245">
        <f>Q484*H484</f>
        <v>0</v>
      </c>
      <c r="S484" s="245">
        <v>0</v>
      </c>
      <c r="T484" s="246">
        <f>S484*H484</f>
        <v>0</v>
      </c>
      <c r="AR484" s="247" t="s">
        <v>362</v>
      </c>
      <c r="AT484" s="247" t="s">
        <v>280</v>
      </c>
      <c r="AU484" s="247" t="s">
        <v>96</v>
      </c>
      <c r="AY484" s="16" t="s">
        <v>278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6" t="s">
        <v>93</v>
      </c>
      <c r="BK484" s="248">
        <f>ROUND(I484*H484,2)</f>
        <v>0</v>
      </c>
      <c r="BL484" s="16" t="s">
        <v>362</v>
      </c>
      <c r="BM484" s="247" t="s">
        <v>1010</v>
      </c>
    </row>
    <row r="485" spans="2:51" s="12" customFormat="1" ht="12">
      <c r="B485" s="249"/>
      <c r="C485" s="250"/>
      <c r="D485" s="251" t="s">
        <v>291</v>
      </c>
      <c r="E485" s="252" t="s">
        <v>1</v>
      </c>
      <c r="F485" s="253" t="s">
        <v>1011</v>
      </c>
      <c r="G485" s="250"/>
      <c r="H485" s="254">
        <v>53.814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AT485" s="260" t="s">
        <v>291</v>
      </c>
      <c r="AU485" s="260" t="s">
        <v>96</v>
      </c>
      <c r="AV485" s="12" t="s">
        <v>96</v>
      </c>
      <c r="AW485" s="12" t="s">
        <v>42</v>
      </c>
      <c r="AX485" s="12" t="s">
        <v>93</v>
      </c>
      <c r="AY485" s="260" t="s">
        <v>278</v>
      </c>
    </row>
    <row r="486" spans="2:65" s="1" customFormat="1" ht="54" customHeight="1">
      <c r="B486" s="38"/>
      <c r="C486" s="236" t="s">
        <v>1012</v>
      </c>
      <c r="D486" s="236" t="s">
        <v>280</v>
      </c>
      <c r="E486" s="237" t="s">
        <v>1013</v>
      </c>
      <c r="F486" s="238" t="s">
        <v>1014</v>
      </c>
      <c r="G486" s="239" t="s">
        <v>312</v>
      </c>
      <c r="H486" s="240">
        <v>9.84</v>
      </c>
      <c r="I486" s="241"/>
      <c r="J486" s="242">
        <f>ROUND(I486*H486,2)</f>
        <v>0</v>
      </c>
      <c r="K486" s="238" t="s">
        <v>284</v>
      </c>
      <c r="L486" s="43"/>
      <c r="M486" s="243" t="s">
        <v>1</v>
      </c>
      <c r="N486" s="244" t="s">
        <v>51</v>
      </c>
      <c r="O486" s="86"/>
      <c r="P486" s="245">
        <f>O486*H486</f>
        <v>0</v>
      </c>
      <c r="Q486" s="245">
        <v>0</v>
      </c>
      <c r="R486" s="245">
        <f>Q486*H486</f>
        <v>0</v>
      </c>
      <c r="S486" s="245">
        <v>0</v>
      </c>
      <c r="T486" s="246">
        <f>S486*H486</f>
        <v>0</v>
      </c>
      <c r="AR486" s="247" t="s">
        <v>362</v>
      </c>
      <c r="AT486" s="247" t="s">
        <v>280</v>
      </c>
      <c r="AU486" s="247" t="s">
        <v>96</v>
      </c>
      <c r="AY486" s="16" t="s">
        <v>278</v>
      </c>
      <c r="BE486" s="248">
        <f>IF(N486="základní",J486,0)</f>
        <v>0</v>
      </c>
      <c r="BF486" s="248">
        <f>IF(N486="snížená",J486,0)</f>
        <v>0</v>
      </c>
      <c r="BG486" s="248">
        <f>IF(N486="zákl. přenesená",J486,0)</f>
        <v>0</v>
      </c>
      <c r="BH486" s="248">
        <f>IF(N486="sníž. přenesená",J486,0)</f>
        <v>0</v>
      </c>
      <c r="BI486" s="248">
        <f>IF(N486="nulová",J486,0)</f>
        <v>0</v>
      </c>
      <c r="BJ486" s="16" t="s">
        <v>93</v>
      </c>
      <c r="BK486" s="248">
        <f>ROUND(I486*H486,2)</f>
        <v>0</v>
      </c>
      <c r="BL486" s="16" t="s">
        <v>362</v>
      </c>
      <c r="BM486" s="247" t="s">
        <v>1015</v>
      </c>
    </row>
    <row r="487" spans="2:51" s="12" customFormat="1" ht="12">
      <c r="B487" s="249"/>
      <c r="C487" s="250"/>
      <c r="D487" s="251" t="s">
        <v>291</v>
      </c>
      <c r="E487" s="252" t="s">
        <v>1</v>
      </c>
      <c r="F487" s="253" t="s">
        <v>1016</v>
      </c>
      <c r="G487" s="250"/>
      <c r="H487" s="254">
        <v>2.564</v>
      </c>
      <c r="I487" s="255"/>
      <c r="J487" s="250"/>
      <c r="K487" s="250"/>
      <c r="L487" s="256"/>
      <c r="M487" s="257"/>
      <c r="N487" s="258"/>
      <c r="O487" s="258"/>
      <c r="P487" s="258"/>
      <c r="Q487" s="258"/>
      <c r="R487" s="258"/>
      <c r="S487" s="258"/>
      <c r="T487" s="259"/>
      <c r="AT487" s="260" t="s">
        <v>291</v>
      </c>
      <c r="AU487" s="260" t="s">
        <v>96</v>
      </c>
      <c r="AV487" s="12" t="s">
        <v>96</v>
      </c>
      <c r="AW487" s="12" t="s">
        <v>42</v>
      </c>
      <c r="AX487" s="12" t="s">
        <v>86</v>
      </c>
      <c r="AY487" s="260" t="s">
        <v>278</v>
      </c>
    </row>
    <row r="488" spans="2:51" s="12" customFormat="1" ht="12">
      <c r="B488" s="249"/>
      <c r="C488" s="250"/>
      <c r="D488" s="251" t="s">
        <v>291</v>
      </c>
      <c r="E488" s="252" t="s">
        <v>1</v>
      </c>
      <c r="F488" s="253" t="s">
        <v>1017</v>
      </c>
      <c r="G488" s="250"/>
      <c r="H488" s="254">
        <v>2.604</v>
      </c>
      <c r="I488" s="255"/>
      <c r="J488" s="250"/>
      <c r="K488" s="250"/>
      <c r="L488" s="256"/>
      <c r="M488" s="257"/>
      <c r="N488" s="258"/>
      <c r="O488" s="258"/>
      <c r="P488" s="258"/>
      <c r="Q488" s="258"/>
      <c r="R488" s="258"/>
      <c r="S488" s="258"/>
      <c r="T488" s="259"/>
      <c r="AT488" s="260" t="s">
        <v>291</v>
      </c>
      <c r="AU488" s="260" t="s">
        <v>96</v>
      </c>
      <c r="AV488" s="12" t="s">
        <v>96</v>
      </c>
      <c r="AW488" s="12" t="s">
        <v>42</v>
      </c>
      <c r="AX488" s="12" t="s">
        <v>86</v>
      </c>
      <c r="AY488" s="260" t="s">
        <v>278</v>
      </c>
    </row>
    <row r="489" spans="2:51" s="12" customFormat="1" ht="12">
      <c r="B489" s="249"/>
      <c r="C489" s="250"/>
      <c r="D489" s="251" t="s">
        <v>291</v>
      </c>
      <c r="E489" s="252" t="s">
        <v>1</v>
      </c>
      <c r="F489" s="253" t="s">
        <v>1018</v>
      </c>
      <c r="G489" s="250"/>
      <c r="H489" s="254">
        <v>3.12</v>
      </c>
      <c r="I489" s="255"/>
      <c r="J489" s="250"/>
      <c r="K489" s="250"/>
      <c r="L489" s="256"/>
      <c r="M489" s="257"/>
      <c r="N489" s="258"/>
      <c r="O489" s="258"/>
      <c r="P489" s="258"/>
      <c r="Q489" s="258"/>
      <c r="R489" s="258"/>
      <c r="S489" s="258"/>
      <c r="T489" s="259"/>
      <c r="AT489" s="260" t="s">
        <v>291</v>
      </c>
      <c r="AU489" s="260" t="s">
        <v>96</v>
      </c>
      <c r="AV489" s="12" t="s">
        <v>96</v>
      </c>
      <c r="AW489" s="12" t="s">
        <v>42</v>
      </c>
      <c r="AX489" s="12" t="s">
        <v>86</v>
      </c>
      <c r="AY489" s="260" t="s">
        <v>278</v>
      </c>
    </row>
    <row r="490" spans="2:51" s="12" customFormat="1" ht="12">
      <c r="B490" s="249"/>
      <c r="C490" s="250"/>
      <c r="D490" s="251" t="s">
        <v>291</v>
      </c>
      <c r="E490" s="252" t="s">
        <v>1</v>
      </c>
      <c r="F490" s="253" t="s">
        <v>1019</v>
      </c>
      <c r="G490" s="250"/>
      <c r="H490" s="254">
        <v>1.552</v>
      </c>
      <c r="I490" s="255"/>
      <c r="J490" s="250"/>
      <c r="K490" s="250"/>
      <c r="L490" s="256"/>
      <c r="M490" s="257"/>
      <c r="N490" s="258"/>
      <c r="O490" s="258"/>
      <c r="P490" s="258"/>
      <c r="Q490" s="258"/>
      <c r="R490" s="258"/>
      <c r="S490" s="258"/>
      <c r="T490" s="259"/>
      <c r="AT490" s="260" t="s">
        <v>291</v>
      </c>
      <c r="AU490" s="260" t="s">
        <v>96</v>
      </c>
      <c r="AV490" s="12" t="s">
        <v>96</v>
      </c>
      <c r="AW490" s="12" t="s">
        <v>42</v>
      </c>
      <c r="AX490" s="12" t="s">
        <v>86</v>
      </c>
      <c r="AY490" s="260" t="s">
        <v>278</v>
      </c>
    </row>
    <row r="491" spans="2:51" s="14" customFormat="1" ht="12">
      <c r="B491" s="271"/>
      <c r="C491" s="272"/>
      <c r="D491" s="251" t="s">
        <v>291</v>
      </c>
      <c r="E491" s="273" t="s">
        <v>1</v>
      </c>
      <c r="F491" s="274" t="s">
        <v>361</v>
      </c>
      <c r="G491" s="272"/>
      <c r="H491" s="275">
        <v>9.84</v>
      </c>
      <c r="I491" s="276"/>
      <c r="J491" s="272"/>
      <c r="K491" s="272"/>
      <c r="L491" s="277"/>
      <c r="M491" s="278"/>
      <c r="N491" s="279"/>
      <c r="O491" s="279"/>
      <c r="P491" s="279"/>
      <c r="Q491" s="279"/>
      <c r="R491" s="279"/>
      <c r="S491" s="279"/>
      <c r="T491" s="280"/>
      <c r="AT491" s="281" t="s">
        <v>291</v>
      </c>
      <c r="AU491" s="281" t="s">
        <v>96</v>
      </c>
      <c r="AV491" s="14" t="s">
        <v>285</v>
      </c>
      <c r="AW491" s="14" t="s">
        <v>42</v>
      </c>
      <c r="AX491" s="14" t="s">
        <v>93</v>
      </c>
      <c r="AY491" s="281" t="s">
        <v>278</v>
      </c>
    </row>
    <row r="492" spans="2:65" s="1" customFormat="1" ht="43.2" customHeight="1">
      <c r="B492" s="38"/>
      <c r="C492" s="236" t="s">
        <v>1020</v>
      </c>
      <c r="D492" s="236" t="s">
        <v>280</v>
      </c>
      <c r="E492" s="237" t="s">
        <v>1021</v>
      </c>
      <c r="F492" s="238" t="s">
        <v>1022</v>
      </c>
      <c r="G492" s="239" t="s">
        <v>283</v>
      </c>
      <c r="H492" s="240">
        <v>10</v>
      </c>
      <c r="I492" s="241"/>
      <c r="J492" s="242">
        <f>ROUND(I492*H492,2)</f>
        <v>0</v>
      </c>
      <c r="K492" s="238" t="s">
        <v>284</v>
      </c>
      <c r="L492" s="43"/>
      <c r="M492" s="243" t="s">
        <v>1</v>
      </c>
      <c r="N492" s="244" t="s">
        <v>51</v>
      </c>
      <c r="O492" s="86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AR492" s="247" t="s">
        <v>362</v>
      </c>
      <c r="AT492" s="247" t="s">
        <v>280</v>
      </c>
      <c r="AU492" s="247" t="s">
        <v>96</v>
      </c>
      <c r="AY492" s="16" t="s">
        <v>278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6" t="s">
        <v>93</v>
      </c>
      <c r="BK492" s="248">
        <f>ROUND(I492*H492,2)</f>
        <v>0</v>
      </c>
      <c r="BL492" s="16" t="s">
        <v>362</v>
      </c>
      <c r="BM492" s="247" t="s">
        <v>1023</v>
      </c>
    </row>
    <row r="493" spans="2:65" s="1" customFormat="1" ht="54" customHeight="1">
      <c r="B493" s="38"/>
      <c r="C493" s="236" t="s">
        <v>1024</v>
      </c>
      <c r="D493" s="236" t="s">
        <v>280</v>
      </c>
      <c r="E493" s="237" t="s">
        <v>1025</v>
      </c>
      <c r="F493" s="238" t="s">
        <v>1026</v>
      </c>
      <c r="G493" s="239" t="s">
        <v>370</v>
      </c>
      <c r="H493" s="240">
        <v>107.628</v>
      </c>
      <c r="I493" s="241"/>
      <c r="J493" s="242">
        <f>ROUND(I493*H493,2)</f>
        <v>0</v>
      </c>
      <c r="K493" s="238" t="s">
        <v>284</v>
      </c>
      <c r="L493" s="43"/>
      <c r="M493" s="243" t="s">
        <v>1</v>
      </c>
      <c r="N493" s="244" t="s">
        <v>51</v>
      </c>
      <c r="O493" s="86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AR493" s="247" t="s">
        <v>362</v>
      </c>
      <c r="AT493" s="247" t="s">
        <v>280</v>
      </c>
      <c r="AU493" s="247" t="s">
        <v>96</v>
      </c>
      <c r="AY493" s="16" t="s">
        <v>278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6" t="s">
        <v>93</v>
      </c>
      <c r="BK493" s="248">
        <f>ROUND(I493*H493,2)</f>
        <v>0</v>
      </c>
      <c r="BL493" s="16" t="s">
        <v>362</v>
      </c>
      <c r="BM493" s="247" t="s">
        <v>1027</v>
      </c>
    </row>
    <row r="494" spans="2:51" s="12" customFormat="1" ht="12">
      <c r="B494" s="249"/>
      <c r="C494" s="250"/>
      <c r="D494" s="251" t="s">
        <v>291</v>
      </c>
      <c r="E494" s="252" t="s">
        <v>1</v>
      </c>
      <c r="F494" s="253" t="s">
        <v>1028</v>
      </c>
      <c r="G494" s="250"/>
      <c r="H494" s="254">
        <v>107.628</v>
      </c>
      <c r="I494" s="255"/>
      <c r="J494" s="250"/>
      <c r="K494" s="250"/>
      <c r="L494" s="256"/>
      <c r="M494" s="257"/>
      <c r="N494" s="258"/>
      <c r="O494" s="258"/>
      <c r="P494" s="258"/>
      <c r="Q494" s="258"/>
      <c r="R494" s="258"/>
      <c r="S494" s="258"/>
      <c r="T494" s="259"/>
      <c r="AT494" s="260" t="s">
        <v>291</v>
      </c>
      <c r="AU494" s="260" t="s">
        <v>96</v>
      </c>
      <c r="AV494" s="12" t="s">
        <v>96</v>
      </c>
      <c r="AW494" s="12" t="s">
        <v>42</v>
      </c>
      <c r="AX494" s="12" t="s">
        <v>93</v>
      </c>
      <c r="AY494" s="260" t="s">
        <v>278</v>
      </c>
    </row>
    <row r="495" spans="2:65" s="1" customFormat="1" ht="32.4" customHeight="1">
      <c r="B495" s="38"/>
      <c r="C495" s="282" t="s">
        <v>1029</v>
      </c>
      <c r="D495" s="282" t="s">
        <v>407</v>
      </c>
      <c r="E495" s="283" t="s">
        <v>1030</v>
      </c>
      <c r="F495" s="284" t="s">
        <v>1031</v>
      </c>
      <c r="G495" s="285" t="s">
        <v>370</v>
      </c>
      <c r="H495" s="286">
        <v>113.009</v>
      </c>
      <c r="I495" s="287"/>
      <c r="J495" s="288">
        <f>ROUND(I495*H495,2)</f>
        <v>0</v>
      </c>
      <c r="K495" s="284" t="s">
        <v>284</v>
      </c>
      <c r="L495" s="289"/>
      <c r="M495" s="290" t="s">
        <v>1</v>
      </c>
      <c r="N495" s="291" t="s">
        <v>51</v>
      </c>
      <c r="O495" s="86"/>
      <c r="P495" s="245">
        <f>O495*H495</f>
        <v>0</v>
      </c>
      <c r="Q495" s="245">
        <v>1E-05</v>
      </c>
      <c r="R495" s="245">
        <f>Q495*H495</f>
        <v>0.00113009</v>
      </c>
      <c r="S495" s="245">
        <v>0</v>
      </c>
      <c r="T495" s="246">
        <f>S495*H495</f>
        <v>0</v>
      </c>
      <c r="AR495" s="247" t="s">
        <v>444</v>
      </c>
      <c r="AT495" s="247" t="s">
        <v>407</v>
      </c>
      <c r="AU495" s="247" t="s">
        <v>96</v>
      </c>
      <c r="AY495" s="16" t="s">
        <v>278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16" t="s">
        <v>93</v>
      </c>
      <c r="BK495" s="248">
        <f>ROUND(I495*H495,2)</f>
        <v>0</v>
      </c>
      <c r="BL495" s="16" t="s">
        <v>362</v>
      </c>
      <c r="BM495" s="247" t="s">
        <v>1032</v>
      </c>
    </row>
    <row r="496" spans="2:51" s="12" customFormat="1" ht="12">
      <c r="B496" s="249"/>
      <c r="C496" s="250"/>
      <c r="D496" s="251" t="s">
        <v>291</v>
      </c>
      <c r="E496" s="250"/>
      <c r="F496" s="253" t="s">
        <v>1033</v>
      </c>
      <c r="G496" s="250"/>
      <c r="H496" s="254">
        <v>113.009</v>
      </c>
      <c r="I496" s="255"/>
      <c r="J496" s="250"/>
      <c r="K496" s="250"/>
      <c r="L496" s="256"/>
      <c r="M496" s="257"/>
      <c r="N496" s="258"/>
      <c r="O496" s="258"/>
      <c r="P496" s="258"/>
      <c r="Q496" s="258"/>
      <c r="R496" s="258"/>
      <c r="S496" s="258"/>
      <c r="T496" s="259"/>
      <c r="AT496" s="260" t="s">
        <v>291</v>
      </c>
      <c r="AU496" s="260" t="s">
        <v>96</v>
      </c>
      <c r="AV496" s="12" t="s">
        <v>96</v>
      </c>
      <c r="AW496" s="12" t="s">
        <v>4</v>
      </c>
      <c r="AX496" s="12" t="s">
        <v>93</v>
      </c>
      <c r="AY496" s="260" t="s">
        <v>278</v>
      </c>
    </row>
    <row r="497" spans="2:65" s="1" customFormat="1" ht="32.4" customHeight="1">
      <c r="B497" s="38"/>
      <c r="C497" s="236" t="s">
        <v>1034</v>
      </c>
      <c r="D497" s="236" t="s">
        <v>280</v>
      </c>
      <c r="E497" s="237" t="s">
        <v>1035</v>
      </c>
      <c r="F497" s="238" t="s">
        <v>1036</v>
      </c>
      <c r="G497" s="239" t="s">
        <v>312</v>
      </c>
      <c r="H497" s="240">
        <v>64.039</v>
      </c>
      <c r="I497" s="241"/>
      <c r="J497" s="242">
        <f>ROUND(I497*H497,2)</f>
        <v>0</v>
      </c>
      <c r="K497" s="238" t="s">
        <v>284</v>
      </c>
      <c r="L497" s="43"/>
      <c r="M497" s="243" t="s">
        <v>1</v>
      </c>
      <c r="N497" s="244" t="s">
        <v>51</v>
      </c>
      <c r="O497" s="86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AR497" s="247" t="s">
        <v>362</v>
      </c>
      <c r="AT497" s="247" t="s">
        <v>280</v>
      </c>
      <c r="AU497" s="247" t="s">
        <v>96</v>
      </c>
      <c r="AY497" s="16" t="s">
        <v>278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6" t="s">
        <v>93</v>
      </c>
      <c r="BK497" s="248">
        <f>ROUND(I497*H497,2)</f>
        <v>0</v>
      </c>
      <c r="BL497" s="16" t="s">
        <v>362</v>
      </c>
      <c r="BM497" s="247" t="s">
        <v>1037</v>
      </c>
    </row>
    <row r="498" spans="2:51" s="12" customFormat="1" ht="12">
      <c r="B498" s="249"/>
      <c r="C498" s="250"/>
      <c r="D498" s="251" t="s">
        <v>291</v>
      </c>
      <c r="E498" s="252" t="s">
        <v>1</v>
      </c>
      <c r="F498" s="253" t="s">
        <v>1038</v>
      </c>
      <c r="G498" s="250"/>
      <c r="H498" s="254">
        <v>64.039</v>
      </c>
      <c r="I498" s="255"/>
      <c r="J498" s="250"/>
      <c r="K498" s="250"/>
      <c r="L498" s="256"/>
      <c r="M498" s="257"/>
      <c r="N498" s="258"/>
      <c r="O498" s="258"/>
      <c r="P498" s="258"/>
      <c r="Q498" s="258"/>
      <c r="R498" s="258"/>
      <c r="S498" s="258"/>
      <c r="T498" s="259"/>
      <c r="AT498" s="260" t="s">
        <v>291</v>
      </c>
      <c r="AU498" s="260" t="s">
        <v>96</v>
      </c>
      <c r="AV498" s="12" t="s">
        <v>96</v>
      </c>
      <c r="AW498" s="12" t="s">
        <v>42</v>
      </c>
      <c r="AX498" s="12" t="s">
        <v>93</v>
      </c>
      <c r="AY498" s="260" t="s">
        <v>278</v>
      </c>
    </row>
    <row r="499" spans="2:65" s="1" customFormat="1" ht="21.6" customHeight="1">
      <c r="B499" s="38"/>
      <c r="C499" s="282" t="s">
        <v>1039</v>
      </c>
      <c r="D499" s="282" t="s">
        <v>407</v>
      </c>
      <c r="E499" s="283" t="s">
        <v>1040</v>
      </c>
      <c r="F499" s="284" t="s">
        <v>1041</v>
      </c>
      <c r="G499" s="285" t="s">
        <v>312</v>
      </c>
      <c r="H499" s="286">
        <v>73.645</v>
      </c>
      <c r="I499" s="287"/>
      <c r="J499" s="288">
        <f>ROUND(I499*H499,2)</f>
        <v>0</v>
      </c>
      <c r="K499" s="284" t="s">
        <v>284</v>
      </c>
      <c r="L499" s="289"/>
      <c r="M499" s="290" t="s">
        <v>1</v>
      </c>
      <c r="N499" s="291" t="s">
        <v>51</v>
      </c>
      <c r="O499" s="86"/>
      <c r="P499" s="245">
        <f>O499*H499</f>
        <v>0</v>
      </c>
      <c r="Q499" s="245">
        <v>0.0003</v>
      </c>
      <c r="R499" s="245">
        <f>Q499*H499</f>
        <v>0.0220935</v>
      </c>
      <c r="S499" s="245">
        <v>0</v>
      </c>
      <c r="T499" s="246">
        <f>S499*H499</f>
        <v>0</v>
      </c>
      <c r="AR499" s="247" t="s">
        <v>444</v>
      </c>
      <c r="AT499" s="247" t="s">
        <v>407</v>
      </c>
      <c r="AU499" s="247" t="s">
        <v>96</v>
      </c>
      <c r="AY499" s="16" t="s">
        <v>278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6" t="s">
        <v>93</v>
      </c>
      <c r="BK499" s="248">
        <f>ROUND(I499*H499,2)</f>
        <v>0</v>
      </c>
      <c r="BL499" s="16" t="s">
        <v>362</v>
      </c>
      <c r="BM499" s="247" t="s">
        <v>1042</v>
      </c>
    </row>
    <row r="500" spans="2:51" s="12" customFormat="1" ht="12">
      <c r="B500" s="249"/>
      <c r="C500" s="250"/>
      <c r="D500" s="251" t="s">
        <v>291</v>
      </c>
      <c r="E500" s="250"/>
      <c r="F500" s="253" t="s">
        <v>1043</v>
      </c>
      <c r="G500" s="250"/>
      <c r="H500" s="254">
        <v>73.645</v>
      </c>
      <c r="I500" s="255"/>
      <c r="J500" s="250"/>
      <c r="K500" s="250"/>
      <c r="L500" s="256"/>
      <c r="M500" s="257"/>
      <c r="N500" s="258"/>
      <c r="O500" s="258"/>
      <c r="P500" s="258"/>
      <c r="Q500" s="258"/>
      <c r="R500" s="258"/>
      <c r="S500" s="258"/>
      <c r="T500" s="259"/>
      <c r="AT500" s="260" t="s">
        <v>291</v>
      </c>
      <c r="AU500" s="260" t="s">
        <v>96</v>
      </c>
      <c r="AV500" s="12" t="s">
        <v>96</v>
      </c>
      <c r="AW500" s="12" t="s">
        <v>4</v>
      </c>
      <c r="AX500" s="12" t="s">
        <v>93</v>
      </c>
      <c r="AY500" s="260" t="s">
        <v>278</v>
      </c>
    </row>
    <row r="501" spans="2:65" s="1" customFormat="1" ht="43.2" customHeight="1">
      <c r="B501" s="38"/>
      <c r="C501" s="236" t="s">
        <v>1044</v>
      </c>
      <c r="D501" s="236" t="s">
        <v>280</v>
      </c>
      <c r="E501" s="237" t="s">
        <v>1045</v>
      </c>
      <c r="F501" s="238" t="s">
        <v>1046</v>
      </c>
      <c r="G501" s="239" t="s">
        <v>333</v>
      </c>
      <c r="H501" s="240">
        <v>0.208</v>
      </c>
      <c r="I501" s="241"/>
      <c r="J501" s="242">
        <f>ROUND(I501*H501,2)</f>
        <v>0</v>
      </c>
      <c r="K501" s="238" t="s">
        <v>284</v>
      </c>
      <c r="L501" s="43"/>
      <c r="M501" s="243" t="s">
        <v>1</v>
      </c>
      <c r="N501" s="244" t="s">
        <v>51</v>
      </c>
      <c r="O501" s="86"/>
      <c r="P501" s="245">
        <f>O501*H501</f>
        <v>0</v>
      </c>
      <c r="Q501" s="245">
        <v>0</v>
      </c>
      <c r="R501" s="245">
        <f>Q501*H501</f>
        <v>0</v>
      </c>
      <c r="S501" s="245">
        <v>0</v>
      </c>
      <c r="T501" s="246">
        <f>S501*H501</f>
        <v>0</v>
      </c>
      <c r="AR501" s="247" t="s">
        <v>362</v>
      </c>
      <c r="AT501" s="247" t="s">
        <v>280</v>
      </c>
      <c r="AU501" s="247" t="s">
        <v>96</v>
      </c>
      <c r="AY501" s="16" t="s">
        <v>278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16" t="s">
        <v>93</v>
      </c>
      <c r="BK501" s="248">
        <f>ROUND(I501*H501,2)</f>
        <v>0</v>
      </c>
      <c r="BL501" s="16" t="s">
        <v>362</v>
      </c>
      <c r="BM501" s="247" t="s">
        <v>1047</v>
      </c>
    </row>
    <row r="502" spans="2:63" s="11" customFormat="1" ht="22.8" customHeight="1">
      <c r="B502" s="220"/>
      <c r="C502" s="221"/>
      <c r="D502" s="222" t="s">
        <v>85</v>
      </c>
      <c r="E502" s="234" t="s">
        <v>1048</v>
      </c>
      <c r="F502" s="234" t="s">
        <v>1049</v>
      </c>
      <c r="G502" s="221"/>
      <c r="H502" s="221"/>
      <c r="I502" s="224"/>
      <c r="J502" s="235">
        <f>BK502</f>
        <v>0</v>
      </c>
      <c r="K502" s="221"/>
      <c r="L502" s="226"/>
      <c r="M502" s="227"/>
      <c r="N502" s="228"/>
      <c r="O502" s="228"/>
      <c r="P502" s="229">
        <f>SUM(P503:P554)</f>
        <v>0</v>
      </c>
      <c r="Q502" s="228"/>
      <c r="R502" s="229">
        <f>SUM(R503:R554)</f>
        <v>9.94383293</v>
      </c>
      <c r="S502" s="228"/>
      <c r="T502" s="230">
        <f>SUM(T503:T554)</f>
        <v>35.687968</v>
      </c>
      <c r="AR502" s="231" t="s">
        <v>96</v>
      </c>
      <c r="AT502" s="232" t="s">
        <v>85</v>
      </c>
      <c r="AU502" s="232" t="s">
        <v>93</v>
      </c>
      <c r="AY502" s="231" t="s">
        <v>278</v>
      </c>
      <c r="BK502" s="233">
        <f>SUM(BK503:BK554)</f>
        <v>0</v>
      </c>
    </row>
    <row r="503" spans="2:65" s="1" customFormat="1" ht="54" customHeight="1">
      <c r="B503" s="38"/>
      <c r="C503" s="236" t="s">
        <v>1050</v>
      </c>
      <c r="D503" s="236" t="s">
        <v>280</v>
      </c>
      <c r="E503" s="237" t="s">
        <v>1051</v>
      </c>
      <c r="F503" s="238" t="s">
        <v>1052</v>
      </c>
      <c r="G503" s="239" t="s">
        <v>312</v>
      </c>
      <c r="H503" s="240">
        <v>467.12</v>
      </c>
      <c r="I503" s="241"/>
      <c r="J503" s="242">
        <f>ROUND(I503*H503,2)</f>
        <v>0</v>
      </c>
      <c r="K503" s="238" t="s">
        <v>284</v>
      </c>
      <c r="L503" s="43"/>
      <c r="M503" s="243" t="s">
        <v>1</v>
      </c>
      <c r="N503" s="244" t="s">
        <v>51</v>
      </c>
      <c r="O503" s="86"/>
      <c r="P503" s="245">
        <f>O503*H503</f>
        <v>0</v>
      </c>
      <c r="Q503" s="245">
        <v>0</v>
      </c>
      <c r="R503" s="245">
        <f>Q503*H503</f>
        <v>0</v>
      </c>
      <c r="S503" s="245">
        <v>0.0014</v>
      </c>
      <c r="T503" s="246">
        <f>S503*H503</f>
        <v>0.653968</v>
      </c>
      <c r="AR503" s="247" t="s">
        <v>362</v>
      </c>
      <c r="AT503" s="247" t="s">
        <v>280</v>
      </c>
      <c r="AU503" s="247" t="s">
        <v>96</v>
      </c>
      <c r="AY503" s="16" t="s">
        <v>278</v>
      </c>
      <c r="BE503" s="248">
        <f>IF(N503="základní",J503,0)</f>
        <v>0</v>
      </c>
      <c r="BF503" s="248">
        <f>IF(N503="snížená",J503,0)</f>
        <v>0</v>
      </c>
      <c r="BG503" s="248">
        <f>IF(N503="zákl. přenesená",J503,0)</f>
        <v>0</v>
      </c>
      <c r="BH503" s="248">
        <f>IF(N503="sníž. přenesená",J503,0)</f>
        <v>0</v>
      </c>
      <c r="BI503" s="248">
        <f>IF(N503="nulová",J503,0)</f>
        <v>0</v>
      </c>
      <c r="BJ503" s="16" t="s">
        <v>93</v>
      </c>
      <c r="BK503" s="248">
        <f>ROUND(I503*H503,2)</f>
        <v>0</v>
      </c>
      <c r="BL503" s="16" t="s">
        <v>362</v>
      </c>
      <c r="BM503" s="247" t="s">
        <v>1053</v>
      </c>
    </row>
    <row r="504" spans="2:51" s="12" customFormat="1" ht="12">
      <c r="B504" s="249"/>
      <c r="C504" s="250"/>
      <c r="D504" s="251" t="s">
        <v>291</v>
      </c>
      <c r="E504" s="252" t="s">
        <v>1</v>
      </c>
      <c r="F504" s="253" t="s">
        <v>1054</v>
      </c>
      <c r="G504" s="250"/>
      <c r="H504" s="254">
        <v>467.12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AT504" s="260" t="s">
        <v>291</v>
      </c>
      <c r="AU504" s="260" t="s">
        <v>96</v>
      </c>
      <c r="AV504" s="12" t="s">
        <v>96</v>
      </c>
      <c r="AW504" s="12" t="s">
        <v>42</v>
      </c>
      <c r="AX504" s="12" t="s">
        <v>93</v>
      </c>
      <c r="AY504" s="260" t="s">
        <v>278</v>
      </c>
    </row>
    <row r="505" spans="2:65" s="1" customFormat="1" ht="43.2" customHeight="1">
      <c r="B505" s="38"/>
      <c r="C505" s="236" t="s">
        <v>1055</v>
      </c>
      <c r="D505" s="236" t="s">
        <v>280</v>
      </c>
      <c r="E505" s="237" t="s">
        <v>1056</v>
      </c>
      <c r="F505" s="238" t="s">
        <v>1057</v>
      </c>
      <c r="G505" s="239" t="s">
        <v>312</v>
      </c>
      <c r="H505" s="240">
        <v>164.68</v>
      </c>
      <c r="I505" s="241"/>
      <c r="J505" s="242">
        <f>ROUND(I505*H505,2)</f>
        <v>0</v>
      </c>
      <c r="K505" s="238" t="s">
        <v>284</v>
      </c>
      <c r="L505" s="43"/>
      <c r="M505" s="243" t="s">
        <v>1</v>
      </c>
      <c r="N505" s="244" t="s">
        <v>51</v>
      </c>
      <c r="O505" s="86"/>
      <c r="P505" s="245">
        <f>O505*H505</f>
        <v>0</v>
      </c>
      <c r="Q505" s="245">
        <v>0</v>
      </c>
      <c r="R505" s="245">
        <f>Q505*H505</f>
        <v>0</v>
      </c>
      <c r="S505" s="245">
        <v>0</v>
      </c>
      <c r="T505" s="246">
        <f>S505*H505</f>
        <v>0</v>
      </c>
      <c r="AR505" s="247" t="s">
        <v>362</v>
      </c>
      <c r="AT505" s="247" t="s">
        <v>280</v>
      </c>
      <c r="AU505" s="247" t="s">
        <v>96</v>
      </c>
      <c r="AY505" s="16" t="s">
        <v>278</v>
      </c>
      <c r="BE505" s="248">
        <f>IF(N505="základní",J505,0)</f>
        <v>0</v>
      </c>
      <c r="BF505" s="248">
        <f>IF(N505="snížená",J505,0)</f>
        <v>0</v>
      </c>
      <c r="BG505" s="248">
        <f>IF(N505="zákl. přenesená",J505,0)</f>
        <v>0</v>
      </c>
      <c r="BH505" s="248">
        <f>IF(N505="sníž. přenesená",J505,0)</f>
        <v>0</v>
      </c>
      <c r="BI505" s="248">
        <f>IF(N505="nulová",J505,0)</f>
        <v>0</v>
      </c>
      <c r="BJ505" s="16" t="s">
        <v>93</v>
      </c>
      <c r="BK505" s="248">
        <f>ROUND(I505*H505,2)</f>
        <v>0</v>
      </c>
      <c r="BL505" s="16" t="s">
        <v>362</v>
      </c>
      <c r="BM505" s="247" t="s">
        <v>1058</v>
      </c>
    </row>
    <row r="506" spans="2:51" s="12" customFormat="1" ht="12">
      <c r="B506" s="249"/>
      <c r="C506" s="250"/>
      <c r="D506" s="251" t="s">
        <v>291</v>
      </c>
      <c r="E506" s="252" t="s">
        <v>1</v>
      </c>
      <c r="F506" s="253" t="s">
        <v>1059</v>
      </c>
      <c r="G506" s="250"/>
      <c r="H506" s="254">
        <v>164.68</v>
      </c>
      <c r="I506" s="255"/>
      <c r="J506" s="250"/>
      <c r="K506" s="250"/>
      <c r="L506" s="256"/>
      <c r="M506" s="257"/>
      <c r="N506" s="258"/>
      <c r="O506" s="258"/>
      <c r="P506" s="258"/>
      <c r="Q506" s="258"/>
      <c r="R506" s="258"/>
      <c r="S506" s="258"/>
      <c r="T506" s="259"/>
      <c r="AT506" s="260" t="s">
        <v>291</v>
      </c>
      <c r="AU506" s="260" t="s">
        <v>96</v>
      </c>
      <c r="AV506" s="12" t="s">
        <v>96</v>
      </c>
      <c r="AW506" s="12" t="s">
        <v>42</v>
      </c>
      <c r="AX506" s="12" t="s">
        <v>93</v>
      </c>
      <c r="AY506" s="260" t="s">
        <v>278</v>
      </c>
    </row>
    <row r="507" spans="2:65" s="1" customFormat="1" ht="32.4" customHeight="1">
      <c r="B507" s="38"/>
      <c r="C507" s="282" t="s">
        <v>1060</v>
      </c>
      <c r="D507" s="282" t="s">
        <v>407</v>
      </c>
      <c r="E507" s="283" t="s">
        <v>1061</v>
      </c>
      <c r="F507" s="284" t="s">
        <v>1062</v>
      </c>
      <c r="G507" s="285" t="s">
        <v>312</v>
      </c>
      <c r="H507" s="286">
        <v>164.68</v>
      </c>
      <c r="I507" s="287"/>
      <c r="J507" s="288">
        <f>ROUND(I507*H507,2)</f>
        <v>0</v>
      </c>
      <c r="K507" s="284" t="s">
        <v>284</v>
      </c>
      <c r="L507" s="289"/>
      <c r="M507" s="290" t="s">
        <v>1</v>
      </c>
      <c r="N507" s="291" t="s">
        <v>51</v>
      </c>
      <c r="O507" s="86"/>
      <c r="P507" s="245">
        <f>O507*H507</f>
        <v>0</v>
      </c>
      <c r="Q507" s="245">
        <v>0.015</v>
      </c>
      <c r="R507" s="245">
        <f>Q507*H507</f>
        <v>2.4702</v>
      </c>
      <c r="S507" s="245">
        <v>0</v>
      </c>
      <c r="T507" s="246">
        <f>S507*H507</f>
        <v>0</v>
      </c>
      <c r="AR507" s="247" t="s">
        <v>444</v>
      </c>
      <c r="AT507" s="247" t="s">
        <v>407</v>
      </c>
      <c r="AU507" s="247" t="s">
        <v>96</v>
      </c>
      <c r="AY507" s="16" t="s">
        <v>278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6" t="s">
        <v>93</v>
      </c>
      <c r="BK507" s="248">
        <f>ROUND(I507*H507,2)</f>
        <v>0</v>
      </c>
      <c r="BL507" s="16" t="s">
        <v>362</v>
      </c>
      <c r="BM507" s="247" t="s">
        <v>1063</v>
      </c>
    </row>
    <row r="508" spans="2:51" s="12" customFormat="1" ht="12">
      <c r="B508" s="249"/>
      <c r="C508" s="250"/>
      <c r="D508" s="251" t="s">
        <v>291</v>
      </c>
      <c r="E508" s="252" t="s">
        <v>1</v>
      </c>
      <c r="F508" s="253" t="s">
        <v>1064</v>
      </c>
      <c r="G508" s="250"/>
      <c r="H508" s="254">
        <v>164.68</v>
      </c>
      <c r="I508" s="255"/>
      <c r="J508" s="250"/>
      <c r="K508" s="250"/>
      <c r="L508" s="256"/>
      <c r="M508" s="257"/>
      <c r="N508" s="258"/>
      <c r="O508" s="258"/>
      <c r="P508" s="258"/>
      <c r="Q508" s="258"/>
      <c r="R508" s="258"/>
      <c r="S508" s="258"/>
      <c r="T508" s="259"/>
      <c r="AT508" s="260" t="s">
        <v>291</v>
      </c>
      <c r="AU508" s="260" t="s">
        <v>96</v>
      </c>
      <c r="AV508" s="12" t="s">
        <v>96</v>
      </c>
      <c r="AW508" s="12" t="s">
        <v>42</v>
      </c>
      <c r="AX508" s="12" t="s">
        <v>93</v>
      </c>
      <c r="AY508" s="260" t="s">
        <v>278</v>
      </c>
    </row>
    <row r="509" spans="2:65" s="1" customFormat="1" ht="43.2" customHeight="1">
      <c r="B509" s="38"/>
      <c r="C509" s="236" t="s">
        <v>1065</v>
      </c>
      <c r="D509" s="236" t="s">
        <v>280</v>
      </c>
      <c r="E509" s="237" t="s">
        <v>1066</v>
      </c>
      <c r="F509" s="238" t="s">
        <v>1067</v>
      </c>
      <c r="G509" s="239" t="s">
        <v>312</v>
      </c>
      <c r="H509" s="240">
        <v>553.266</v>
      </c>
      <c r="I509" s="241"/>
      <c r="J509" s="242">
        <f>ROUND(I509*H509,2)</f>
        <v>0</v>
      </c>
      <c r="K509" s="238" t="s">
        <v>284</v>
      </c>
      <c r="L509" s="43"/>
      <c r="M509" s="243" t="s">
        <v>1</v>
      </c>
      <c r="N509" s="244" t="s">
        <v>51</v>
      </c>
      <c r="O509" s="86"/>
      <c r="P509" s="245">
        <f>O509*H509</f>
        <v>0</v>
      </c>
      <c r="Q509" s="245">
        <v>0.0003</v>
      </c>
      <c r="R509" s="245">
        <f>Q509*H509</f>
        <v>0.16597979999999998</v>
      </c>
      <c r="S509" s="245">
        <v>0</v>
      </c>
      <c r="T509" s="246">
        <f>S509*H509</f>
        <v>0</v>
      </c>
      <c r="AR509" s="247" t="s">
        <v>362</v>
      </c>
      <c r="AT509" s="247" t="s">
        <v>280</v>
      </c>
      <c r="AU509" s="247" t="s">
        <v>96</v>
      </c>
      <c r="AY509" s="16" t="s">
        <v>278</v>
      </c>
      <c r="BE509" s="248">
        <f>IF(N509="základní",J509,0)</f>
        <v>0</v>
      </c>
      <c r="BF509" s="248">
        <f>IF(N509="snížená",J509,0)</f>
        <v>0</v>
      </c>
      <c r="BG509" s="248">
        <f>IF(N509="zákl. přenesená",J509,0)</f>
        <v>0</v>
      </c>
      <c r="BH509" s="248">
        <f>IF(N509="sníž. přenesená",J509,0)</f>
        <v>0</v>
      </c>
      <c r="BI509" s="248">
        <f>IF(N509="nulová",J509,0)</f>
        <v>0</v>
      </c>
      <c r="BJ509" s="16" t="s">
        <v>93</v>
      </c>
      <c r="BK509" s="248">
        <f>ROUND(I509*H509,2)</f>
        <v>0</v>
      </c>
      <c r="BL509" s="16" t="s">
        <v>362</v>
      </c>
      <c r="BM509" s="247" t="s">
        <v>1068</v>
      </c>
    </row>
    <row r="510" spans="2:51" s="12" customFormat="1" ht="12">
      <c r="B510" s="249"/>
      <c r="C510" s="250"/>
      <c r="D510" s="251" t="s">
        <v>291</v>
      </c>
      <c r="E510" s="252" t="s">
        <v>1</v>
      </c>
      <c r="F510" s="253" t="s">
        <v>1069</v>
      </c>
      <c r="G510" s="250"/>
      <c r="H510" s="254">
        <v>553.266</v>
      </c>
      <c r="I510" s="255"/>
      <c r="J510" s="250"/>
      <c r="K510" s="250"/>
      <c r="L510" s="256"/>
      <c r="M510" s="257"/>
      <c r="N510" s="258"/>
      <c r="O510" s="258"/>
      <c r="P510" s="258"/>
      <c r="Q510" s="258"/>
      <c r="R510" s="258"/>
      <c r="S510" s="258"/>
      <c r="T510" s="259"/>
      <c r="AT510" s="260" t="s">
        <v>291</v>
      </c>
      <c r="AU510" s="260" t="s">
        <v>96</v>
      </c>
      <c r="AV510" s="12" t="s">
        <v>96</v>
      </c>
      <c r="AW510" s="12" t="s">
        <v>42</v>
      </c>
      <c r="AX510" s="12" t="s">
        <v>93</v>
      </c>
      <c r="AY510" s="260" t="s">
        <v>278</v>
      </c>
    </row>
    <row r="511" spans="2:65" s="1" customFormat="1" ht="21.6" customHeight="1">
      <c r="B511" s="38"/>
      <c r="C511" s="282" t="s">
        <v>1070</v>
      </c>
      <c r="D511" s="282" t="s">
        <v>407</v>
      </c>
      <c r="E511" s="283" t="s">
        <v>1071</v>
      </c>
      <c r="F511" s="284" t="s">
        <v>1072</v>
      </c>
      <c r="G511" s="285" t="s">
        <v>312</v>
      </c>
      <c r="H511" s="286">
        <v>540.685</v>
      </c>
      <c r="I511" s="287"/>
      <c r="J511" s="288">
        <f>ROUND(I511*H511,2)</f>
        <v>0</v>
      </c>
      <c r="K511" s="284" t="s">
        <v>284</v>
      </c>
      <c r="L511" s="289"/>
      <c r="M511" s="290" t="s">
        <v>1</v>
      </c>
      <c r="N511" s="291" t="s">
        <v>51</v>
      </c>
      <c r="O511" s="86"/>
      <c r="P511" s="245">
        <f>O511*H511</f>
        <v>0</v>
      </c>
      <c r="Q511" s="245">
        <v>0.00217</v>
      </c>
      <c r="R511" s="245">
        <f>Q511*H511</f>
        <v>1.17328645</v>
      </c>
      <c r="S511" s="245">
        <v>0</v>
      </c>
      <c r="T511" s="246">
        <f>S511*H511</f>
        <v>0</v>
      </c>
      <c r="AR511" s="247" t="s">
        <v>444</v>
      </c>
      <c r="AT511" s="247" t="s">
        <v>407</v>
      </c>
      <c r="AU511" s="247" t="s">
        <v>96</v>
      </c>
      <c r="AY511" s="16" t="s">
        <v>278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6" t="s">
        <v>93</v>
      </c>
      <c r="BK511" s="248">
        <f>ROUND(I511*H511,2)</f>
        <v>0</v>
      </c>
      <c r="BL511" s="16" t="s">
        <v>362</v>
      </c>
      <c r="BM511" s="247" t="s">
        <v>1073</v>
      </c>
    </row>
    <row r="512" spans="2:51" s="12" customFormat="1" ht="12">
      <c r="B512" s="249"/>
      <c r="C512" s="250"/>
      <c r="D512" s="251" t="s">
        <v>291</v>
      </c>
      <c r="E512" s="252" t="s">
        <v>1</v>
      </c>
      <c r="F512" s="253" t="s">
        <v>1074</v>
      </c>
      <c r="G512" s="250"/>
      <c r="H512" s="254">
        <v>530.083</v>
      </c>
      <c r="I512" s="255"/>
      <c r="J512" s="250"/>
      <c r="K512" s="250"/>
      <c r="L512" s="256"/>
      <c r="M512" s="257"/>
      <c r="N512" s="258"/>
      <c r="O512" s="258"/>
      <c r="P512" s="258"/>
      <c r="Q512" s="258"/>
      <c r="R512" s="258"/>
      <c r="S512" s="258"/>
      <c r="T512" s="259"/>
      <c r="AT512" s="260" t="s">
        <v>291</v>
      </c>
      <c r="AU512" s="260" t="s">
        <v>96</v>
      </c>
      <c r="AV512" s="12" t="s">
        <v>96</v>
      </c>
      <c r="AW512" s="12" t="s">
        <v>42</v>
      </c>
      <c r="AX512" s="12" t="s">
        <v>93</v>
      </c>
      <c r="AY512" s="260" t="s">
        <v>278</v>
      </c>
    </row>
    <row r="513" spans="2:51" s="12" customFormat="1" ht="12">
      <c r="B513" s="249"/>
      <c r="C513" s="250"/>
      <c r="D513" s="251" t="s">
        <v>291</v>
      </c>
      <c r="E513" s="250"/>
      <c r="F513" s="253" t="s">
        <v>1075</v>
      </c>
      <c r="G513" s="250"/>
      <c r="H513" s="254">
        <v>540.685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AT513" s="260" t="s">
        <v>291</v>
      </c>
      <c r="AU513" s="260" t="s">
        <v>96</v>
      </c>
      <c r="AV513" s="12" t="s">
        <v>96</v>
      </c>
      <c r="AW513" s="12" t="s">
        <v>4</v>
      </c>
      <c r="AX513" s="12" t="s">
        <v>93</v>
      </c>
      <c r="AY513" s="260" t="s">
        <v>278</v>
      </c>
    </row>
    <row r="514" spans="2:65" s="1" customFormat="1" ht="21.6" customHeight="1">
      <c r="B514" s="38"/>
      <c r="C514" s="282" t="s">
        <v>1076</v>
      </c>
      <c r="D514" s="282" t="s">
        <v>407</v>
      </c>
      <c r="E514" s="283" t="s">
        <v>1077</v>
      </c>
      <c r="F514" s="284" t="s">
        <v>1078</v>
      </c>
      <c r="G514" s="285" t="s">
        <v>312</v>
      </c>
      <c r="H514" s="286">
        <v>540.685</v>
      </c>
      <c r="I514" s="287"/>
      <c r="J514" s="288">
        <f>ROUND(I514*H514,2)</f>
        <v>0</v>
      </c>
      <c r="K514" s="284" t="s">
        <v>284</v>
      </c>
      <c r="L514" s="289"/>
      <c r="M514" s="290" t="s">
        <v>1</v>
      </c>
      <c r="N514" s="291" t="s">
        <v>51</v>
      </c>
      <c r="O514" s="86"/>
      <c r="P514" s="245">
        <f>O514*H514</f>
        <v>0</v>
      </c>
      <c r="Q514" s="245">
        <v>0.0028</v>
      </c>
      <c r="R514" s="245">
        <f>Q514*H514</f>
        <v>1.5139179999999999</v>
      </c>
      <c r="S514" s="245">
        <v>0</v>
      </c>
      <c r="T514" s="246">
        <f>S514*H514</f>
        <v>0</v>
      </c>
      <c r="AR514" s="247" t="s">
        <v>444</v>
      </c>
      <c r="AT514" s="247" t="s">
        <v>407</v>
      </c>
      <c r="AU514" s="247" t="s">
        <v>96</v>
      </c>
      <c r="AY514" s="16" t="s">
        <v>278</v>
      </c>
      <c r="BE514" s="248">
        <f>IF(N514="základní",J514,0)</f>
        <v>0</v>
      </c>
      <c r="BF514" s="248">
        <f>IF(N514="snížená",J514,0)</f>
        <v>0</v>
      </c>
      <c r="BG514" s="248">
        <f>IF(N514="zákl. přenesená",J514,0)</f>
        <v>0</v>
      </c>
      <c r="BH514" s="248">
        <f>IF(N514="sníž. přenesená",J514,0)</f>
        <v>0</v>
      </c>
      <c r="BI514" s="248">
        <f>IF(N514="nulová",J514,0)</f>
        <v>0</v>
      </c>
      <c r="BJ514" s="16" t="s">
        <v>93</v>
      </c>
      <c r="BK514" s="248">
        <f>ROUND(I514*H514,2)</f>
        <v>0</v>
      </c>
      <c r="BL514" s="16" t="s">
        <v>362</v>
      </c>
      <c r="BM514" s="247" t="s">
        <v>1079</v>
      </c>
    </row>
    <row r="515" spans="2:51" s="12" customFormat="1" ht="12">
      <c r="B515" s="249"/>
      <c r="C515" s="250"/>
      <c r="D515" s="251" t="s">
        <v>291</v>
      </c>
      <c r="E515" s="252" t="s">
        <v>1</v>
      </c>
      <c r="F515" s="253" t="s">
        <v>1074</v>
      </c>
      <c r="G515" s="250"/>
      <c r="H515" s="254">
        <v>530.083</v>
      </c>
      <c r="I515" s="255"/>
      <c r="J515" s="250"/>
      <c r="K515" s="250"/>
      <c r="L515" s="256"/>
      <c r="M515" s="257"/>
      <c r="N515" s="258"/>
      <c r="O515" s="258"/>
      <c r="P515" s="258"/>
      <c r="Q515" s="258"/>
      <c r="R515" s="258"/>
      <c r="S515" s="258"/>
      <c r="T515" s="259"/>
      <c r="AT515" s="260" t="s">
        <v>291</v>
      </c>
      <c r="AU515" s="260" t="s">
        <v>96</v>
      </c>
      <c r="AV515" s="12" t="s">
        <v>96</v>
      </c>
      <c r="AW515" s="12" t="s">
        <v>42</v>
      </c>
      <c r="AX515" s="12" t="s">
        <v>93</v>
      </c>
      <c r="AY515" s="260" t="s">
        <v>278</v>
      </c>
    </row>
    <row r="516" spans="2:51" s="12" customFormat="1" ht="12">
      <c r="B516" s="249"/>
      <c r="C516" s="250"/>
      <c r="D516" s="251" t="s">
        <v>291</v>
      </c>
      <c r="E516" s="250"/>
      <c r="F516" s="253" t="s">
        <v>1075</v>
      </c>
      <c r="G516" s="250"/>
      <c r="H516" s="254">
        <v>540.685</v>
      </c>
      <c r="I516" s="255"/>
      <c r="J516" s="250"/>
      <c r="K516" s="250"/>
      <c r="L516" s="256"/>
      <c r="M516" s="257"/>
      <c r="N516" s="258"/>
      <c r="O516" s="258"/>
      <c r="P516" s="258"/>
      <c r="Q516" s="258"/>
      <c r="R516" s="258"/>
      <c r="S516" s="258"/>
      <c r="T516" s="259"/>
      <c r="AT516" s="260" t="s">
        <v>291</v>
      </c>
      <c r="AU516" s="260" t="s">
        <v>96</v>
      </c>
      <c r="AV516" s="12" t="s">
        <v>96</v>
      </c>
      <c r="AW516" s="12" t="s">
        <v>4</v>
      </c>
      <c r="AX516" s="12" t="s">
        <v>93</v>
      </c>
      <c r="AY516" s="260" t="s">
        <v>278</v>
      </c>
    </row>
    <row r="517" spans="2:65" s="1" customFormat="1" ht="43.2" customHeight="1">
      <c r="B517" s="38"/>
      <c r="C517" s="236" t="s">
        <v>1080</v>
      </c>
      <c r="D517" s="236" t="s">
        <v>280</v>
      </c>
      <c r="E517" s="237" t="s">
        <v>1081</v>
      </c>
      <c r="F517" s="238" t="s">
        <v>1082</v>
      </c>
      <c r="G517" s="239" t="s">
        <v>312</v>
      </c>
      <c r="H517" s="240">
        <v>162.582</v>
      </c>
      <c r="I517" s="241"/>
      <c r="J517" s="242">
        <f>ROUND(I517*H517,2)</f>
        <v>0</v>
      </c>
      <c r="K517" s="238" t="s">
        <v>284</v>
      </c>
      <c r="L517" s="43"/>
      <c r="M517" s="243" t="s">
        <v>1</v>
      </c>
      <c r="N517" s="244" t="s">
        <v>51</v>
      </c>
      <c r="O517" s="86"/>
      <c r="P517" s="245">
        <f>O517*H517</f>
        <v>0</v>
      </c>
      <c r="Q517" s="245">
        <v>0.0003</v>
      </c>
      <c r="R517" s="245">
        <f>Q517*H517</f>
        <v>0.048774599999999994</v>
      </c>
      <c r="S517" s="245">
        <v>0</v>
      </c>
      <c r="T517" s="246">
        <f>S517*H517</f>
        <v>0</v>
      </c>
      <c r="AR517" s="247" t="s">
        <v>362</v>
      </c>
      <c r="AT517" s="247" t="s">
        <v>280</v>
      </c>
      <c r="AU517" s="247" t="s">
        <v>96</v>
      </c>
      <c r="AY517" s="16" t="s">
        <v>278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6" t="s">
        <v>93</v>
      </c>
      <c r="BK517" s="248">
        <f>ROUND(I517*H517,2)</f>
        <v>0</v>
      </c>
      <c r="BL517" s="16" t="s">
        <v>362</v>
      </c>
      <c r="BM517" s="247" t="s">
        <v>1083</v>
      </c>
    </row>
    <row r="518" spans="2:51" s="12" customFormat="1" ht="12">
      <c r="B518" s="249"/>
      <c r="C518" s="250"/>
      <c r="D518" s="251" t="s">
        <v>291</v>
      </c>
      <c r="E518" s="252" t="s">
        <v>1</v>
      </c>
      <c r="F518" s="253" t="s">
        <v>202</v>
      </c>
      <c r="G518" s="250"/>
      <c r="H518" s="254">
        <v>162.582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AT518" s="260" t="s">
        <v>291</v>
      </c>
      <c r="AU518" s="260" t="s">
        <v>96</v>
      </c>
      <c r="AV518" s="12" t="s">
        <v>96</v>
      </c>
      <c r="AW518" s="12" t="s">
        <v>42</v>
      </c>
      <c r="AX518" s="12" t="s">
        <v>93</v>
      </c>
      <c r="AY518" s="260" t="s">
        <v>278</v>
      </c>
    </row>
    <row r="519" spans="2:65" s="1" customFormat="1" ht="21.6" customHeight="1">
      <c r="B519" s="38"/>
      <c r="C519" s="282" t="s">
        <v>1084</v>
      </c>
      <c r="D519" s="282" t="s">
        <v>407</v>
      </c>
      <c r="E519" s="283" t="s">
        <v>1085</v>
      </c>
      <c r="F519" s="284" t="s">
        <v>1086</v>
      </c>
      <c r="G519" s="285" t="s">
        <v>312</v>
      </c>
      <c r="H519" s="286">
        <v>170.711</v>
      </c>
      <c r="I519" s="287"/>
      <c r="J519" s="288">
        <f>ROUND(I519*H519,2)</f>
        <v>0</v>
      </c>
      <c r="K519" s="284" t="s">
        <v>284</v>
      </c>
      <c r="L519" s="289"/>
      <c r="M519" s="290" t="s">
        <v>1</v>
      </c>
      <c r="N519" s="291" t="s">
        <v>51</v>
      </c>
      <c r="O519" s="86"/>
      <c r="P519" s="245">
        <f>O519*H519</f>
        <v>0</v>
      </c>
      <c r="Q519" s="245">
        <v>0.01</v>
      </c>
      <c r="R519" s="245">
        <f>Q519*H519</f>
        <v>1.7071100000000001</v>
      </c>
      <c r="S519" s="245">
        <v>0</v>
      </c>
      <c r="T519" s="246">
        <f>S519*H519</f>
        <v>0</v>
      </c>
      <c r="AR519" s="247" t="s">
        <v>444</v>
      </c>
      <c r="AT519" s="247" t="s">
        <v>407</v>
      </c>
      <c r="AU519" s="247" t="s">
        <v>96</v>
      </c>
      <c r="AY519" s="16" t="s">
        <v>278</v>
      </c>
      <c r="BE519" s="248">
        <f>IF(N519="základní",J519,0)</f>
        <v>0</v>
      </c>
      <c r="BF519" s="248">
        <f>IF(N519="snížená",J519,0)</f>
        <v>0</v>
      </c>
      <c r="BG519" s="248">
        <f>IF(N519="zákl. přenesená",J519,0)</f>
        <v>0</v>
      </c>
      <c r="BH519" s="248">
        <f>IF(N519="sníž. přenesená",J519,0)</f>
        <v>0</v>
      </c>
      <c r="BI519" s="248">
        <f>IF(N519="nulová",J519,0)</f>
        <v>0</v>
      </c>
      <c r="BJ519" s="16" t="s">
        <v>93</v>
      </c>
      <c r="BK519" s="248">
        <f>ROUND(I519*H519,2)</f>
        <v>0</v>
      </c>
      <c r="BL519" s="16" t="s">
        <v>362</v>
      </c>
      <c r="BM519" s="247" t="s">
        <v>1087</v>
      </c>
    </row>
    <row r="520" spans="2:51" s="12" customFormat="1" ht="12">
      <c r="B520" s="249"/>
      <c r="C520" s="250"/>
      <c r="D520" s="251" t="s">
        <v>291</v>
      </c>
      <c r="E520" s="250"/>
      <c r="F520" s="253" t="s">
        <v>1088</v>
      </c>
      <c r="G520" s="250"/>
      <c r="H520" s="254">
        <v>170.711</v>
      </c>
      <c r="I520" s="255"/>
      <c r="J520" s="250"/>
      <c r="K520" s="250"/>
      <c r="L520" s="256"/>
      <c r="M520" s="257"/>
      <c r="N520" s="258"/>
      <c r="O520" s="258"/>
      <c r="P520" s="258"/>
      <c r="Q520" s="258"/>
      <c r="R520" s="258"/>
      <c r="S520" s="258"/>
      <c r="T520" s="259"/>
      <c r="AT520" s="260" t="s">
        <v>291</v>
      </c>
      <c r="AU520" s="260" t="s">
        <v>96</v>
      </c>
      <c r="AV520" s="12" t="s">
        <v>96</v>
      </c>
      <c r="AW520" s="12" t="s">
        <v>4</v>
      </c>
      <c r="AX520" s="12" t="s">
        <v>93</v>
      </c>
      <c r="AY520" s="260" t="s">
        <v>278</v>
      </c>
    </row>
    <row r="521" spans="2:65" s="1" customFormat="1" ht="32.4" customHeight="1">
      <c r="B521" s="38"/>
      <c r="C521" s="236" t="s">
        <v>1089</v>
      </c>
      <c r="D521" s="236" t="s">
        <v>280</v>
      </c>
      <c r="E521" s="237" t="s">
        <v>1090</v>
      </c>
      <c r="F521" s="238" t="s">
        <v>1091</v>
      </c>
      <c r="G521" s="239" t="s">
        <v>312</v>
      </c>
      <c r="H521" s="240">
        <v>366.465</v>
      </c>
      <c r="I521" s="241"/>
      <c r="J521" s="242">
        <f>ROUND(I521*H521,2)</f>
        <v>0</v>
      </c>
      <c r="K521" s="238" t="s">
        <v>284</v>
      </c>
      <c r="L521" s="43"/>
      <c r="M521" s="243" t="s">
        <v>1</v>
      </c>
      <c r="N521" s="244" t="s">
        <v>51</v>
      </c>
      <c r="O521" s="86"/>
      <c r="P521" s="245">
        <f>O521*H521</f>
        <v>0</v>
      </c>
      <c r="Q521" s="245">
        <v>0</v>
      </c>
      <c r="R521" s="245">
        <f>Q521*H521</f>
        <v>0</v>
      </c>
      <c r="S521" s="245">
        <v>0</v>
      </c>
      <c r="T521" s="246">
        <f>S521*H521</f>
        <v>0</v>
      </c>
      <c r="AR521" s="247" t="s">
        <v>362</v>
      </c>
      <c r="AT521" s="247" t="s">
        <v>280</v>
      </c>
      <c r="AU521" s="247" t="s">
        <v>96</v>
      </c>
      <c r="AY521" s="16" t="s">
        <v>278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16" t="s">
        <v>93</v>
      </c>
      <c r="BK521" s="248">
        <f>ROUND(I521*H521,2)</f>
        <v>0</v>
      </c>
      <c r="BL521" s="16" t="s">
        <v>362</v>
      </c>
      <c r="BM521" s="247" t="s">
        <v>1092</v>
      </c>
    </row>
    <row r="522" spans="2:51" s="12" customFormat="1" ht="12">
      <c r="B522" s="249"/>
      <c r="C522" s="250"/>
      <c r="D522" s="251" t="s">
        <v>291</v>
      </c>
      <c r="E522" s="252" t="s">
        <v>1</v>
      </c>
      <c r="F522" s="253" t="s">
        <v>1093</v>
      </c>
      <c r="G522" s="250"/>
      <c r="H522" s="254">
        <v>17.277</v>
      </c>
      <c r="I522" s="255"/>
      <c r="J522" s="250"/>
      <c r="K522" s="250"/>
      <c r="L522" s="256"/>
      <c r="M522" s="257"/>
      <c r="N522" s="258"/>
      <c r="O522" s="258"/>
      <c r="P522" s="258"/>
      <c r="Q522" s="258"/>
      <c r="R522" s="258"/>
      <c r="S522" s="258"/>
      <c r="T522" s="259"/>
      <c r="AT522" s="260" t="s">
        <v>291</v>
      </c>
      <c r="AU522" s="260" t="s">
        <v>96</v>
      </c>
      <c r="AV522" s="12" t="s">
        <v>96</v>
      </c>
      <c r="AW522" s="12" t="s">
        <v>42</v>
      </c>
      <c r="AX522" s="12" t="s">
        <v>86</v>
      </c>
      <c r="AY522" s="260" t="s">
        <v>278</v>
      </c>
    </row>
    <row r="523" spans="2:51" s="12" customFormat="1" ht="12">
      <c r="B523" s="249"/>
      <c r="C523" s="250"/>
      <c r="D523" s="251" t="s">
        <v>291</v>
      </c>
      <c r="E523" s="252" t="s">
        <v>1</v>
      </c>
      <c r="F523" s="253" t="s">
        <v>1094</v>
      </c>
      <c r="G523" s="250"/>
      <c r="H523" s="254">
        <v>349.188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AT523" s="260" t="s">
        <v>291</v>
      </c>
      <c r="AU523" s="260" t="s">
        <v>96</v>
      </c>
      <c r="AV523" s="12" t="s">
        <v>96</v>
      </c>
      <c r="AW523" s="12" t="s">
        <v>42</v>
      </c>
      <c r="AX523" s="12" t="s">
        <v>86</v>
      </c>
      <c r="AY523" s="260" t="s">
        <v>278</v>
      </c>
    </row>
    <row r="524" spans="2:51" s="14" customFormat="1" ht="12">
      <c r="B524" s="271"/>
      <c r="C524" s="272"/>
      <c r="D524" s="251" t="s">
        <v>291</v>
      </c>
      <c r="E524" s="273" t="s">
        <v>1</v>
      </c>
      <c r="F524" s="274" t="s">
        <v>361</v>
      </c>
      <c r="G524" s="272"/>
      <c r="H524" s="275">
        <v>366.465</v>
      </c>
      <c r="I524" s="276"/>
      <c r="J524" s="272"/>
      <c r="K524" s="272"/>
      <c r="L524" s="277"/>
      <c r="M524" s="278"/>
      <c r="N524" s="279"/>
      <c r="O524" s="279"/>
      <c r="P524" s="279"/>
      <c r="Q524" s="279"/>
      <c r="R524" s="279"/>
      <c r="S524" s="279"/>
      <c r="T524" s="280"/>
      <c r="AT524" s="281" t="s">
        <v>291</v>
      </c>
      <c r="AU524" s="281" t="s">
        <v>96</v>
      </c>
      <c r="AV524" s="14" t="s">
        <v>285</v>
      </c>
      <c r="AW524" s="14" t="s">
        <v>42</v>
      </c>
      <c r="AX524" s="14" t="s">
        <v>93</v>
      </c>
      <c r="AY524" s="281" t="s">
        <v>278</v>
      </c>
    </row>
    <row r="525" spans="2:65" s="1" customFormat="1" ht="21.6" customHeight="1">
      <c r="B525" s="38"/>
      <c r="C525" s="282" t="s">
        <v>1095</v>
      </c>
      <c r="D525" s="282" t="s">
        <v>407</v>
      </c>
      <c r="E525" s="283" t="s">
        <v>1096</v>
      </c>
      <c r="F525" s="284" t="s">
        <v>1097</v>
      </c>
      <c r="G525" s="285" t="s">
        <v>312</v>
      </c>
      <c r="H525" s="286">
        <v>356.172</v>
      </c>
      <c r="I525" s="287"/>
      <c r="J525" s="288">
        <f>ROUND(I525*H525,2)</f>
        <v>0</v>
      </c>
      <c r="K525" s="284" t="s">
        <v>284</v>
      </c>
      <c r="L525" s="289"/>
      <c r="M525" s="290" t="s">
        <v>1</v>
      </c>
      <c r="N525" s="291" t="s">
        <v>51</v>
      </c>
      <c r="O525" s="86"/>
      <c r="P525" s="245">
        <f>O525*H525</f>
        <v>0</v>
      </c>
      <c r="Q525" s="245">
        <v>0.0027</v>
      </c>
      <c r="R525" s="245">
        <f>Q525*H525</f>
        <v>0.9616644000000001</v>
      </c>
      <c r="S525" s="245">
        <v>0</v>
      </c>
      <c r="T525" s="246">
        <f>S525*H525</f>
        <v>0</v>
      </c>
      <c r="AR525" s="247" t="s">
        <v>444</v>
      </c>
      <c r="AT525" s="247" t="s">
        <v>407</v>
      </c>
      <c r="AU525" s="247" t="s">
        <v>96</v>
      </c>
      <c r="AY525" s="16" t="s">
        <v>278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6" t="s">
        <v>93</v>
      </c>
      <c r="BK525" s="248">
        <f>ROUND(I525*H525,2)</f>
        <v>0</v>
      </c>
      <c r="BL525" s="16" t="s">
        <v>362</v>
      </c>
      <c r="BM525" s="247" t="s">
        <v>1098</v>
      </c>
    </row>
    <row r="526" spans="2:51" s="12" customFormat="1" ht="12">
      <c r="B526" s="249"/>
      <c r="C526" s="250"/>
      <c r="D526" s="251" t="s">
        <v>291</v>
      </c>
      <c r="E526" s="250"/>
      <c r="F526" s="253" t="s">
        <v>1099</v>
      </c>
      <c r="G526" s="250"/>
      <c r="H526" s="254">
        <v>356.172</v>
      </c>
      <c r="I526" s="255"/>
      <c r="J526" s="250"/>
      <c r="K526" s="250"/>
      <c r="L526" s="256"/>
      <c r="M526" s="257"/>
      <c r="N526" s="258"/>
      <c r="O526" s="258"/>
      <c r="P526" s="258"/>
      <c r="Q526" s="258"/>
      <c r="R526" s="258"/>
      <c r="S526" s="258"/>
      <c r="T526" s="259"/>
      <c r="AT526" s="260" t="s">
        <v>291</v>
      </c>
      <c r="AU526" s="260" t="s">
        <v>96</v>
      </c>
      <c r="AV526" s="12" t="s">
        <v>96</v>
      </c>
      <c r="AW526" s="12" t="s">
        <v>4</v>
      </c>
      <c r="AX526" s="12" t="s">
        <v>93</v>
      </c>
      <c r="AY526" s="260" t="s">
        <v>278</v>
      </c>
    </row>
    <row r="527" spans="2:65" s="1" customFormat="1" ht="21.6" customHeight="1">
      <c r="B527" s="38"/>
      <c r="C527" s="282" t="s">
        <v>1100</v>
      </c>
      <c r="D527" s="282" t="s">
        <v>407</v>
      </c>
      <c r="E527" s="283" t="s">
        <v>1101</v>
      </c>
      <c r="F527" s="284" t="s">
        <v>1102</v>
      </c>
      <c r="G527" s="285" t="s">
        <v>312</v>
      </c>
      <c r="H527" s="286">
        <v>17.277</v>
      </c>
      <c r="I527" s="287"/>
      <c r="J527" s="288">
        <f>ROUND(I527*H527,2)</f>
        <v>0</v>
      </c>
      <c r="K527" s="284" t="s">
        <v>284</v>
      </c>
      <c r="L527" s="289"/>
      <c r="M527" s="290" t="s">
        <v>1</v>
      </c>
      <c r="N527" s="291" t="s">
        <v>51</v>
      </c>
      <c r="O527" s="86"/>
      <c r="P527" s="245">
        <f>O527*H527</f>
        <v>0</v>
      </c>
      <c r="Q527" s="245">
        <v>0.00075</v>
      </c>
      <c r="R527" s="245">
        <f>Q527*H527</f>
        <v>0.01295775</v>
      </c>
      <c r="S527" s="245">
        <v>0</v>
      </c>
      <c r="T527" s="246">
        <f>S527*H527</f>
        <v>0</v>
      </c>
      <c r="AR527" s="247" t="s">
        <v>444</v>
      </c>
      <c r="AT527" s="247" t="s">
        <v>407</v>
      </c>
      <c r="AU527" s="247" t="s">
        <v>96</v>
      </c>
      <c r="AY527" s="16" t="s">
        <v>278</v>
      </c>
      <c r="BE527" s="248">
        <f>IF(N527="základní",J527,0)</f>
        <v>0</v>
      </c>
      <c r="BF527" s="248">
        <f>IF(N527="snížená",J527,0)</f>
        <v>0</v>
      </c>
      <c r="BG527" s="248">
        <f>IF(N527="zákl. přenesená",J527,0)</f>
        <v>0</v>
      </c>
      <c r="BH527" s="248">
        <f>IF(N527="sníž. přenesená",J527,0)</f>
        <v>0</v>
      </c>
      <c r="BI527" s="248">
        <f>IF(N527="nulová",J527,0)</f>
        <v>0</v>
      </c>
      <c r="BJ527" s="16" t="s">
        <v>93</v>
      </c>
      <c r="BK527" s="248">
        <f>ROUND(I527*H527,2)</f>
        <v>0</v>
      </c>
      <c r="BL527" s="16" t="s">
        <v>362</v>
      </c>
      <c r="BM527" s="247" t="s">
        <v>1103</v>
      </c>
    </row>
    <row r="528" spans="2:51" s="12" customFormat="1" ht="12">
      <c r="B528" s="249"/>
      <c r="C528" s="250"/>
      <c r="D528" s="251" t="s">
        <v>291</v>
      </c>
      <c r="E528" s="252" t="s">
        <v>1</v>
      </c>
      <c r="F528" s="253" t="s">
        <v>1093</v>
      </c>
      <c r="G528" s="250"/>
      <c r="H528" s="254">
        <v>17.277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AT528" s="260" t="s">
        <v>291</v>
      </c>
      <c r="AU528" s="260" t="s">
        <v>96</v>
      </c>
      <c r="AV528" s="12" t="s">
        <v>96</v>
      </c>
      <c r="AW528" s="12" t="s">
        <v>42</v>
      </c>
      <c r="AX528" s="12" t="s">
        <v>93</v>
      </c>
      <c r="AY528" s="260" t="s">
        <v>278</v>
      </c>
    </row>
    <row r="529" spans="2:65" s="1" customFormat="1" ht="43.2" customHeight="1">
      <c r="B529" s="38"/>
      <c r="C529" s="236" t="s">
        <v>1104</v>
      </c>
      <c r="D529" s="236" t="s">
        <v>280</v>
      </c>
      <c r="E529" s="237" t="s">
        <v>1105</v>
      </c>
      <c r="F529" s="238" t="s">
        <v>1106</v>
      </c>
      <c r="G529" s="239" t="s">
        <v>312</v>
      </c>
      <c r="H529" s="240">
        <v>530.083</v>
      </c>
      <c r="I529" s="241"/>
      <c r="J529" s="242">
        <f>ROUND(I529*H529,2)</f>
        <v>0</v>
      </c>
      <c r="K529" s="238" t="s">
        <v>284</v>
      </c>
      <c r="L529" s="43"/>
      <c r="M529" s="243" t="s">
        <v>1</v>
      </c>
      <c r="N529" s="244" t="s">
        <v>51</v>
      </c>
      <c r="O529" s="86"/>
      <c r="P529" s="245">
        <f>O529*H529</f>
        <v>0</v>
      </c>
      <c r="Q529" s="245">
        <v>1E-05</v>
      </c>
      <c r="R529" s="245">
        <f>Q529*H529</f>
        <v>0.00530083</v>
      </c>
      <c r="S529" s="245">
        <v>0</v>
      </c>
      <c r="T529" s="246">
        <f>S529*H529</f>
        <v>0</v>
      </c>
      <c r="AR529" s="247" t="s">
        <v>362</v>
      </c>
      <c r="AT529" s="247" t="s">
        <v>280</v>
      </c>
      <c r="AU529" s="247" t="s">
        <v>96</v>
      </c>
      <c r="AY529" s="16" t="s">
        <v>278</v>
      </c>
      <c r="BE529" s="248">
        <f>IF(N529="základní",J529,0)</f>
        <v>0</v>
      </c>
      <c r="BF529" s="248">
        <f>IF(N529="snížená",J529,0)</f>
        <v>0</v>
      </c>
      <c r="BG529" s="248">
        <f>IF(N529="zákl. přenesená",J529,0)</f>
        <v>0</v>
      </c>
      <c r="BH529" s="248">
        <f>IF(N529="sníž. přenesená",J529,0)</f>
        <v>0</v>
      </c>
      <c r="BI529" s="248">
        <f>IF(N529="nulová",J529,0)</f>
        <v>0</v>
      </c>
      <c r="BJ529" s="16" t="s">
        <v>93</v>
      </c>
      <c r="BK529" s="248">
        <f>ROUND(I529*H529,2)</f>
        <v>0</v>
      </c>
      <c r="BL529" s="16" t="s">
        <v>362</v>
      </c>
      <c r="BM529" s="247" t="s">
        <v>1107</v>
      </c>
    </row>
    <row r="530" spans="2:51" s="12" customFormat="1" ht="12">
      <c r="B530" s="249"/>
      <c r="C530" s="250"/>
      <c r="D530" s="251" t="s">
        <v>291</v>
      </c>
      <c r="E530" s="252" t="s">
        <v>1</v>
      </c>
      <c r="F530" s="253" t="s">
        <v>1074</v>
      </c>
      <c r="G530" s="250"/>
      <c r="H530" s="254">
        <v>530.083</v>
      </c>
      <c r="I530" s="255"/>
      <c r="J530" s="250"/>
      <c r="K530" s="250"/>
      <c r="L530" s="256"/>
      <c r="M530" s="257"/>
      <c r="N530" s="258"/>
      <c r="O530" s="258"/>
      <c r="P530" s="258"/>
      <c r="Q530" s="258"/>
      <c r="R530" s="258"/>
      <c r="S530" s="258"/>
      <c r="T530" s="259"/>
      <c r="AT530" s="260" t="s">
        <v>291</v>
      </c>
      <c r="AU530" s="260" t="s">
        <v>96</v>
      </c>
      <c r="AV530" s="12" t="s">
        <v>96</v>
      </c>
      <c r="AW530" s="12" t="s">
        <v>42</v>
      </c>
      <c r="AX530" s="12" t="s">
        <v>93</v>
      </c>
      <c r="AY530" s="260" t="s">
        <v>278</v>
      </c>
    </row>
    <row r="531" spans="2:65" s="1" customFormat="1" ht="21.6" customHeight="1">
      <c r="B531" s="38"/>
      <c r="C531" s="282" t="s">
        <v>1108</v>
      </c>
      <c r="D531" s="282" t="s">
        <v>407</v>
      </c>
      <c r="E531" s="283" t="s">
        <v>1109</v>
      </c>
      <c r="F531" s="284" t="s">
        <v>1110</v>
      </c>
      <c r="G531" s="285" t="s">
        <v>312</v>
      </c>
      <c r="H531" s="286">
        <v>556.587</v>
      </c>
      <c r="I531" s="287"/>
      <c r="J531" s="288">
        <f>ROUND(I531*H531,2)</f>
        <v>0</v>
      </c>
      <c r="K531" s="284" t="s">
        <v>284</v>
      </c>
      <c r="L531" s="289"/>
      <c r="M531" s="290" t="s">
        <v>1</v>
      </c>
      <c r="N531" s="291" t="s">
        <v>51</v>
      </c>
      <c r="O531" s="86"/>
      <c r="P531" s="245">
        <f>O531*H531</f>
        <v>0</v>
      </c>
      <c r="Q531" s="245">
        <v>0.00017</v>
      </c>
      <c r="R531" s="245">
        <f>Q531*H531</f>
        <v>0.09461979000000001</v>
      </c>
      <c r="S531" s="245">
        <v>0</v>
      </c>
      <c r="T531" s="246">
        <f>S531*H531</f>
        <v>0</v>
      </c>
      <c r="AR531" s="247" t="s">
        <v>444</v>
      </c>
      <c r="AT531" s="247" t="s">
        <v>407</v>
      </c>
      <c r="AU531" s="247" t="s">
        <v>96</v>
      </c>
      <c r="AY531" s="16" t="s">
        <v>278</v>
      </c>
      <c r="BE531" s="248">
        <f>IF(N531="základní",J531,0)</f>
        <v>0</v>
      </c>
      <c r="BF531" s="248">
        <f>IF(N531="snížená",J531,0)</f>
        <v>0</v>
      </c>
      <c r="BG531" s="248">
        <f>IF(N531="zákl. přenesená",J531,0)</f>
        <v>0</v>
      </c>
      <c r="BH531" s="248">
        <f>IF(N531="sníž. přenesená",J531,0)</f>
        <v>0</v>
      </c>
      <c r="BI531" s="248">
        <f>IF(N531="nulová",J531,0)</f>
        <v>0</v>
      </c>
      <c r="BJ531" s="16" t="s">
        <v>93</v>
      </c>
      <c r="BK531" s="248">
        <f>ROUND(I531*H531,2)</f>
        <v>0</v>
      </c>
      <c r="BL531" s="16" t="s">
        <v>362</v>
      </c>
      <c r="BM531" s="247" t="s">
        <v>1111</v>
      </c>
    </row>
    <row r="532" spans="2:51" s="12" customFormat="1" ht="12">
      <c r="B532" s="249"/>
      <c r="C532" s="250"/>
      <c r="D532" s="251" t="s">
        <v>291</v>
      </c>
      <c r="E532" s="250"/>
      <c r="F532" s="253" t="s">
        <v>1112</v>
      </c>
      <c r="G532" s="250"/>
      <c r="H532" s="254">
        <v>556.587</v>
      </c>
      <c r="I532" s="255"/>
      <c r="J532" s="250"/>
      <c r="K532" s="250"/>
      <c r="L532" s="256"/>
      <c r="M532" s="257"/>
      <c r="N532" s="258"/>
      <c r="O532" s="258"/>
      <c r="P532" s="258"/>
      <c r="Q532" s="258"/>
      <c r="R532" s="258"/>
      <c r="S532" s="258"/>
      <c r="T532" s="259"/>
      <c r="AT532" s="260" t="s">
        <v>291</v>
      </c>
      <c r="AU532" s="260" t="s">
        <v>96</v>
      </c>
      <c r="AV532" s="12" t="s">
        <v>96</v>
      </c>
      <c r="AW532" s="12" t="s">
        <v>4</v>
      </c>
      <c r="AX532" s="12" t="s">
        <v>93</v>
      </c>
      <c r="AY532" s="260" t="s">
        <v>278</v>
      </c>
    </row>
    <row r="533" spans="2:65" s="1" customFormat="1" ht="54" customHeight="1">
      <c r="B533" s="38"/>
      <c r="C533" s="236" t="s">
        <v>1113</v>
      </c>
      <c r="D533" s="236" t="s">
        <v>280</v>
      </c>
      <c r="E533" s="237" t="s">
        <v>1114</v>
      </c>
      <c r="F533" s="238" t="s">
        <v>1115</v>
      </c>
      <c r="G533" s="239" t="s">
        <v>312</v>
      </c>
      <c r="H533" s="240">
        <v>293.783</v>
      </c>
      <c r="I533" s="241"/>
      <c r="J533" s="242">
        <f>ROUND(I533*H533,2)</f>
        <v>0</v>
      </c>
      <c r="K533" s="238" t="s">
        <v>284</v>
      </c>
      <c r="L533" s="43"/>
      <c r="M533" s="243" t="s">
        <v>1</v>
      </c>
      <c r="N533" s="244" t="s">
        <v>51</v>
      </c>
      <c r="O533" s="86"/>
      <c r="P533" s="245">
        <f>O533*H533</f>
        <v>0</v>
      </c>
      <c r="Q533" s="245">
        <v>0</v>
      </c>
      <c r="R533" s="245">
        <f>Q533*H533</f>
        <v>0</v>
      </c>
      <c r="S533" s="245">
        <v>0</v>
      </c>
      <c r="T533" s="246">
        <f>S533*H533</f>
        <v>0</v>
      </c>
      <c r="AR533" s="247" t="s">
        <v>362</v>
      </c>
      <c r="AT533" s="247" t="s">
        <v>280</v>
      </c>
      <c r="AU533" s="247" t="s">
        <v>96</v>
      </c>
      <c r="AY533" s="16" t="s">
        <v>278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16" t="s">
        <v>93</v>
      </c>
      <c r="BK533" s="248">
        <f>ROUND(I533*H533,2)</f>
        <v>0</v>
      </c>
      <c r="BL533" s="16" t="s">
        <v>362</v>
      </c>
      <c r="BM533" s="247" t="s">
        <v>1116</v>
      </c>
    </row>
    <row r="534" spans="2:51" s="12" customFormat="1" ht="12">
      <c r="B534" s="249"/>
      <c r="C534" s="250"/>
      <c r="D534" s="251" t="s">
        <v>291</v>
      </c>
      <c r="E534" s="252" t="s">
        <v>1</v>
      </c>
      <c r="F534" s="253" t="s">
        <v>1117</v>
      </c>
      <c r="G534" s="250"/>
      <c r="H534" s="254">
        <v>46.391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AT534" s="260" t="s">
        <v>291</v>
      </c>
      <c r="AU534" s="260" t="s">
        <v>96</v>
      </c>
      <c r="AV534" s="12" t="s">
        <v>96</v>
      </c>
      <c r="AW534" s="12" t="s">
        <v>42</v>
      </c>
      <c r="AX534" s="12" t="s">
        <v>86</v>
      </c>
      <c r="AY534" s="260" t="s">
        <v>278</v>
      </c>
    </row>
    <row r="535" spans="2:51" s="12" customFormat="1" ht="12">
      <c r="B535" s="249"/>
      <c r="C535" s="250"/>
      <c r="D535" s="251" t="s">
        <v>291</v>
      </c>
      <c r="E535" s="252" t="s">
        <v>1</v>
      </c>
      <c r="F535" s="253" t="s">
        <v>1118</v>
      </c>
      <c r="G535" s="250"/>
      <c r="H535" s="254">
        <v>247.392</v>
      </c>
      <c r="I535" s="255"/>
      <c r="J535" s="250"/>
      <c r="K535" s="250"/>
      <c r="L535" s="256"/>
      <c r="M535" s="257"/>
      <c r="N535" s="258"/>
      <c r="O535" s="258"/>
      <c r="P535" s="258"/>
      <c r="Q535" s="258"/>
      <c r="R535" s="258"/>
      <c r="S535" s="258"/>
      <c r="T535" s="259"/>
      <c r="AT535" s="260" t="s">
        <v>291</v>
      </c>
      <c r="AU535" s="260" t="s">
        <v>96</v>
      </c>
      <c r="AV535" s="12" t="s">
        <v>96</v>
      </c>
      <c r="AW535" s="12" t="s">
        <v>42</v>
      </c>
      <c r="AX535" s="12" t="s">
        <v>86</v>
      </c>
      <c r="AY535" s="260" t="s">
        <v>278</v>
      </c>
    </row>
    <row r="536" spans="2:51" s="14" customFormat="1" ht="12">
      <c r="B536" s="271"/>
      <c r="C536" s="272"/>
      <c r="D536" s="251" t="s">
        <v>291</v>
      </c>
      <c r="E536" s="273" t="s">
        <v>1</v>
      </c>
      <c r="F536" s="274" t="s">
        <v>361</v>
      </c>
      <c r="G536" s="272"/>
      <c r="H536" s="275">
        <v>293.783</v>
      </c>
      <c r="I536" s="276"/>
      <c r="J536" s="272"/>
      <c r="K536" s="272"/>
      <c r="L536" s="277"/>
      <c r="M536" s="278"/>
      <c r="N536" s="279"/>
      <c r="O536" s="279"/>
      <c r="P536" s="279"/>
      <c r="Q536" s="279"/>
      <c r="R536" s="279"/>
      <c r="S536" s="279"/>
      <c r="T536" s="280"/>
      <c r="AT536" s="281" t="s">
        <v>291</v>
      </c>
      <c r="AU536" s="281" t="s">
        <v>96</v>
      </c>
      <c r="AV536" s="14" t="s">
        <v>285</v>
      </c>
      <c r="AW536" s="14" t="s">
        <v>42</v>
      </c>
      <c r="AX536" s="14" t="s">
        <v>93</v>
      </c>
      <c r="AY536" s="281" t="s">
        <v>278</v>
      </c>
    </row>
    <row r="537" spans="2:65" s="1" customFormat="1" ht="32.4" customHeight="1">
      <c r="B537" s="38"/>
      <c r="C537" s="282" t="s">
        <v>1119</v>
      </c>
      <c r="D537" s="282" t="s">
        <v>407</v>
      </c>
      <c r="E537" s="283" t="s">
        <v>1120</v>
      </c>
      <c r="F537" s="284" t="s">
        <v>1121</v>
      </c>
      <c r="G537" s="285" t="s">
        <v>312</v>
      </c>
      <c r="H537" s="286">
        <v>308.472</v>
      </c>
      <c r="I537" s="287"/>
      <c r="J537" s="288">
        <f>ROUND(I537*H537,2)</f>
        <v>0</v>
      </c>
      <c r="K537" s="284" t="s">
        <v>284</v>
      </c>
      <c r="L537" s="289"/>
      <c r="M537" s="290" t="s">
        <v>1</v>
      </c>
      <c r="N537" s="291" t="s">
        <v>51</v>
      </c>
      <c r="O537" s="86"/>
      <c r="P537" s="245">
        <f>O537*H537</f>
        <v>0</v>
      </c>
      <c r="Q537" s="245">
        <v>0.00014</v>
      </c>
      <c r="R537" s="245">
        <f>Q537*H537</f>
        <v>0.043186079999999995</v>
      </c>
      <c r="S537" s="245">
        <v>0</v>
      </c>
      <c r="T537" s="246">
        <f>S537*H537</f>
        <v>0</v>
      </c>
      <c r="AR537" s="247" t="s">
        <v>444</v>
      </c>
      <c r="AT537" s="247" t="s">
        <v>407</v>
      </c>
      <c r="AU537" s="247" t="s">
        <v>96</v>
      </c>
      <c r="AY537" s="16" t="s">
        <v>278</v>
      </c>
      <c r="BE537" s="248">
        <f>IF(N537="základní",J537,0)</f>
        <v>0</v>
      </c>
      <c r="BF537" s="248">
        <f>IF(N537="snížená",J537,0)</f>
        <v>0</v>
      </c>
      <c r="BG537" s="248">
        <f>IF(N537="zákl. přenesená",J537,0)</f>
        <v>0</v>
      </c>
      <c r="BH537" s="248">
        <f>IF(N537="sníž. přenesená",J537,0)</f>
        <v>0</v>
      </c>
      <c r="BI537" s="248">
        <f>IF(N537="nulová",J537,0)</f>
        <v>0</v>
      </c>
      <c r="BJ537" s="16" t="s">
        <v>93</v>
      </c>
      <c r="BK537" s="248">
        <f>ROUND(I537*H537,2)</f>
        <v>0</v>
      </c>
      <c r="BL537" s="16" t="s">
        <v>362</v>
      </c>
      <c r="BM537" s="247" t="s">
        <v>1122</v>
      </c>
    </row>
    <row r="538" spans="2:51" s="12" customFormat="1" ht="12">
      <c r="B538" s="249"/>
      <c r="C538" s="250"/>
      <c r="D538" s="251" t="s">
        <v>291</v>
      </c>
      <c r="E538" s="250"/>
      <c r="F538" s="253" t="s">
        <v>1123</v>
      </c>
      <c r="G538" s="250"/>
      <c r="H538" s="254">
        <v>308.472</v>
      </c>
      <c r="I538" s="255"/>
      <c r="J538" s="250"/>
      <c r="K538" s="250"/>
      <c r="L538" s="256"/>
      <c r="M538" s="257"/>
      <c r="N538" s="258"/>
      <c r="O538" s="258"/>
      <c r="P538" s="258"/>
      <c r="Q538" s="258"/>
      <c r="R538" s="258"/>
      <c r="S538" s="258"/>
      <c r="T538" s="259"/>
      <c r="AT538" s="260" t="s">
        <v>291</v>
      </c>
      <c r="AU538" s="260" t="s">
        <v>96</v>
      </c>
      <c r="AV538" s="12" t="s">
        <v>96</v>
      </c>
      <c r="AW538" s="12" t="s">
        <v>4</v>
      </c>
      <c r="AX538" s="12" t="s">
        <v>93</v>
      </c>
      <c r="AY538" s="260" t="s">
        <v>278</v>
      </c>
    </row>
    <row r="539" spans="2:65" s="1" customFormat="1" ht="21.6" customHeight="1">
      <c r="B539" s="38"/>
      <c r="C539" s="282" t="s">
        <v>1124</v>
      </c>
      <c r="D539" s="282" t="s">
        <v>407</v>
      </c>
      <c r="E539" s="283" t="s">
        <v>1125</v>
      </c>
      <c r="F539" s="284" t="s">
        <v>1126</v>
      </c>
      <c r="G539" s="285" t="s">
        <v>283</v>
      </c>
      <c r="H539" s="286">
        <v>195.853</v>
      </c>
      <c r="I539" s="287"/>
      <c r="J539" s="288">
        <f>ROUND(I539*H539,2)</f>
        <v>0</v>
      </c>
      <c r="K539" s="284" t="s">
        <v>284</v>
      </c>
      <c r="L539" s="289"/>
      <c r="M539" s="290" t="s">
        <v>1</v>
      </c>
      <c r="N539" s="291" t="s">
        <v>51</v>
      </c>
      <c r="O539" s="86"/>
      <c r="P539" s="245">
        <f>O539*H539</f>
        <v>0</v>
      </c>
      <c r="Q539" s="245">
        <v>1E-05</v>
      </c>
      <c r="R539" s="245">
        <f>Q539*H539</f>
        <v>0.0019585300000000004</v>
      </c>
      <c r="S539" s="245">
        <v>0</v>
      </c>
      <c r="T539" s="246">
        <f>S539*H539</f>
        <v>0</v>
      </c>
      <c r="AR539" s="247" t="s">
        <v>444</v>
      </c>
      <c r="AT539" s="247" t="s">
        <v>407</v>
      </c>
      <c r="AU539" s="247" t="s">
        <v>96</v>
      </c>
      <c r="AY539" s="16" t="s">
        <v>278</v>
      </c>
      <c r="BE539" s="248">
        <f>IF(N539="základní",J539,0)</f>
        <v>0</v>
      </c>
      <c r="BF539" s="248">
        <f>IF(N539="snížená",J539,0)</f>
        <v>0</v>
      </c>
      <c r="BG539" s="248">
        <f>IF(N539="zákl. přenesená",J539,0)</f>
        <v>0</v>
      </c>
      <c r="BH539" s="248">
        <f>IF(N539="sníž. přenesená",J539,0)</f>
        <v>0</v>
      </c>
      <c r="BI539" s="248">
        <f>IF(N539="nulová",J539,0)</f>
        <v>0</v>
      </c>
      <c r="BJ539" s="16" t="s">
        <v>93</v>
      </c>
      <c r="BK539" s="248">
        <f>ROUND(I539*H539,2)</f>
        <v>0</v>
      </c>
      <c r="BL539" s="16" t="s">
        <v>362</v>
      </c>
      <c r="BM539" s="247" t="s">
        <v>1127</v>
      </c>
    </row>
    <row r="540" spans="2:65" s="1" customFormat="1" ht="54" customHeight="1">
      <c r="B540" s="38"/>
      <c r="C540" s="236" t="s">
        <v>1128</v>
      </c>
      <c r="D540" s="236" t="s">
        <v>280</v>
      </c>
      <c r="E540" s="237" t="s">
        <v>1129</v>
      </c>
      <c r="F540" s="238" t="s">
        <v>1130</v>
      </c>
      <c r="G540" s="239" t="s">
        <v>312</v>
      </c>
      <c r="H540" s="240">
        <v>467.12</v>
      </c>
      <c r="I540" s="241"/>
      <c r="J540" s="242">
        <f>ROUND(I540*H540,2)</f>
        <v>0</v>
      </c>
      <c r="K540" s="238" t="s">
        <v>284</v>
      </c>
      <c r="L540" s="43"/>
      <c r="M540" s="243" t="s">
        <v>1</v>
      </c>
      <c r="N540" s="244" t="s">
        <v>51</v>
      </c>
      <c r="O540" s="86"/>
      <c r="P540" s="245">
        <f>O540*H540</f>
        <v>0</v>
      </c>
      <c r="Q540" s="245">
        <v>0</v>
      </c>
      <c r="R540" s="245">
        <f>Q540*H540</f>
        <v>0</v>
      </c>
      <c r="S540" s="245">
        <v>0.075</v>
      </c>
      <c r="T540" s="246">
        <f>S540*H540</f>
        <v>35.034</v>
      </c>
      <c r="AR540" s="247" t="s">
        <v>362</v>
      </c>
      <c r="AT540" s="247" t="s">
        <v>280</v>
      </c>
      <c r="AU540" s="247" t="s">
        <v>96</v>
      </c>
      <c r="AY540" s="16" t="s">
        <v>278</v>
      </c>
      <c r="BE540" s="248">
        <f>IF(N540="základní",J540,0)</f>
        <v>0</v>
      </c>
      <c r="BF540" s="248">
        <f>IF(N540="snížená",J540,0)</f>
        <v>0</v>
      </c>
      <c r="BG540" s="248">
        <f>IF(N540="zákl. přenesená",J540,0)</f>
        <v>0</v>
      </c>
      <c r="BH540" s="248">
        <f>IF(N540="sníž. přenesená",J540,0)</f>
        <v>0</v>
      </c>
      <c r="BI540" s="248">
        <f>IF(N540="nulová",J540,0)</f>
        <v>0</v>
      </c>
      <c r="BJ540" s="16" t="s">
        <v>93</v>
      </c>
      <c r="BK540" s="248">
        <f>ROUND(I540*H540,2)</f>
        <v>0</v>
      </c>
      <c r="BL540" s="16" t="s">
        <v>362</v>
      </c>
      <c r="BM540" s="247" t="s">
        <v>1131</v>
      </c>
    </row>
    <row r="541" spans="2:51" s="12" customFormat="1" ht="12">
      <c r="B541" s="249"/>
      <c r="C541" s="250"/>
      <c r="D541" s="251" t="s">
        <v>291</v>
      </c>
      <c r="E541" s="252" t="s">
        <v>1</v>
      </c>
      <c r="F541" s="253" t="s">
        <v>1132</v>
      </c>
      <c r="G541" s="250"/>
      <c r="H541" s="254">
        <v>467.12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AT541" s="260" t="s">
        <v>291</v>
      </c>
      <c r="AU541" s="260" t="s">
        <v>96</v>
      </c>
      <c r="AV541" s="12" t="s">
        <v>96</v>
      </c>
      <c r="AW541" s="12" t="s">
        <v>42</v>
      </c>
      <c r="AX541" s="12" t="s">
        <v>93</v>
      </c>
      <c r="AY541" s="260" t="s">
        <v>278</v>
      </c>
    </row>
    <row r="542" spans="2:65" s="1" customFormat="1" ht="43.2" customHeight="1">
      <c r="B542" s="38"/>
      <c r="C542" s="236" t="s">
        <v>1133</v>
      </c>
      <c r="D542" s="236" t="s">
        <v>280</v>
      </c>
      <c r="E542" s="237" t="s">
        <v>1134</v>
      </c>
      <c r="F542" s="238" t="s">
        <v>1135</v>
      </c>
      <c r="G542" s="239" t="s">
        <v>283</v>
      </c>
      <c r="H542" s="240">
        <v>481.894</v>
      </c>
      <c r="I542" s="241"/>
      <c r="J542" s="242">
        <f>ROUND(I542*H542,2)</f>
        <v>0</v>
      </c>
      <c r="K542" s="238" t="s">
        <v>284</v>
      </c>
      <c r="L542" s="43"/>
      <c r="M542" s="243" t="s">
        <v>1</v>
      </c>
      <c r="N542" s="244" t="s">
        <v>51</v>
      </c>
      <c r="O542" s="86"/>
      <c r="P542" s="245">
        <f>O542*H542</f>
        <v>0</v>
      </c>
      <c r="Q542" s="245">
        <v>5E-05</v>
      </c>
      <c r="R542" s="245">
        <f>Q542*H542</f>
        <v>0.0240947</v>
      </c>
      <c r="S542" s="245">
        <v>0</v>
      </c>
      <c r="T542" s="246">
        <f>S542*H542</f>
        <v>0</v>
      </c>
      <c r="AR542" s="247" t="s">
        <v>362</v>
      </c>
      <c r="AT542" s="247" t="s">
        <v>280</v>
      </c>
      <c r="AU542" s="247" t="s">
        <v>96</v>
      </c>
      <c r="AY542" s="16" t="s">
        <v>278</v>
      </c>
      <c r="BE542" s="248">
        <f>IF(N542="základní",J542,0)</f>
        <v>0</v>
      </c>
      <c r="BF542" s="248">
        <f>IF(N542="snížená",J542,0)</f>
        <v>0</v>
      </c>
      <c r="BG542" s="248">
        <f>IF(N542="zákl. přenesená",J542,0)</f>
        <v>0</v>
      </c>
      <c r="BH542" s="248">
        <f>IF(N542="sníž. přenesená",J542,0)</f>
        <v>0</v>
      </c>
      <c r="BI542" s="248">
        <f>IF(N542="nulová",J542,0)</f>
        <v>0</v>
      </c>
      <c r="BJ542" s="16" t="s">
        <v>93</v>
      </c>
      <c r="BK542" s="248">
        <f>ROUND(I542*H542,2)</f>
        <v>0</v>
      </c>
      <c r="BL542" s="16" t="s">
        <v>362</v>
      </c>
      <c r="BM542" s="247" t="s">
        <v>1136</v>
      </c>
    </row>
    <row r="543" spans="2:51" s="12" customFormat="1" ht="12">
      <c r="B543" s="249"/>
      <c r="C543" s="250"/>
      <c r="D543" s="251" t="s">
        <v>291</v>
      </c>
      <c r="E543" s="252" t="s">
        <v>1</v>
      </c>
      <c r="F543" s="253" t="s">
        <v>1137</v>
      </c>
      <c r="G543" s="250"/>
      <c r="H543" s="254">
        <v>481.894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AT543" s="260" t="s">
        <v>291</v>
      </c>
      <c r="AU543" s="260" t="s">
        <v>96</v>
      </c>
      <c r="AV543" s="12" t="s">
        <v>96</v>
      </c>
      <c r="AW543" s="12" t="s">
        <v>42</v>
      </c>
      <c r="AX543" s="12" t="s">
        <v>93</v>
      </c>
      <c r="AY543" s="260" t="s">
        <v>278</v>
      </c>
    </row>
    <row r="544" spans="2:65" s="1" customFormat="1" ht="21.6" customHeight="1">
      <c r="B544" s="38"/>
      <c r="C544" s="282" t="s">
        <v>1138</v>
      </c>
      <c r="D544" s="282" t="s">
        <v>407</v>
      </c>
      <c r="E544" s="283" t="s">
        <v>1139</v>
      </c>
      <c r="F544" s="284" t="s">
        <v>1140</v>
      </c>
      <c r="G544" s="285" t="s">
        <v>312</v>
      </c>
      <c r="H544" s="286">
        <v>32.788</v>
      </c>
      <c r="I544" s="287"/>
      <c r="J544" s="288">
        <f>ROUND(I544*H544,2)</f>
        <v>0</v>
      </c>
      <c r="K544" s="284" t="s">
        <v>284</v>
      </c>
      <c r="L544" s="289"/>
      <c r="M544" s="290" t="s">
        <v>1</v>
      </c>
      <c r="N544" s="291" t="s">
        <v>51</v>
      </c>
      <c r="O544" s="86"/>
      <c r="P544" s="245">
        <f>O544*H544</f>
        <v>0</v>
      </c>
      <c r="Q544" s="245">
        <v>0.0145</v>
      </c>
      <c r="R544" s="245">
        <f>Q544*H544</f>
        <v>0.47542599999999996</v>
      </c>
      <c r="S544" s="245">
        <v>0</v>
      </c>
      <c r="T544" s="246">
        <f>S544*H544</f>
        <v>0</v>
      </c>
      <c r="AR544" s="247" t="s">
        <v>444</v>
      </c>
      <c r="AT544" s="247" t="s">
        <v>407</v>
      </c>
      <c r="AU544" s="247" t="s">
        <v>96</v>
      </c>
      <c r="AY544" s="16" t="s">
        <v>278</v>
      </c>
      <c r="BE544" s="248">
        <f>IF(N544="základní",J544,0)</f>
        <v>0</v>
      </c>
      <c r="BF544" s="248">
        <f>IF(N544="snížená",J544,0)</f>
        <v>0</v>
      </c>
      <c r="BG544" s="248">
        <f>IF(N544="zákl. přenesená",J544,0)</f>
        <v>0</v>
      </c>
      <c r="BH544" s="248">
        <f>IF(N544="sníž. přenesená",J544,0)</f>
        <v>0</v>
      </c>
      <c r="BI544" s="248">
        <f>IF(N544="nulová",J544,0)</f>
        <v>0</v>
      </c>
      <c r="BJ544" s="16" t="s">
        <v>93</v>
      </c>
      <c r="BK544" s="248">
        <f>ROUND(I544*H544,2)</f>
        <v>0</v>
      </c>
      <c r="BL544" s="16" t="s">
        <v>362</v>
      </c>
      <c r="BM544" s="247" t="s">
        <v>1141</v>
      </c>
    </row>
    <row r="545" spans="2:51" s="12" customFormat="1" ht="12">
      <c r="B545" s="249"/>
      <c r="C545" s="250"/>
      <c r="D545" s="251" t="s">
        <v>291</v>
      </c>
      <c r="E545" s="252" t="s">
        <v>1</v>
      </c>
      <c r="F545" s="253" t="s">
        <v>1142</v>
      </c>
      <c r="G545" s="250"/>
      <c r="H545" s="254">
        <v>30.359</v>
      </c>
      <c r="I545" s="255"/>
      <c r="J545" s="250"/>
      <c r="K545" s="250"/>
      <c r="L545" s="256"/>
      <c r="M545" s="257"/>
      <c r="N545" s="258"/>
      <c r="O545" s="258"/>
      <c r="P545" s="258"/>
      <c r="Q545" s="258"/>
      <c r="R545" s="258"/>
      <c r="S545" s="258"/>
      <c r="T545" s="259"/>
      <c r="AT545" s="260" t="s">
        <v>291</v>
      </c>
      <c r="AU545" s="260" t="s">
        <v>96</v>
      </c>
      <c r="AV545" s="12" t="s">
        <v>96</v>
      </c>
      <c r="AW545" s="12" t="s">
        <v>42</v>
      </c>
      <c r="AX545" s="12" t="s">
        <v>93</v>
      </c>
      <c r="AY545" s="260" t="s">
        <v>278</v>
      </c>
    </row>
    <row r="546" spans="2:51" s="12" customFormat="1" ht="12">
      <c r="B546" s="249"/>
      <c r="C546" s="250"/>
      <c r="D546" s="251" t="s">
        <v>291</v>
      </c>
      <c r="E546" s="250"/>
      <c r="F546" s="253" t="s">
        <v>1143</v>
      </c>
      <c r="G546" s="250"/>
      <c r="H546" s="254">
        <v>32.788</v>
      </c>
      <c r="I546" s="255"/>
      <c r="J546" s="250"/>
      <c r="K546" s="250"/>
      <c r="L546" s="256"/>
      <c r="M546" s="257"/>
      <c r="N546" s="258"/>
      <c r="O546" s="258"/>
      <c r="P546" s="258"/>
      <c r="Q546" s="258"/>
      <c r="R546" s="258"/>
      <c r="S546" s="258"/>
      <c r="T546" s="259"/>
      <c r="AT546" s="260" t="s">
        <v>291</v>
      </c>
      <c r="AU546" s="260" t="s">
        <v>96</v>
      </c>
      <c r="AV546" s="12" t="s">
        <v>96</v>
      </c>
      <c r="AW546" s="12" t="s">
        <v>4</v>
      </c>
      <c r="AX546" s="12" t="s">
        <v>93</v>
      </c>
      <c r="AY546" s="260" t="s">
        <v>278</v>
      </c>
    </row>
    <row r="547" spans="2:65" s="1" customFormat="1" ht="21.6" customHeight="1">
      <c r="B547" s="38"/>
      <c r="C547" s="282" t="s">
        <v>1144</v>
      </c>
      <c r="D547" s="282" t="s">
        <v>407</v>
      </c>
      <c r="E547" s="283" t="s">
        <v>1145</v>
      </c>
      <c r="F547" s="284" t="s">
        <v>1146</v>
      </c>
      <c r="G547" s="285" t="s">
        <v>289</v>
      </c>
      <c r="H547" s="286">
        <v>1.25</v>
      </c>
      <c r="I547" s="287"/>
      <c r="J547" s="288">
        <f>ROUND(I547*H547,2)</f>
        <v>0</v>
      </c>
      <c r="K547" s="284" t="s">
        <v>284</v>
      </c>
      <c r="L547" s="289"/>
      <c r="M547" s="290" t="s">
        <v>1</v>
      </c>
      <c r="N547" s="291" t="s">
        <v>51</v>
      </c>
      <c r="O547" s="86"/>
      <c r="P547" s="245">
        <f>O547*H547</f>
        <v>0</v>
      </c>
      <c r="Q547" s="245">
        <v>0.55</v>
      </c>
      <c r="R547" s="245">
        <f>Q547*H547</f>
        <v>0.6875</v>
      </c>
      <c r="S547" s="245">
        <v>0</v>
      </c>
      <c r="T547" s="246">
        <f>S547*H547</f>
        <v>0</v>
      </c>
      <c r="AR547" s="247" t="s">
        <v>444</v>
      </c>
      <c r="AT547" s="247" t="s">
        <v>407</v>
      </c>
      <c r="AU547" s="247" t="s">
        <v>96</v>
      </c>
      <c r="AY547" s="16" t="s">
        <v>278</v>
      </c>
      <c r="BE547" s="248">
        <f>IF(N547="základní",J547,0)</f>
        <v>0</v>
      </c>
      <c r="BF547" s="248">
        <f>IF(N547="snížená",J547,0)</f>
        <v>0</v>
      </c>
      <c r="BG547" s="248">
        <f>IF(N547="zákl. přenesená",J547,0)</f>
        <v>0</v>
      </c>
      <c r="BH547" s="248">
        <f>IF(N547="sníž. přenesená",J547,0)</f>
        <v>0</v>
      </c>
      <c r="BI547" s="248">
        <f>IF(N547="nulová",J547,0)</f>
        <v>0</v>
      </c>
      <c r="BJ547" s="16" t="s">
        <v>93</v>
      </c>
      <c r="BK547" s="248">
        <f>ROUND(I547*H547,2)</f>
        <v>0</v>
      </c>
      <c r="BL547" s="16" t="s">
        <v>362</v>
      </c>
      <c r="BM547" s="247" t="s">
        <v>1147</v>
      </c>
    </row>
    <row r="548" spans="2:51" s="12" customFormat="1" ht="12">
      <c r="B548" s="249"/>
      <c r="C548" s="250"/>
      <c r="D548" s="251" t="s">
        <v>291</v>
      </c>
      <c r="E548" s="252" t="s">
        <v>1</v>
      </c>
      <c r="F548" s="253" t="s">
        <v>1148</v>
      </c>
      <c r="G548" s="250"/>
      <c r="H548" s="254">
        <v>1.157</v>
      </c>
      <c r="I548" s="255"/>
      <c r="J548" s="250"/>
      <c r="K548" s="250"/>
      <c r="L548" s="256"/>
      <c r="M548" s="257"/>
      <c r="N548" s="258"/>
      <c r="O548" s="258"/>
      <c r="P548" s="258"/>
      <c r="Q548" s="258"/>
      <c r="R548" s="258"/>
      <c r="S548" s="258"/>
      <c r="T548" s="259"/>
      <c r="AT548" s="260" t="s">
        <v>291</v>
      </c>
      <c r="AU548" s="260" t="s">
        <v>96</v>
      </c>
      <c r="AV548" s="12" t="s">
        <v>96</v>
      </c>
      <c r="AW548" s="12" t="s">
        <v>42</v>
      </c>
      <c r="AX548" s="12" t="s">
        <v>93</v>
      </c>
      <c r="AY548" s="260" t="s">
        <v>278</v>
      </c>
    </row>
    <row r="549" spans="2:51" s="12" customFormat="1" ht="12">
      <c r="B549" s="249"/>
      <c r="C549" s="250"/>
      <c r="D549" s="251" t="s">
        <v>291</v>
      </c>
      <c r="E549" s="250"/>
      <c r="F549" s="253" t="s">
        <v>1149</v>
      </c>
      <c r="G549" s="250"/>
      <c r="H549" s="254">
        <v>1.25</v>
      </c>
      <c r="I549" s="255"/>
      <c r="J549" s="250"/>
      <c r="K549" s="250"/>
      <c r="L549" s="256"/>
      <c r="M549" s="257"/>
      <c r="N549" s="258"/>
      <c r="O549" s="258"/>
      <c r="P549" s="258"/>
      <c r="Q549" s="258"/>
      <c r="R549" s="258"/>
      <c r="S549" s="258"/>
      <c r="T549" s="259"/>
      <c r="AT549" s="260" t="s">
        <v>291</v>
      </c>
      <c r="AU549" s="260" t="s">
        <v>96</v>
      </c>
      <c r="AV549" s="12" t="s">
        <v>96</v>
      </c>
      <c r="AW549" s="12" t="s">
        <v>4</v>
      </c>
      <c r="AX549" s="12" t="s">
        <v>93</v>
      </c>
      <c r="AY549" s="260" t="s">
        <v>278</v>
      </c>
    </row>
    <row r="550" spans="2:65" s="1" customFormat="1" ht="43.2" customHeight="1">
      <c r="B550" s="38"/>
      <c r="C550" s="236" t="s">
        <v>1150</v>
      </c>
      <c r="D550" s="236" t="s">
        <v>280</v>
      </c>
      <c r="E550" s="237" t="s">
        <v>1151</v>
      </c>
      <c r="F550" s="238" t="s">
        <v>1152</v>
      </c>
      <c r="G550" s="239" t="s">
        <v>312</v>
      </c>
      <c r="H550" s="240">
        <v>11.52</v>
      </c>
      <c r="I550" s="241"/>
      <c r="J550" s="242">
        <f>ROUND(I550*H550,2)</f>
        <v>0</v>
      </c>
      <c r="K550" s="238" t="s">
        <v>284</v>
      </c>
      <c r="L550" s="43"/>
      <c r="M550" s="243" t="s">
        <v>1</v>
      </c>
      <c r="N550" s="244" t="s">
        <v>51</v>
      </c>
      <c r="O550" s="86"/>
      <c r="P550" s="245">
        <f>O550*H550</f>
        <v>0</v>
      </c>
      <c r="Q550" s="245">
        <v>0.0059</v>
      </c>
      <c r="R550" s="245">
        <f>Q550*H550</f>
        <v>0.067968</v>
      </c>
      <c r="S550" s="245">
        <v>0</v>
      </c>
      <c r="T550" s="246">
        <f>S550*H550</f>
        <v>0</v>
      </c>
      <c r="AR550" s="247" t="s">
        <v>362</v>
      </c>
      <c r="AT550" s="247" t="s">
        <v>280</v>
      </c>
      <c r="AU550" s="247" t="s">
        <v>96</v>
      </c>
      <c r="AY550" s="16" t="s">
        <v>278</v>
      </c>
      <c r="BE550" s="248">
        <f>IF(N550="základní",J550,0)</f>
        <v>0</v>
      </c>
      <c r="BF550" s="248">
        <f>IF(N550="snížená",J550,0)</f>
        <v>0</v>
      </c>
      <c r="BG550" s="248">
        <f>IF(N550="zákl. přenesená",J550,0)</f>
        <v>0</v>
      </c>
      <c r="BH550" s="248">
        <f>IF(N550="sníž. přenesená",J550,0)</f>
        <v>0</v>
      </c>
      <c r="BI550" s="248">
        <f>IF(N550="nulová",J550,0)</f>
        <v>0</v>
      </c>
      <c r="BJ550" s="16" t="s">
        <v>93</v>
      </c>
      <c r="BK550" s="248">
        <f>ROUND(I550*H550,2)</f>
        <v>0</v>
      </c>
      <c r="BL550" s="16" t="s">
        <v>362</v>
      </c>
      <c r="BM550" s="247" t="s">
        <v>1153</v>
      </c>
    </row>
    <row r="551" spans="2:51" s="12" customFormat="1" ht="12">
      <c r="B551" s="249"/>
      <c r="C551" s="250"/>
      <c r="D551" s="251" t="s">
        <v>291</v>
      </c>
      <c r="E551" s="252" t="s">
        <v>1</v>
      </c>
      <c r="F551" s="253" t="s">
        <v>1154</v>
      </c>
      <c r="G551" s="250"/>
      <c r="H551" s="254">
        <v>11.52</v>
      </c>
      <c r="I551" s="255"/>
      <c r="J551" s="250"/>
      <c r="K551" s="250"/>
      <c r="L551" s="256"/>
      <c r="M551" s="257"/>
      <c r="N551" s="258"/>
      <c r="O551" s="258"/>
      <c r="P551" s="258"/>
      <c r="Q551" s="258"/>
      <c r="R551" s="258"/>
      <c r="S551" s="258"/>
      <c r="T551" s="259"/>
      <c r="AT551" s="260" t="s">
        <v>291</v>
      </c>
      <c r="AU551" s="260" t="s">
        <v>96</v>
      </c>
      <c r="AV551" s="12" t="s">
        <v>96</v>
      </c>
      <c r="AW551" s="12" t="s">
        <v>42</v>
      </c>
      <c r="AX551" s="12" t="s">
        <v>93</v>
      </c>
      <c r="AY551" s="260" t="s">
        <v>278</v>
      </c>
    </row>
    <row r="552" spans="2:65" s="1" customFormat="1" ht="14.4" customHeight="1">
      <c r="B552" s="38"/>
      <c r="C552" s="282" t="s">
        <v>1155</v>
      </c>
      <c r="D552" s="282" t="s">
        <v>407</v>
      </c>
      <c r="E552" s="283" t="s">
        <v>1156</v>
      </c>
      <c r="F552" s="284" t="s">
        <v>1157</v>
      </c>
      <c r="G552" s="285" t="s">
        <v>312</v>
      </c>
      <c r="H552" s="286">
        <v>36.288</v>
      </c>
      <c r="I552" s="287"/>
      <c r="J552" s="288">
        <f>ROUND(I552*H552,2)</f>
        <v>0</v>
      </c>
      <c r="K552" s="284" t="s">
        <v>284</v>
      </c>
      <c r="L552" s="289"/>
      <c r="M552" s="290" t="s">
        <v>1</v>
      </c>
      <c r="N552" s="291" t="s">
        <v>51</v>
      </c>
      <c r="O552" s="86"/>
      <c r="P552" s="245">
        <f>O552*H552</f>
        <v>0</v>
      </c>
      <c r="Q552" s="245">
        <v>0.0135</v>
      </c>
      <c r="R552" s="245">
        <f>Q552*H552</f>
        <v>0.48988799999999993</v>
      </c>
      <c r="S552" s="245">
        <v>0</v>
      </c>
      <c r="T552" s="246">
        <f>S552*H552</f>
        <v>0</v>
      </c>
      <c r="AR552" s="247" t="s">
        <v>444</v>
      </c>
      <c r="AT552" s="247" t="s">
        <v>407</v>
      </c>
      <c r="AU552" s="247" t="s">
        <v>96</v>
      </c>
      <c r="AY552" s="16" t="s">
        <v>278</v>
      </c>
      <c r="BE552" s="248">
        <f>IF(N552="základní",J552,0)</f>
        <v>0</v>
      </c>
      <c r="BF552" s="248">
        <f>IF(N552="snížená",J552,0)</f>
        <v>0</v>
      </c>
      <c r="BG552" s="248">
        <f>IF(N552="zákl. přenesená",J552,0)</f>
        <v>0</v>
      </c>
      <c r="BH552" s="248">
        <f>IF(N552="sníž. přenesená",J552,0)</f>
        <v>0</v>
      </c>
      <c r="BI552" s="248">
        <f>IF(N552="nulová",J552,0)</f>
        <v>0</v>
      </c>
      <c r="BJ552" s="16" t="s">
        <v>93</v>
      </c>
      <c r="BK552" s="248">
        <f>ROUND(I552*H552,2)</f>
        <v>0</v>
      </c>
      <c r="BL552" s="16" t="s">
        <v>362</v>
      </c>
      <c r="BM552" s="247" t="s">
        <v>1158</v>
      </c>
    </row>
    <row r="553" spans="2:51" s="12" customFormat="1" ht="12">
      <c r="B553" s="249"/>
      <c r="C553" s="250"/>
      <c r="D553" s="251" t="s">
        <v>291</v>
      </c>
      <c r="E553" s="252" t="s">
        <v>1</v>
      </c>
      <c r="F553" s="253" t="s">
        <v>1159</v>
      </c>
      <c r="G553" s="250"/>
      <c r="H553" s="254">
        <v>36.288</v>
      </c>
      <c r="I553" s="255"/>
      <c r="J553" s="250"/>
      <c r="K553" s="250"/>
      <c r="L553" s="256"/>
      <c r="M553" s="257"/>
      <c r="N553" s="258"/>
      <c r="O553" s="258"/>
      <c r="P553" s="258"/>
      <c r="Q553" s="258"/>
      <c r="R553" s="258"/>
      <c r="S553" s="258"/>
      <c r="T553" s="259"/>
      <c r="AT553" s="260" t="s">
        <v>291</v>
      </c>
      <c r="AU553" s="260" t="s">
        <v>96</v>
      </c>
      <c r="AV553" s="12" t="s">
        <v>96</v>
      </c>
      <c r="AW553" s="12" t="s">
        <v>42</v>
      </c>
      <c r="AX553" s="12" t="s">
        <v>93</v>
      </c>
      <c r="AY553" s="260" t="s">
        <v>278</v>
      </c>
    </row>
    <row r="554" spans="2:65" s="1" customFormat="1" ht="43.2" customHeight="1">
      <c r="B554" s="38"/>
      <c r="C554" s="236" t="s">
        <v>1160</v>
      </c>
      <c r="D554" s="236" t="s">
        <v>280</v>
      </c>
      <c r="E554" s="237" t="s">
        <v>1161</v>
      </c>
      <c r="F554" s="238" t="s">
        <v>1162</v>
      </c>
      <c r="G554" s="239" t="s">
        <v>333</v>
      </c>
      <c r="H554" s="240">
        <v>9.944</v>
      </c>
      <c r="I554" s="241"/>
      <c r="J554" s="242">
        <f>ROUND(I554*H554,2)</f>
        <v>0</v>
      </c>
      <c r="K554" s="238" t="s">
        <v>284</v>
      </c>
      <c r="L554" s="43"/>
      <c r="M554" s="243" t="s">
        <v>1</v>
      </c>
      <c r="N554" s="244" t="s">
        <v>51</v>
      </c>
      <c r="O554" s="86"/>
      <c r="P554" s="245">
        <f>O554*H554</f>
        <v>0</v>
      </c>
      <c r="Q554" s="245">
        <v>0</v>
      </c>
      <c r="R554" s="245">
        <f>Q554*H554</f>
        <v>0</v>
      </c>
      <c r="S554" s="245">
        <v>0</v>
      </c>
      <c r="T554" s="246">
        <f>S554*H554</f>
        <v>0</v>
      </c>
      <c r="AR554" s="247" t="s">
        <v>362</v>
      </c>
      <c r="AT554" s="247" t="s">
        <v>280</v>
      </c>
      <c r="AU554" s="247" t="s">
        <v>96</v>
      </c>
      <c r="AY554" s="16" t="s">
        <v>278</v>
      </c>
      <c r="BE554" s="248">
        <f>IF(N554="základní",J554,0)</f>
        <v>0</v>
      </c>
      <c r="BF554" s="248">
        <f>IF(N554="snížená",J554,0)</f>
        <v>0</v>
      </c>
      <c r="BG554" s="248">
        <f>IF(N554="zákl. přenesená",J554,0)</f>
        <v>0</v>
      </c>
      <c r="BH554" s="248">
        <f>IF(N554="sníž. přenesená",J554,0)</f>
        <v>0</v>
      </c>
      <c r="BI554" s="248">
        <f>IF(N554="nulová",J554,0)</f>
        <v>0</v>
      </c>
      <c r="BJ554" s="16" t="s">
        <v>93</v>
      </c>
      <c r="BK554" s="248">
        <f>ROUND(I554*H554,2)</f>
        <v>0</v>
      </c>
      <c r="BL554" s="16" t="s">
        <v>362</v>
      </c>
      <c r="BM554" s="247" t="s">
        <v>1163</v>
      </c>
    </row>
    <row r="555" spans="2:63" s="11" customFormat="1" ht="22.8" customHeight="1">
      <c r="B555" s="220"/>
      <c r="C555" s="221"/>
      <c r="D555" s="222" t="s">
        <v>85</v>
      </c>
      <c r="E555" s="234" t="s">
        <v>1164</v>
      </c>
      <c r="F555" s="234" t="s">
        <v>1165</v>
      </c>
      <c r="G555" s="221"/>
      <c r="H555" s="221"/>
      <c r="I555" s="224"/>
      <c r="J555" s="235">
        <f>BK555</f>
        <v>0</v>
      </c>
      <c r="K555" s="221"/>
      <c r="L555" s="226"/>
      <c r="M555" s="227"/>
      <c r="N555" s="228"/>
      <c r="O555" s="228"/>
      <c r="P555" s="229">
        <f>SUM(P556:P614)</f>
        <v>0</v>
      </c>
      <c r="Q555" s="228"/>
      <c r="R555" s="229">
        <f>SUM(R556:R614)</f>
        <v>14.99303171</v>
      </c>
      <c r="S555" s="228"/>
      <c r="T555" s="230">
        <f>SUM(T556:T614)</f>
        <v>1.7626399999999998</v>
      </c>
      <c r="AR555" s="231" t="s">
        <v>96</v>
      </c>
      <c r="AT555" s="232" t="s">
        <v>85</v>
      </c>
      <c r="AU555" s="232" t="s">
        <v>93</v>
      </c>
      <c r="AY555" s="231" t="s">
        <v>278</v>
      </c>
      <c r="BK555" s="233">
        <f>SUM(BK556:BK614)</f>
        <v>0</v>
      </c>
    </row>
    <row r="556" spans="2:65" s="1" customFormat="1" ht="43.2" customHeight="1">
      <c r="B556" s="38"/>
      <c r="C556" s="236" t="s">
        <v>1166</v>
      </c>
      <c r="D556" s="236" t="s">
        <v>280</v>
      </c>
      <c r="E556" s="237" t="s">
        <v>1167</v>
      </c>
      <c r="F556" s="238" t="s">
        <v>1168</v>
      </c>
      <c r="G556" s="239" t="s">
        <v>370</v>
      </c>
      <c r="H556" s="240">
        <v>81.291</v>
      </c>
      <c r="I556" s="241"/>
      <c r="J556" s="242">
        <f>ROUND(I556*H556,2)</f>
        <v>0</v>
      </c>
      <c r="K556" s="238" t="s">
        <v>284</v>
      </c>
      <c r="L556" s="43"/>
      <c r="M556" s="243" t="s">
        <v>1</v>
      </c>
      <c r="N556" s="244" t="s">
        <v>51</v>
      </c>
      <c r="O556" s="86"/>
      <c r="P556" s="245">
        <f>O556*H556</f>
        <v>0</v>
      </c>
      <c r="Q556" s="245">
        <v>0.00267</v>
      </c>
      <c r="R556" s="245">
        <f>Q556*H556</f>
        <v>0.21704697</v>
      </c>
      <c r="S556" s="245">
        <v>0</v>
      </c>
      <c r="T556" s="246">
        <f>S556*H556</f>
        <v>0</v>
      </c>
      <c r="AR556" s="247" t="s">
        <v>362</v>
      </c>
      <c r="AT556" s="247" t="s">
        <v>280</v>
      </c>
      <c r="AU556" s="247" t="s">
        <v>96</v>
      </c>
      <c r="AY556" s="16" t="s">
        <v>278</v>
      </c>
      <c r="BE556" s="248">
        <f>IF(N556="základní",J556,0)</f>
        <v>0</v>
      </c>
      <c r="BF556" s="248">
        <f>IF(N556="snížená",J556,0)</f>
        <v>0</v>
      </c>
      <c r="BG556" s="248">
        <f>IF(N556="zákl. přenesená",J556,0)</f>
        <v>0</v>
      </c>
      <c r="BH556" s="248">
        <f>IF(N556="sníž. přenesená",J556,0)</f>
        <v>0</v>
      </c>
      <c r="BI556" s="248">
        <f>IF(N556="nulová",J556,0)</f>
        <v>0</v>
      </c>
      <c r="BJ556" s="16" t="s">
        <v>93</v>
      </c>
      <c r="BK556" s="248">
        <f>ROUND(I556*H556,2)</f>
        <v>0</v>
      </c>
      <c r="BL556" s="16" t="s">
        <v>362</v>
      </c>
      <c r="BM556" s="247" t="s">
        <v>1169</v>
      </c>
    </row>
    <row r="557" spans="2:51" s="12" customFormat="1" ht="12">
      <c r="B557" s="249"/>
      <c r="C557" s="250"/>
      <c r="D557" s="251" t="s">
        <v>291</v>
      </c>
      <c r="E557" s="252" t="s">
        <v>1</v>
      </c>
      <c r="F557" s="253" t="s">
        <v>1170</v>
      </c>
      <c r="G557" s="250"/>
      <c r="H557" s="254">
        <v>81.291</v>
      </c>
      <c r="I557" s="255"/>
      <c r="J557" s="250"/>
      <c r="K557" s="250"/>
      <c r="L557" s="256"/>
      <c r="M557" s="257"/>
      <c r="N557" s="258"/>
      <c r="O557" s="258"/>
      <c r="P557" s="258"/>
      <c r="Q557" s="258"/>
      <c r="R557" s="258"/>
      <c r="S557" s="258"/>
      <c r="T557" s="259"/>
      <c r="AT557" s="260" t="s">
        <v>291</v>
      </c>
      <c r="AU557" s="260" t="s">
        <v>96</v>
      </c>
      <c r="AV557" s="12" t="s">
        <v>96</v>
      </c>
      <c r="AW557" s="12" t="s">
        <v>42</v>
      </c>
      <c r="AX557" s="12" t="s">
        <v>93</v>
      </c>
      <c r="AY557" s="260" t="s">
        <v>278</v>
      </c>
    </row>
    <row r="558" spans="2:65" s="1" customFormat="1" ht="21.6" customHeight="1">
      <c r="B558" s="38"/>
      <c r="C558" s="282" t="s">
        <v>1171</v>
      </c>
      <c r="D558" s="282" t="s">
        <v>407</v>
      </c>
      <c r="E558" s="283" t="s">
        <v>1172</v>
      </c>
      <c r="F558" s="284" t="s">
        <v>1173</v>
      </c>
      <c r="G558" s="285" t="s">
        <v>370</v>
      </c>
      <c r="H558" s="286">
        <v>85.356</v>
      </c>
      <c r="I558" s="287"/>
      <c r="J558" s="288">
        <f>ROUND(I558*H558,2)</f>
        <v>0</v>
      </c>
      <c r="K558" s="284" t="s">
        <v>284</v>
      </c>
      <c r="L558" s="289"/>
      <c r="M558" s="290" t="s">
        <v>1</v>
      </c>
      <c r="N558" s="291" t="s">
        <v>51</v>
      </c>
      <c r="O558" s="86"/>
      <c r="P558" s="245">
        <f>O558*H558</f>
        <v>0</v>
      </c>
      <c r="Q558" s="245">
        <v>0.00068</v>
      </c>
      <c r="R558" s="245">
        <f>Q558*H558</f>
        <v>0.05804208</v>
      </c>
      <c r="S558" s="245">
        <v>0</v>
      </c>
      <c r="T558" s="246">
        <f>S558*H558</f>
        <v>0</v>
      </c>
      <c r="AR558" s="247" t="s">
        <v>444</v>
      </c>
      <c r="AT558" s="247" t="s">
        <v>407</v>
      </c>
      <c r="AU558" s="247" t="s">
        <v>96</v>
      </c>
      <c r="AY558" s="16" t="s">
        <v>278</v>
      </c>
      <c r="BE558" s="248">
        <f>IF(N558="základní",J558,0)</f>
        <v>0</v>
      </c>
      <c r="BF558" s="248">
        <f>IF(N558="snížená",J558,0)</f>
        <v>0</v>
      </c>
      <c r="BG558" s="248">
        <f>IF(N558="zákl. přenesená",J558,0)</f>
        <v>0</v>
      </c>
      <c r="BH558" s="248">
        <f>IF(N558="sníž. přenesená",J558,0)</f>
        <v>0</v>
      </c>
      <c r="BI558" s="248">
        <f>IF(N558="nulová",J558,0)</f>
        <v>0</v>
      </c>
      <c r="BJ558" s="16" t="s">
        <v>93</v>
      </c>
      <c r="BK558" s="248">
        <f>ROUND(I558*H558,2)</f>
        <v>0</v>
      </c>
      <c r="BL558" s="16" t="s">
        <v>362</v>
      </c>
      <c r="BM558" s="247" t="s">
        <v>1174</v>
      </c>
    </row>
    <row r="559" spans="2:51" s="12" customFormat="1" ht="12">
      <c r="B559" s="249"/>
      <c r="C559" s="250"/>
      <c r="D559" s="251" t="s">
        <v>291</v>
      </c>
      <c r="E559" s="250"/>
      <c r="F559" s="253" t="s">
        <v>1175</v>
      </c>
      <c r="G559" s="250"/>
      <c r="H559" s="254">
        <v>85.356</v>
      </c>
      <c r="I559" s="255"/>
      <c r="J559" s="250"/>
      <c r="K559" s="250"/>
      <c r="L559" s="256"/>
      <c r="M559" s="257"/>
      <c r="N559" s="258"/>
      <c r="O559" s="258"/>
      <c r="P559" s="258"/>
      <c r="Q559" s="258"/>
      <c r="R559" s="258"/>
      <c r="S559" s="258"/>
      <c r="T559" s="259"/>
      <c r="AT559" s="260" t="s">
        <v>291</v>
      </c>
      <c r="AU559" s="260" t="s">
        <v>96</v>
      </c>
      <c r="AV559" s="12" t="s">
        <v>96</v>
      </c>
      <c r="AW559" s="12" t="s">
        <v>4</v>
      </c>
      <c r="AX559" s="12" t="s">
        <v>93</v>
      </c>
      <c r="AY559" s="260" t="s">
        <v>278</v>
      </c>
    </row>
    <row r="560" spans="2:65" s="1" customFormat="1" ht="43.2" customHeight="1">
      <c r="B560" s="38"/>
      <c r="C560" s="236" t="s">
        <v>1176</v>
      </c>
      <c r="D560" s="236" t="s">
        <v>280</v>
      </c>
      <c r="E560" s="237" t="s">
        <v>1177</v>
      </c>
      <c r="F560" s="238" t="s">
        <v>1178</v>
      </c>
      <c r="G560" s="239" t="s">
        <v>283</v>
      </c>
      <c r="H560" s="240">
        <v>170.711</v>
      </c>
      <c r="I560" s="241"/>
      <c r="J560" s="242">
        <f>ROUND(I560*H560,2)</f>
        <v>0</v>
      </c>
      <c r="K560" s="238" t="s">
        <v>284</v>
      </c>
      <c r="L560" s="43"/>
      <c r="M560" s="243" t="s">
        <v>1</v>
      </c>
      <c r="N560" s="244" t="s">
        <v>51</v>
      </c>
      <c r="O560" s="86"/>
      <c r="P560" s="245">
        <f>O560*H560</f>
        <v>0</v>
      </c>
      <c r="Q560" s="245">
        <v>0</v>
      </c>
      <c r="R560" s="245">
        <f>Q560*H560</f>
        <v>0</v>
      </c>
      <c r="S560" s="245">
        <v>0</v>
      </c>
      <c r="T560" s="246">
        <f>S560*H560</f>
        <v>0</v>
      </c>
      <c r="AR560" s="247" t="s">
        <v>362</v>
      </c>
      <c r="AT560" s="247" t="s">
        <v>280</v>
      </c>
      <c r="AU560" s="247" t="s">
        <v>96</v>
      </c>
      <c r="AY560" s="16" t="s">
        <v>278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6" t="s">
        <v>93</v>
      </c>
      <c r="BK560" s="248">
        <f>ROUND(I560*H560,2)</f>
        <v>0</v>
      </c>
      <c r="BL560" s="16" t="s">
        <v>362</v>
      </c>
      <c r="BM560" s="247" t="s">
        <v>1179</v>
      </c>
    </row>
    <row r="561" spans="2:51" s="12" customFormat="1" ht="12">
      <c r="B561" s="249"/>
      <c r="C561" s="250"/>
      <c r="D561" s="251" t="s">
        <v>291</v>
      </c>
      <c r="E561" s="252" t="s">
        <v>1</v>
      </c>
      <c r="F561" s="253" t="s">
        <v>1180</v>
      </c>
      <c r="G561" s="250"/>
      <c r="H561" s="254">
        <v>170.711</v>
      </c>
      <c r="I561" s="255"/>
      <c r="J561" s="250"/>
      <c r="K561" s="250"/>
      <c r="L561" s="256"/>
      <c r="M561" s="257"/>
      <c r="N561" s="258"/>
      <c r="O561" s="258"/>
      <c r="P561" s="258"/>
      <c r="Q561" s="258"/>
      <c r="R561" s="258"/>
      <c r="S561" s="258"/>
      <c r="T561" s="259"/>
      <c r="AT561" s="260" t="s">
        <v>291</v>
      </c>
      <c r="AU561" s="260" t="s">
        <v>96</v>
      </c>
      <c r="AV561" s="12" t="s">
        <v>96</v>
      </c>
      <c r="AW561" s="12" t="s">
        <v>42</v>
      </c>
      <c r="AX561" s="12" t="s">
        <v>93</v>
      </c>
      <c r="AY561" s="260" t="s">
        <v>278</v>
      </c>
    </row>
    <row r="562" spans="2:65" s="1" customFormat="1" ht="21.6" customHeight="1">
      <c r="B562" s="38"/>
      <c r="C562" s="236" t="s">
        <v>1181</v>
      </c>
      <c r="D562" s="236" t="s">
        <v>280</v>
      </c>
      <c r="E562" s="237" t="s">
        <v>1182</v>
      </c>
      <c r="F562" s="238" t="s">
        <v>1183</v>
      </c>
      <c r="G562" s="239" t="s">
        <v>289</v>
      </c>
      <c r="H562" s="240">
        <v>2.881</v>
      </c>
      <c r="I562" s="241"/>
      <c r="J562" s="242">
        <f>ROUND(I562*H562,2)</f>
        <v>0</v>
      </c>
      <c r="K562" s="238" t="s">
        <v>284</v>
      </c>
      <c r="L562" s="43"/>
      <c r="M562" s="243" t="s">
        <v>1</v>
      </c>
      <c r="N562" s="244" t="s">
        <v>51</v>
      </c>
      <c r="O562" s="86"/>
      <c r="P562" s="245">
        <f>O562*H562</f>
        <v>0</v>
      </c>
      <c r="Q562" s="245">
        <v>0.01266</v>
      </c>
      <c r="R562" s="245">
        <f>Q562*H562</f>
        <v>0.03647345999999999</v>
      </c>
      <c r="S562" s="245">
        <v>0</v>
      </c>
      <c r="T562" s="246">
        <f>S562*H562</f>
        <v>0</v>
      </c>
      <c r="AR562" s="247" t="s">
        <v>362</v>
      </c>
      <c r="AT562" s="247" t="s">
        <v>280</v>
      </c>
      <c r="AU562" s="247" t="s">
        <v>96</v>
      </c>
      <c r="AY562" s="16" t="s">
        <v>278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16" t="s">
        <v>93</v>
      </c>
      <c r="BK562" s="248">
        <f>ROUND(I562*H562,2)</f>
        <v>0</v>
      </c>
      <c r="BL562" s="16" t="s">
        <v>362</v>
      </c>
      <c r="BM562" s="247" t="s">
        <v>1184</v>
      </c>
    </row>
    <row r="563" spans="2:51" s="12" customFormat="1" ht="12">
      <c r="B563" s="249"/>
      <c r="C563" s="250"/>
      <c r="D563" s="251" t="s">
        <v>291</v>
      </c>
      <c r="E563" s="252" t="s">
        <v>1</v>
      </c>
      <c r="F563" s="253" t="s">
        <v>1185</v>
      </c>
      <c r="G563" s="250"/>
      <c r="H563" s="254">
        <v>2.881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AT563" s="260" t="s">
        <v>291</v>
      </c>
      <c r="AU563" s="260" t="s">
        <v>96</v>
      </c>
      <c r="AV563" s="12" t="s">
        <v>96</v>
      </c>
      <c r="AW563" s="12" t="s">
        <v>42</v>
      </c>
      <c r="AX563" s="12" t="s">
        <v>93</v>
      </c>
      <c r="AY563" s="260" t="s">
        <v>278</v>
      </c>
    </row>
    <row r="564" spans="2:65" s="1" customFormat="1" ht="43.2" customHeight="1">
      <c r="B564" s="38"/>
      <c r="C564" s="236" t="s">
        <v>1186</v>
      </c>
      <c r="D564" s="236" t="s">
        <v>280</v>
      </c>
      <c r="E564" s="237" t="s">
        <v>1187</v>
      </c>
      <c r="F564" s="238" t="s">
        <v>1188</v>
      </c>
      <c r="G564" s="239" t="s">
        <v>283</v>
      </c>
      <c r="H564" s="240">
        <v>72.25</v>
      </c>
      <c r="I564" s="241"/>
      <c r="J564" s="242">
        <f>ROUND(I564*H564,2)</f>
        <v>0</v>
      </c>
      <c r="K564" s="238" t="s">
        <v>284</v>
      </c>
      <c r="L564" s="43"/>
      <c r="M564" s="243" t="s">
        <v>1</v>
      </c>
      <c r="N564" s="244" t="s">
        <v>51</v>
      </c>
      <c r="O564" s="86"/>
      <c r="P564" s="245">
        <f>O564*H564</f>
        <v>0</v>
      </c>
      <c r="Q564" s="245">
        <v>0</v>
      </c>
      <c r="R564" s="245">
        <f>Q564*H564</f>
        <v>0</v>
      </c>
      <c r="S564" s="245">
        <v>0.01232</v>
      </c>
      <c r="T564" s="246">
        <f>S564*H564</f>
        <v>0.8901199999999999</v>
      </c>
      <c r="AR564" s="247" t="s">
        <v>362</v>
      </c>
      <c r="AT564" s="247" t="s">
        <v>280</v>
      </c>
      <c r="AU564" s="247" t="s">
        <v>96</v>
      </c>
      <c r="AY564" s="16" t="s">
        <v>278</v>
      </c>
      <c r="BE564" s="248">
        <f>IF(N564="základní",J564,0)</f>
        <v>0</v>
      </c>
      <c r="BF564" s="248">
        <f>IF(N564="snížená",J564,0)</f>
        <v>0</v>
      </c>
      <c r="BG564" s="248">
        <f>IF(N564="zákl. přenesená",J564,0)</f>
        <v>0</v>
      </c>
      <c r="BH564" s="248">
        <f>IF(N564="sníž. přenesená",J564,0)</f>
        <v>0</v>
      </c>
      <c r="BI564" s="248">
        <f>IF(N564="nulová",J564,0)</f>
        <v>0</v>
      </c>
      <c r="BJ564" s="16" t="s">
        <v>93</v>
      </c>
      <c r="BK564" s="248">
        <f>ROUND(I564*H564,2)</f>
        <v>0</v>
      </c>
      <c r="BL564" s="16" t="s">
        <v>362</v>
      </c>
      <c r="BM564" s="247" t="s">
        <v>1189</v>
      </c>
    </row>
    <row r="565" spans="2:51" s="12" customFormat="1" ht="12">
      <c r="B565" s="249"/>
      <c r="C565" s="250"/>
      <c r="D565" s="251" t="s">
        <v>291</v>
      </c>
      <c r="E565" s="252" t="s">
        <v>1</v>
      </c>
      <c r="F565" s="253" t="s">
        <v>1190</v>
      </c>
      <c r="G565" s="250"/>
      <c r="H565" s="254">
        <v>19.05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AT565" s="260" t="s">
        <v>291</v>
      </c>
      <c r="AU565" s="260" t="s">
        <v>96</v>
      </c>
      <c r="AV565" s="12" t="s">
        <v>96</v>
      </c>
      <c r="AW565" s="12" t="s">
        <v>42</v>
      </c>
      <c r="AX565" s="12" t="s">
        <v>86</v>
      </c>
      <c r="AY565" s="260" t="s">
        <v>278</v>
      </c>
    </row>
    <row r="566" spans="2:51" s="12" customFormat="1" ht="12">
      <c r="B566" s="249"/>
      <c r="C566" s="250"/>
      <c r="D566" s="251" t="s">
        <v>291</v>
      </c>
      <c r="E566" s="252" t="s">
        <v>1</v>
      </c>
      <c r="F566" s="253" t="s">
        <v>1191</v>
      </c>
      <c r="G566" s="250"/>
      <c r="H566" s="254">
        <v>53.2</v>
      </c>
      <c r="I566" s="255"/>
      <c r="J566" s="250"/>
      <c r="K566" s="250"/>
      <c r="L566" s="256"/>
      <c r="M566" s="257"/>
      <c r="N566" s="258"/>
      <c r="O566" s="258"/>
      <c r="P566" s="258"/>
      <c r="Q566" s="258"/>
      <c r="R566" s="258"/>
      <c r="S566" s="258"/>
      <c r="T566" s="259"/>
      <c r="AT566" s="260" t="s">
        <v>291</v>
      </c>
      <c r="AU566" s="260" t="s">
        <v>96</v>
      </c>
      <c r="AV566" s="12" t="s">
        <v>96</v>
      </c>
      <c r="AW566" s="12" t="s">
        <v>42</v>
      </c>
      <c r="AX566" s="12" t="s">
        <v>86</v>
      </c>
      <c r="AY566" s="260" t="s">
        <v>278</v>
      </c>
    </row>
    <row r="567" spans="2:51" s="14" customFormat="1" ht="12">
      <c r="B567" s="271"/>
      <c r="C567" s="272"/>
      <c r="D567" s="251" t="s">
        <v>291</v>
      </c>
      <c r="E567" s="273" t="s">
        <v>1</v>
      </c>
      <c r="F567" s="274" t="s">
        <v>361</v>
      </c>
      <c r="G567" s="272"/>
      <c r="H567" s="275">
        <v>72.25</v>
      </c>
      <c r="I567" s="276"/>
      <c r="J567" s="272"/>
      <c r="K567" s="272"/>
      <c r="L567" s="277"/>
      <c r="M567" s="278"/>
      <c r="N567" s="279"/>
      <c r="O567" s="279"/>
      <c r="P567" s="279"/>
      <c r="Q567" s="279"/>
      <c r="R567" s="279"/>
      <c r="S567" s="279"/>
      <c r="T567" s="280"/>
      <c r="AT567" s="281" t="s">
        <v>291</v>
      </c>
      <c r="AU567" s="281" t="s">
        <v>96</v>
      </c>
      <c r="AV567" s="14" t="s">
        <v>285</v>
      </c>
      <c r="AW567" s="14" t="s">
        <v>42</v>
      </c>
      <c r="AX567" s="14" t="s">
        <v>93</v>
      </c>
      <c r="AY567" s="281" t="s">
        <v>278</v>
      </c>
    </row>
    <row r="568" spans="2:65" s="1" customFormat="1" ht="54" customHeight="1">
      <c r="B568" s="38"/>
      <c r="C568" s="236" t="s">
        <v>1192</v>
      </c>
      <c r="D568" s="236" t="s">
        <v>280</v>
      </c>
      <c r="E568" s="237" t="s">
        <v>1193</v>
      </c>
      <c r="F568" s="238" t="s">
        <v>1194</v>
      </c>
      <c r="G568" s="239" t="s">
        <v>283</v>
      </c>
      <c r="H568" s="240">
        <v>61.95</v>
      </c>
      <c r="I568" s="241"/>
      <c r="J568" s="242">
        <f>ROUND(I568*H568,2)</f>
        <v>0</v>
      </c>
      <c r="K568" s="238" t="s">
        <v>284</v>
      </c>
      <c r="L568" s="43"/>
      <c r="M568" s="243" t="s">
        <v>1</v>
      </c>
      <c r="N568" s="244" t="s">
        <v>51</v>
      </c>
      <c r="O568" s="86"/>
      <c r="P568" s="245">
        <f>O568*H568</f>
        <v>0</v>
      </c>
      <c r="Q568" s="245">
        <v>0</v>
      </c>
      <c r="R568" s="245">
        <f>Q568*H568</f>
        <v>0</v>
      </c>
      <c r="S568" s="245">
        <v>0</v>
      </c>
      <c r="T568" s="246">
        <f>S568*H568</f>
        <v>0</v>
      </c>
      <c r="AR568" s="247" t="s">
        <v>362</v>
      </c>
      <c r="AT568" s="247" t="s">
        <v>280</v>
      </c>
      <c r="AU568" s="247" t="s">
        <v>96</v>
      </c>
      <c r="AY568" s="16" t="s">
        <v>278</v>
      </c>
      <c r="BE568" s="248">
        <f>IF(N568="základní",J568,0)</f>
        <v>0</v>
      </c>
      <c r="BF568" s="248">
        <f>IF(N568="snížená",J568,0)</f>
        <v>0</v>
      </c>
      <c r="BG568" s="248">
        <f>IF(N568="zákl. přenesená",J568,0)</f>
        <v>0</v>
      </c>
      <c r="BH568" s="248">
        <f>IF(N568="sníž. přenesená",J568,0)</f>
        <v>0</v>
      </c>
      <c r="BI568" s="248">
        <f>IF(N568="nulová",J568,0)</f>
        <v>0</v>
      </c>
      <c r="BJ568" s="16" t="s">
        <v>93</v>
      </c>
      <c r="BK568" s="248">
        <f>ROUND(I568*H568,2)</f>
        <v>0</v>
      </c>
      <c r="BL568" s="16" t="s">
        <v>362</v>
      </c>
      <c r="BM568" s="247" t="s">
        <v>1195</v>
      </c>
    </row>
    <row r="569" spans="2:51" s="12" customFormat="1" ht="12">
      <c r="B569" s="249"/>
      <c r="C569" s="250"/>
      <c r="D569" s="251" t="s">
        <v>291</v>
      </c>
      <c r="E569" s="252" t="s">
        <v>1</v>
      </c>
      <c r="F569" s="253" t="s">
        <v>1196</v>
      </c>
      <c r="G569" s="250"/>
      <c r="H569" s="254">
        <v>20.25</v>
      </c>
      <c r="I569" s="255"/>
      <c r="J569" s="250"/>
      <c r="K569" s="250"/>
      <c r="L569" s="256"/>
      <c r="M569" s="257"/>
      <c r="N569" s="258"/>
      <c r="O569" s="258"/>
      <c r="P569" s="258"/>
      <c r="Q569" s="258"/>
      <c r="R569" s="258"/>
      <c r="S569" s="258"/>
      <c r="T569" s="259"/>
      <c r="AT569" s="260" t="s">
        <v>291</v>
      </c>
      <c r="AU569" s="260" t="s">
        <v>96</v>
      </c>
      <c r="AV569" s="12" t="s">
        <v>96</v>
      </c>
      <c r="AW569" s="12" t="s">
        <v>42</v>
      </c>
      <c r="AX569" s="12" t="s">
        <v>86</v>
      </c>
      <c r="AY569" s="260" t="s">
        <v>278</v>
      </c>
    </row>
    <row r="570" spans="2:51" s="12" customFormat="1" ht="12">
      <c r="B570" s="249"/>
      <c r="C570" s="250"/>
      <c r="D570" s="251" t="s">
        <v>291</v>
      </c>
      <c r="E570" s="252" t="s">
        <v>1</v>
      </c>
      <c r="F570" s="253" t="s">
        <v>1197</v>
      </c>
      <c r="G570" s="250"/>
      <c r="H570" s="254">
        <v>41.7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AT570" s="260" t="s">
        <v>291</v>
      </c>
      <c r="AU570" s="260" t="s">
        <v>96</v>
      </c>
      <c r="AV570" s="12" t="s">
        <v>96</v>
      </c>
      <c r="AW570" s="12" t="s">
        <v>42</v>
      </c>
      <c r="AX570" s="12" t="s">
        <v>86</v>
      </c>
      <c r="AY570" s="260" t="s">
        <v>278</v>
      </c>
    </row>
    <row r="571" spans="2:51" s="14" customFormat="1" ht="12">
      <c r="B571" s="271"/>
      <c r="C571" s="272"/>
      <c r="D571" s="251" t="s">
        <v>291</v>
      </c>
      <c r="E571" s="273" t="s">
        <v>1</v>
      </c>
      <c r="F571" s="274" t="s">
        <v>361</v>
      </c>
      <c r="G571" s="272"/>
      <c r="H571" s="275">
        <v>61.95</v>
      </c>
      <c r="I571" s="276"/>
      <c r="J571" s="272"/>
      <c r="K571" s="272"/>
      <c r="L571" s="277"/>
      <c r="M571" s="278"/>
      <c r="N571" s="279"/>
      <c r="O571" s="279"/>
      <c r="P571" s="279"/>
      <c r="Q571" s="279"/>
      <c r="R571" s="279"/>
      <c r="S571" s="279"/>
      <c r="T571" s="280"/>
      <c r="AT571" s="281" t="s">
        <v>291</v>
      </c>
      <c r="AU571" s="281" t="s">
        <v>96</v>
      </c>
      <c r="AV571" s="14" t="s">
        <v>285</v>
      </c>
      <c r="AW571" s="14" t="s">
        <v>42</v>
      </c>
      <c r="AX571" s="14" t="s">
        <v>93</v>
      </c>
      <c r="AY571" s="281" t="s">
        <v>278</v>
      </c>
    </row>
    <row r="572" spans="2:65" s="1" customFormat="1" ht="32.4" customHeight="1">
      <c r="B572" s="38"/>
      <c r="C572" s="236" t="s">
        <v>1198</v>
      </c>
      <c r="D572" s="236" t="s">
        <v>280</v>
      </c>
      <c r="E572" s="237" t="s">
        <v>1199</v>
      </c>
      <c r="F572" s="238" t="s">
        <v>1200</v>
      </c>
      <c r="G572" s="239" t="s">
        <v>312</v>
      </c>
      <c r="H572" s="240">
        <v>50.906</v>
      </c>
      <c r="I572" s="241"/>
      <c r="J572" s="242">
        <f>ROUND(I572*H572,2)</f>
        <v>0</v>
      </c>
      <c r="K572" s="238" t="s">
        <v>284</v>
      </c>
      <c r="L572" s="43"/>
      <c r="M572" s="243" t="s">
        <v>1</v>
      </c>
      <c r="N572" s="244" t="s">
        <v>51</v>
      </c>
      <c r="O572" s="86"/>
      <c r="P572" s="245">
        <f>O572*H572</f>
        <v>0</v>
      </c>
      <c r="Q572" s="245">
        <v>0</v>
      </c>
      <c r="R572" s="245">
        <f>Q572*H572</f>
        <v>0</v>
      </c>
      <c r="S572" s="245">
        <v>0</v>
      </c>
      <c r="T572" s="246">
        <f>S572*H572</f>
        <v>0</v>
      </c>
      <c r="AR572" s="247" t="s">
        <v>362</v>
      </c>
      <c r="AT572" s="247" t="s">
        <v>280</v>
      </c>
      <c r="AU572" s="247" t="s">
        <v>96</v>
      </c>
      <c r="AY572" s="16" t="s">
        <v>278</v>
      </c>
      <c r="BE572" s="248">
        <f>IF(N572="základní",J572,0)</f>
        <v>0</v>
      </c>
      <c r="BF572" s="248">
        <f>IF(N572="snížená",J572,0)</f>
        <v>0</v>
      </c>
      <c r="BG572" s="248">
        <f>IF(N572="zákl. přenesená",J572,0)</f>
        <v>0</v>
      </c>
      <c r="BH572" s="248">
        <f>IF(N572="sníž. přenesená",J572,0)</f>
        <v>0</v>
      </c>
      <c r="BI572" s="248">
        <f>IF(N572="nulová",J572,0)</f>
        <v>0</v>
      </c>
      <c r="BJ572" s="16" t="s">
        <v>93</v>
      </c>
      <c r="BK572" s="248">
        <f>ROUND(I572*H572,2)</f>
        <v>0</v>
      </c>
      <c r="BL572" s="16" t="s">
        <v>362</v>
      </c>
      <c r="BM572" s="247" t="s">
        <v>1201</v>
      </c>
    </row>
    <row r="573" spans="2:51" s="12" customFormat="1" ht="12">
      <c r="B573" s="249"/>
      <c r="C573" s="250"/>
      <c r="D573" s="251" t="s">
        <v>291</v>
      </c>
      <c r="E573" s="252" t="s">
        <v>1</v>
      </c>
      <c r="F573" s="253" t="s">
        <v>1202</v>
      </c>
      <c r="G573" s="250"/>
      <c r="H573" s="254">
        <v>50.906</v>
      </c>
      <c r="I573" s="255"/>
      <c r="J573" s="250"/>
      <c r="K573" s="250"/>
      <c r="L573" s="256"/>
      <c r="M573" s="257"/>
      <c r="N573" s="258"/>
      <c r="O573" s="258"/>
      <c r="P573" s="258"/>
      <c r="Q573" s="258"/>
      <c r="R573" s="258"/>
      <c r="S573" s="258"/>
      <c r="T573" s="259"/>
      <c r="AT573" s="260" t="s">
        <v>291</v>
      </c>
      <c r="AU573" s="260" t="s">
        <v>96</v>
      </c>
      <c r="AV573" s="12" t="s">
        <v>96</v>
      </c>
      <c r="AW573" s="12" t="s">
        <v>42</v>
      </c>
      <c r="AX573" s="12" t="s">
        <v>93</v>
      </c>
      <c r="AY573" s="260" t="s">
        <v>278</v>
      </c>
    </row>
    <row r="574" spans="2:65" s="1" customFormat="1" ht="43.2" customHeight="1">
      <c r="B574" s="38"/>
      <c r="C574" s="236" t="s">
        <v>1203</v>
      </c>
      <c r="D574" s="236" t="s">
        <v>280</v>
      </c>
      <c r="E574" s="237" t="s">
        <v>1204</v>
      </c>
      <c r="F574" s="238" t="s">
        <v>1205</v>
      </c>
      <c r="G574" s="239" t="s">
        <v>312</v>
      </c>
      <c r="H574" s="240">
        <v>58.168</v>
      </c>
      <c r="I574" s="241"/>
      <c r="J574" s="242">
        <f>ROUND(I574*H574,2)</f>
        <v>0</v>
      </c>
      <c r="K574" s="238" t="s">
        <v>284</v>
      </c>
      <c r="L574" s="43"/>
      <c r="M574" s="243" t="s">
        <v>1</v>
      </c>
      <c r="N574" s="244" t="s">
        <v>51</v>
      </c>
      <c r="O574" s="86"/>
      <c r="P574" s="245">
        <f>O574*H574</f>
        <v>0</v>
      </c>
      <c r="Q574" s="245">
        <v>0</v>
      </c>
      <c r="R574" s="245">
        <f>Q574*H574</f>
        <v>0</v>
      </c>
      <c r="S574" s="245">
        <v>0.015</v>
      </c>
      <c r="T574" s="246">
        <f>S574*H574</f>
        <v>0.87252</v>
      </c>
      <c r="AR574" s="247" t="s">
        <v>362</v>
      </c>
      <c r="AT574" s="247" t="s">
        <v>280</v>
      </c>
      <c r="AU574" s="247" t="s">
        <v>96</v>
      </c>
      <c r="AY574" s="16" t="s">
        <v>278</v>
      </c>
      <c r="BE574" s="248">
        <f>IF(N574="základní",J574,0)</f>
        <v>0</v>
      </c>
      <c r="BF574" s="248">
        <f>IF(N574="snížená",J574,0)</f>
        <v>0</v>
      </c>
      <c r="BG574" s="248">
        <f>IF(N574="zákl. přenesená",J574,0)</f>
        <v>0</v>
      </c>
      <c r="BH574" s="248">
        <f>IF(N574="sníž. přenesená",J574,0)</f>
        <v>0</v>
      </c>
      <c r="BI574" s="248">
        <f>IF(N574="nulová",J574,0)</f>
        <v>0</v>
      </c>
      <c r="BJ574" s="16" t="s">
        <v>93</v>
      </c>
      <c r="BK574" s="248">
        <f>ROUND(I574*H574,2)</f>
        <v>0</v>
      </c>
      <c r="BL574" s="16" t="s">
        <v>362</v>
      </c>
      <c r="BM574" s="247" t="s">
        <v>1206</v>
      </c>
    </row>
    <row r="575" spans="2:51" s="12" customFormat="1" ht="12">
      <c r="B575" s="249"/>
      <c r="C575" s="250"/>
      <c r="D575" s="251" t="s">
        <v>291</v>
      </c>
      <c r="E575" s="252" t="s">
        <v>1</v>
      </c>
      <c r="F575" s="253" t="s">
        <v>1207</v>
      </c>
      <c r="G575" s="250"/>
      <c r="H575" s="254">
        <v>23.342</v>
      </c>
      <c r="I575" s="255"/>
      <c r="J575" s="250"/>
      <c r="K575" s="250"/>
      <c r="L575" s="256"/>
      <c r="M575" s="257"/>
      <c r="N575" s="258"/>
      <c r="O575" s="258"/>
      <c r="P575" s="258"/>
      <c r="Q575" s="258"/>
      <c r="R575" s="258"/>
      <c r="S575" s="258"/>
      <c r="T575" s="259"/>
      <c r="AT575" s="260" t="s">
        <v>291</v>
      </c>
      <c r="AU575" s="260" t="s">
        <v>96</v>
      </c>
      <c r="AV575" s="12" t="s">
        <v>96</v>
      </c>
      <c r="AW575" s="12" t="s">
        <v>42</v>
      </c>
      <c r="AX575" s="12" t="s">
        <v>86</v>
      </c>
      <c r="AY575" s="260" t="s">
        <v>278</v>
      </c>
    </row>
    <row r="576" spans="2:51" s="12" customFormat="1" ht="12">
      <c r="B576" s="249"/>
      <c r="C576" s="250"/>
      <c r="D576" s="251" t="s">
        <v>291</v>
      </c>
      <c r="E576" s="252" t="s">
        <v>1</v>
      </c>
      <c r="F576" s="253" t="s">
        <v>1208</v>
      </c>
      <c r="G576" s="250"/>
      <c r="H576" s="254">
        <v>27.346</v>
      </c>
      <c r="I576" s="255"/>
      <c r="J576" s="250"/>
      <c r="K576" s="250"/>
      <c r="L576" s="256"/>
      <c r="M576" s="257"/>
      <c r="N576" s="258"/>
      <c r="O576" s="258"/>
      <c r="P576" s="258"/>
      <c r="Q576" s="258"/>
      <c r="R576" s="258"/>
      <c r="S576" s="258"/>
      <c r="T576" s="259"/>
      <c r="AT576" s="260" t="s">
        <v>291</v>
      </c>
      <c r="AU576" s="260" t="s">
        <v>96</v>
      </c>
      <c r="AV576" s="12" t="s">
        <v>96</v>
      </c>
      <c r="AW576" s="12" t="s">
        <v>42</v>
      </c>
      <c r="AX576" s="12" t="s">
        <v>86</v>
      </c>
      <c r="AY576" s="260" t="s">
        <v>278</v>
      </c>
    </row>
    <row r="577" spans="2:51" s="12" customFormat="1" ht="12">
      <c r="B577" s="249"/>
      <c r="C577" s="250"/>
      <c r="D577" s="251" t="s">
        <v>291</v>
      </c>
      <c r="E577" s="252" t="s">
        <v>1</v>
      </c>
      <c r="F577" s="253" t="s">
        <v>1209</v>
      </c>
      <c r="G577" s="250"/>
      <c r="H577" s="254">
        <v>7.48</v>
      </c>
      <c r="I577" s="255"/>
      <c r="J577" s="250"/>
      <c r="K577" s="250"/>
      <c r="L577" s="256"/>
      <c r="M577" s="257"/>
      <c r="N577" s="258"/>
      <c r="O577" s="258"/>
      <c r="P577" s="258"/>
      <c r="Q577" s="258"/>
      <c r="R577" s="258"/>
      <c r="S577" s="258"/>
      <c r="T577" s="259"/>
      <c r="AT577" s="260" t="s">
        <v>291</v>
      </c>
      <c r="AU577" s="260" t="s">
        <v>96</v>
      </c>
      <c r="AV577" s="12" t="s">
        <v>96</v>
      </c>
      <c r="AW577" s="12" t="s">
        <v>42</v>
      </c>
      <c r="AX577" s="12" t="s">
        <v>86</v>
      </c>
      <c r="AY577" s="260" t="s">
        <v>278</v>
      </c>
    </row>
    <row r="578" spans="2:51" s="14" customFormat="1" ht="12">
      <c r="B578" s="271"/>
      <c r="C578" s="272"/>
      <c r="D578" s="251" t="s">
        <v>291</v>
      </c>
      <c r="E578" s="273" t="s">
        <v>1</v>
      </c>
      <c r="F578" s="274" t="s">
        <v>361</v>
      </c>
      <c r="G578" s="272"/>
      <c r="H578" s="275">
        <v>58.168</v>
      </c>
      <c r="I578" s="276"/>
      <c r="J578" s="272"/>
      <c r="K578" s="272"/>
      <c r="L578" s="277"/>
      <c r="M578" s="278"/>
      <c r="N578" s="279"/>
      <c r="O578" s="279"/>
      <c r="P578" s="279"/>
      <c r="Q578" s="279"/>
      <c r="R578" s="279"/>
      <c r="S578" s="279"/>
      <c r="T578" s="280"/>
      <c r="AT578" s="281" t="s">
        <v>291</v>
      </c>
      <c r="AU578" s="281" t="s">
        <v>96</v>
      </c>
      <c r="AV578" s="14" t="s">
        <v>285</v>
      </c>
      <c r="AW578" s="14" t="s">
        <v>42</v>
      </c>
      <c r="AX578" s="14" t="s">
        <v>93</v>
      </c>
      <c r="AY578" s="281" t="s">
        <v>278</v>
      </c>
    </row>
    <row r="579" spans="2:65" s="1" customFormat="1" ht="21.6" customHeight="1">
      <c r="B579" s="38"/>
      <c r="C579" s="236" t="s">
        <v>1210</v>
      </c>
      <c r="D579" s="236" t="s">
        <v>280</v>
      </c>
      <c r="E579" s="237" t="s">
        <v>1211</v>
      </c>
      <c r="F579" s="238" t="s">
        <v>1212</v>
      </c>
      <c r="G579" s="239" t="s">
        <v>283</v>
      </c>
      <c r="H579" s="240">
        <v>53.2</v>
      </c>
      <c r="I579" s="241"/>
      <c r="J579" s="242">
        <f>ROUND(I579*H579,2)</f>
        <v>0</v>
      </c>
      <c r="K579" s="238" t="s">
        <v>284</v>
      </c>
      <c r="L579" s="43"/>
      <c r="M579" s="243" t="s">
        <v>1</v>
      </c>
      <c r="N579" s="244" t="s">
        <v>51</v>
      </c>
      <c r="O579" s="86"/>
      <c r="P579" s="245">
        <f>O579*H579</f>
        <v>0</v>
      </c>
      <c r="Q579" s="245">
        <v>0</v>
      </c>
      <c r="R579" s="245">
        <f>Q579*H579</f>
        <v>0</v>
      </c>
      <c r="S579" s="245">
        <v>0</v>
      </c>
      <c r="T579" s="246">
        <f>S579*H579</f>
        <v>0</v>
      </c>
      <c r="AR579" s="247" t="s">
        <v>362</v>
      </c>
      <c r="AT579" s="247" t="s">
        <v>280</v>
      </c>
      <c r="AU579" s="247" t="s">
        <v>96</v>
      </c>
      <c r="AY579" s="16" t="s">
        <v>278</v>
      </c>
      <c r="BE579" s="248">
        <f>IF(N579="základní",J579,0)</f>
        <v>0</v>
      </c>
      <c r="BF579" s="248">
        <f>IF(N579="snížená",J579,0)</f>
        <v>0</v>
      </c>
      <c r="BG579" s="248">
        <f>IF(N579="zákl. přenesená",J579,0)</f>
        <v>0</v>
      </c>
      <c r="BH579" s="248">
        <f>IF(N579="sníž. přenesená",J579,0)</f>
        <v>0</v>
      </c>
      <c r="BI579" s="248">
        <f>IF(N579="nulová",J579,0)</f>
        <v>0</v>
      </c>
      <c r="BJ579" s="16" t="s">
        <v>93</v>
      </c>
      <c r="BK579" s="248">
        <f>ROUND(I579*H579,2)</f>
        <v>0</v>
      </c>
      <c r="BL579" s="16" t="s">
        <v>362</v>
      </c>
      <c r="BM579" s="247" t="s">
        <v>1213</v>
      </c>
    </row>
    <row r="580" spans="2:51" s="12" customFormat="1" ht="12">
      <c r="B580" s="249"/>
      <c r="C580" s="250"/>
      <c r="D580" s="251" t="s">
        <v>291</v>
      </c>
      <c r="E580" s="252" t="s">
        <v>1</v>
      </c>
      <c r="F580" s="253" t="s">
        <v>1214</v>
      </c>
      <c r="G580" s="250"/>
      <c r="H580" s="254">
        <v>17.2</v>
      </c>
      <c r="I580" s="255"/>
      <c r="J580" s="250"/>
      <c r="K580" s="250"/>
      <c r="L580" s="256"/>
      <c r="M580" s="257"/>
      <c r="N580" s="258"/>
      <c r="O580" s="258"/>
      <c r="P580" s="258"/>
      <c r="Q580" s="258"/>
      <c r="R580" s="258"/>
      <c r="S580" s="258"/>
      <c r="T580" s="259"/>
      <c r="AT580" s="260" t="s">
        <v>291</v>
      </c>
      <c r="AU580" s="260" t="s">
        <v>96</v>
      </c>
      <c r="AV580" s="12" t="s">
        <v>96</v>
      </c>
      <c r="AW580" s="12" t="s">
        <v>42</v>
      </c>
      <c r="AX580" s="12" t="s">
        <v>86</v>
      </c>
      <c r="AY580" s="260" t="s">
        <v>278</v>
      </c>
    </row>
    <row r="581" spans="2:51" s="12" customFormat="1" ht="12">
      <c r="B581" s="249"/>
      <c r="C581" s="250"/>
      <c r="D581" s="251" t="s">
        <v>291</v>
      </c>
      <c r="E581" s="252" t="s">
        <v>1</v>
      </c>
      <c r="F581" s="253" t="s">
        <v>1215</v>
      </c>
      <c r="G581" s="250"/>
      <c r="H581" s="254">
        <v>36</v>
      </c>
      <c r="I581" s="255"/>
      <c r="J581" s="250"/>
      <c r="K581" s="250"/>
      <c r="L581" s="256"/>
      <c r="M581" s="257"/>
      <c r="N581" s="258"/>
      <c r="O581" s="258"/>
      <c r="P581" s="258"/>
      <c r="Q581" s="258"/>
      <c r="R581" s="258"/>
      <c r="S581" s="258"/>
      <c r="T581" s="259"/>
      <c r="AT581" s="260" t="s">
        <v>291</v>
      </c>
      <c r="AU581" s="260" t="s">
        <v>96</v>
      </c>
      <c r="AV581" s="12" t="s">
        <v>96</v>
      </c>
      <c r="AW581" s="12" t="s">
        <v>42</v>
      </c>
      <c r="AX581" s="12" t="s">
        <v>86</v>
      </c>
      <c r="AY581" s="260" t="s">
        <v>278</v>
      </c>
    </row>
    <row r="582" spans="2:51" s="14" customFormat="1" ht="12">
      <c r="B582" s="271"/>
      <c r="C582" s="272"/>
      <c r="D582" s="251" t="s">
        <v>291</v>
      </c>
      <c r="E582" s="273" t="s">
        <v>1</v>
      </c>
      <c r="F582" s="274" t="s">
        <v>361</v>
      </c>
      <c r="G582" s="272"/>
      <c r="H582" s="275">
        <v>53.2</v>
      </c>
      <c r="I582" s="276"/>
      <c r="J582" s="272"/>
      <c r="K582" s="272"/>
      <c r="L582" s="277"/>
      <c r="M582" s="278"/>
      <c r="N582" s="279"/>
      <c r="O582" s="279"/>
      <c r="P582" s="279"/>
      <c r="Q582" s="279"/>
      <c r="R582" s="279"/>
      <c r="S582" s="279"/>
      <c r="T582" s="280"/>
      <c r="AT582" s="281" t="s">
        <v>291</v>
      </c>
      <c r="AU582" s="281" t="s">
        <v>96</v>
      </c>
      <c r="AV582" s="14" t="s">
        <v>285</v>
      </c>
      <c r="AW582" s="14" t="s">
        <v>42</v>
      </c>
      <c r="AX582" s="14" t="s">
        <v>93</v>
      </c>
      <c r="AY582" s="281" t="s">
        <v>278</v>
      </c>
    </row>
    <row r="583" spans="2:65" s="1" customFormat="1" ht="32.4" customHeight="1">
      <c r="B583" s="38"/>
      <c r="C583" s="236" t="s">
        <v>1216</v>
      </c>
      <c r="D583" s="236" t="s">
        <v>280</v>
      </c>
      <c r="E583" s="237" t="s">
        <v>1217</v>
      </c>
      <c r="F583" s="238" t="s">
        <v>1218</v>
      </c>
      <c r="G583" s="239" t="s">
        <v>283</v>
      </c>
      <c r="H583" s="240">
        <v>6.02</v>
      </c>
      <c r="I583" s="241"/>
      <c r="J583" s="242">
        <f>ROUND(I583*H583,2)</f>
        <v>0</v>
      </c>
      <c r="K583" s="238" t="s">
        <v>284</v>
      </c>
      <c r="L583" s="43"/>
      <c r="M583" s="243" t="s">
        <v>1</v>
      </c>
      <c r="N583" s="244" t="s">
        <v>51</v>
      </c>
      <c r="O583" s="86"/>
      <c r="P583" s="245">
        <f>O583*H583</f>
        <v>0</v>
      </c>
      <c r="Q583" s="245">
        <v>0</v>
      </c>
      <c r="R583" s="245">
        <f>Q583*H583</f>
        <v>0</v>
      </c>
      <c r="S583" s="245">
        <v>0</v>
      </c>
      <c r="T583" s="246">
        <f>S583*H583</f>
        <v>0</v>
      </c>
      <c r="AR583" s="247" t="s">
        <v>362</v>
      </c>
      <c r="AT583" s="247" t="s">
        <v>280</v>
      </c>
      <c r="AU583" s="247" t="s">
        <v>96</v>
      </c>
      <c r="AY583" s="16" t="s">
        <v>278</v>
      </c>
      <c r="BE583" s="248">
        <f>IF(N583="základní",J583,0)</f>
        <v>0</v>
      </c>
      <c r="BF583" s="248">
        <f>IF(N583="snížená",J583,0)</f>
        <v>0</v>
      </c>
      <c r="BG583" s="248">
        <f>IF(N583="zákl. přenesená",J583,0)</f>
        <v>0</v>
      </c>
      <c r="BH583" s="248">
        <f>IF(N583="sníž. přenesená",J583,0)</f>
        <v>0</v>
      </c>
      <c r="BI583" s="248">
        <f>IF(N583="nulová",J583,0)</f>
        <v>0</v>
      </c>
      <c r="BJ583" s="16" t="s">
        <v>93</v>
      </c>
      <c r="BK583" s="248">
        <f>ROUND(I583*H583,2)</f>
        <v>0</v>
      </c>
      <c r="BL583" s="16" t="s">
        <v>362</v>
      </c>
      <c r="BM583" s="247" t="s">
        <v>1219</v>
      </c>
    </row>
    <row r="584" spans="2:51" s="12" customFormat="1" ht="12">
      <c r="B584" s="249"/>
      <c r="C584" s="250"/>
      <c r="D584" s="251" t="s">
        <v>291</v>
      </c>
      <c r="E584" s="252" t="s">
        <v>1</v>
      </c>
      <c r="F584" s="253" t="s">
        <v>1220</v>
      </c>
      <c r="G584" s="250"/>
      <c r="H584" s="254">
        <v>6.02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AT584" s="260" t="s">
        <v>291</v>
      </c>
      <c r="AU584" s="260" t="s">
        <v>96</v>
      </c>
      <c r="AV584" s="12" t="s">
        <v>96</v>
      </c>
      <c r="AW584" s="12" t="s">
        <v>42</v>
      </c>
      <c r="AX584" s="12" t="s">
        <v>93</v>
      </c>
      <c r="AY584" s="260" t="s">
        <v>278</v>
      </c>
    </row>
    <row r="585" spans="2:65" s="1" customFormat="1" ht="21.6" customHeight="1">
      <c r="B585" s="38"/>
      <c r="C585" s="282" t="s">
        <v>1221</v>
      </c>
      <c r="D585" s="282" t="s">
        <v>407</v>
      </c>
      <c r="E585" s="283" t="s">
        <v>1222</v>
      </c>
      <c r="F585" s="284" t="s">
        <v>1223</v>
      </c>
      <c r="G585" s="285" t="s">
        <v>289</v>
      </c>
      <c r="H585" s="286">
        <v>2.333</v>
      </c>
      <c r="I585" s="287"/>
      <c r="J585" s="288">
        <f>ROUND(I585*H585,2)</f>
        <v>0</v>
      </c>
      <c r="K585" s="284" t="s">
        <v>284</v>
      </c>
      <c r="L585" s="289"/>
      <c r="M585" s="290" t="s">
        <v>1</v>
      </c>
      <c r="N585" s="291" t="s">
        <v>51</v>
      </c>
      <c r="O585" s="86"/>
      <c r="P585" s="245">
        <f>O585*H585</f>
        <v>0</v>
      </c>
      <c r="Q585" s="245">
        <v>0.55</v>
      </c>
      <c r="R585" s="245">
        <f>Q585*H585</f>
        <v>1.2831500000000002</v>
      </c>
      <c r="S585" s="245">
        <v>0</v>
      </c>
      <c r="T585" s="246">
        <f>S585*H585</f>
        <v>0</v>
      </c>
      <c r="AR585" s="247" t="s">
        <v>444</v>
      </c>
      <c r="AT585" s="247" t="s">
        <v>407</v>
      </c>
      <c r="AU585" s="247" t="s">
        <v>96</v>
      </c>
      <c r="AY585" s="16" t="s">
        <v>278</v>
      </c>
      <c r="BE585" s="248">
        <f>IF(N585="základní",J585,0)</f>
        <v>0</v>
      </c>
      <c r="BF585" s="248">
        <f>IF(N585="snížená",J585,0)</f>
        <v>0</v>
      </c>
      <c r="BG585" s="248">
        <f>IF(N585="zákl. přenesená",J585,0)</f>
        <v>0</v>
      </c>
      <c r="BH585" s="248">
        <f>IF(N585="sníž. přenesená",J585,0)</f>
        <v>0</v>
      </c>
      <c r="BI585" s="248">
        <f>IF(N585="nulová",J585,0)</f>
        <v>0</v>
      </c>
      <c r="BJ585" s="16" t="s">
        <v>93</v>
      </c>
      <c r="BK585" s="248">
        <f>ROUND(I585*H585,2)</f>
        <v>0</v>
      </c>
      <c r="BL585" s="16" t="s">
        <v>362</v>
      </c>
      <c r="BM585" s="247" t="s">
        <v>1224</v>
      </c>
    </row>
    <row r="586" spans="2:51" s="12" customFormat="1" ht="12">
      <c r="B586" s="249"/>
      <c r="C586" s="250"/>
      <c r="D586" s="251" t="s">
        <v>291</v>
      </c>
      <c r="E586" s="252" t="s">
        <v>1</v>
      </c>
      <c r="F586" s="253" t="s">
        <v>1225</v>
      </c>
      <c r="G586" s="250"/>
      <c r="H586" s="254">
        <v>2.049</v>
      </c>
      <c r="I586" s="255"/>
      <c r="J586" s="250"/>
      <c r="K586" s="250"/>
      <c r="L586" s="256"/>
      <c r="M586" s="257"/>
      <c r="N586" s="258"/>
      <c r="O586" s="258"/>
      <c r="P586" s="258"/>
      <c r="Q586" s="258"/>
      <c r="R586" s="258"/>
      <c r="S586" s="258"/>
      <c r="T586" s="259"/>
      <c r="AT586" s="260" t="s">
        <v>291</v>
      </c>
      <c r="AU586" s="260" t="s">
        <v>96</v>
      </c>
      <c r="AV586" s="12" t="s">
        <v>96</v>
      </c>
      <c r="AW586" s="12" t="s">
        <v>42</v>
      </c>
      <c r="AX586" s="12" t="s">
        <v>86</v>
      </c>
      <c r="AY586" s="260" t="s">
        <v>278</v>
      </c>
    </row>
    <row r="587" spans="2:51" s="12" customFormat="1" ht="12">
      <c r="B587" s="249"/>
      <c r="C587" s="250"/>
      <c r="D587" s="251" t="s">
        <v>291</v>
      </c>
      <c r="E587" s="252" t="s">
        <v>1</v>
      </c>
      <c r="F587" s="253" t="s">
        <v>1226</v>
      </c>
      <c r="G587" s="250"/>
      <c r="H587" s="254">
        <v>0.072</v>
      </c>
      <c r="I587" s="255"/>
      <c r="J587" s="250"/>
      <c r="K587" s="250"/>
      <c r="L587" s="256"/>
      <c r="M587" s="257"/>
      <c r="N587" s="258"/>
      <c r="O587" s="258"/>
      <c r="P587" s="258"/>
      <c r="Q587" s="258"/>
      <c r="R587" s="258"/>
      <c r="S587" s="258"/>
      <c r="T587" s="259"/>
      <c r="AT587" s="260" t="s">
        <v>291</v>
      </c>
      <c r="AU587" s="260" t="s">
        <v>96</v>
      </c>
      <c r="AV587" s="12" t="s">
        <v>96</v>
      </c>
      <c r="AW587" s="12" t="s">
        <v>42</v>
      </c>
      <c r="AX587" s="12" t="s">
        <v>86</v>
      </c>
      <c r="AY587" s="260" t="s">
        <v>278</v>
      </c>
    </row>
    <row r="588" spans="2:51" s="14" customFormat="1" ht="12">
      <c r="B588" s="271"/>
      <c r="C588" s="272"/>
      <c r="D588" s="251" t="s">
        <v>291</v>
      </c>
      <c r="E588" s="273" t="s">
        <v>1</v>
      </c>
      <c r="F588" s="274" t="s">
        <v>361</v>
      </c>
      <c r="G588" s="272"/>
      <c r="H588" s="275">
        <v>2.121</v>
      </c>
      <c r="I588" s="276"/>
      <c r="J588" s="272"/>
      <c r="K588" s="272"/>
      <c r="L588" s="277"/>
      <c r="M588" s="278"/>
      <c r="N588" s="279"/>
      <c r="O588" s="279"/>
      <c r="P588" s="279"/>
      <c r="Q588" s="279"/>
      <c r="R588" s="279"/>
      <c r="S588" s="279"/>
      <c r="T588" s="280"/>
      <c r="AT588" s="281" t="s">
        <v>291</v>
      </c>
      <c r="AU588" s="281" t="s">
        <v>96</v>
      </c>
      <c r="AV588" s="14" t="s">
        <v>285</v>
      </c>
      <c r="AW588" s="14" t="s">
        <v>42</v>
      </c>
      <c r="AX588" s="14" t="s">
        <v>93</v>
      </c>
      <c r="AY588" s="281" t="s">
        <v>278</v>
      </c>
    </row>
    <row r="589" spans="2:51" s="12" customFormat="1" ht="12">
      <c r="B589" s="249"/>
      <c r="C589" s="250"/>
      <c r="D589" s="251" t="s">
        <v>291</v>
      </c>
      <c r="E589" s="250"/>
      <c r="F589" s="253" t="s">
        <v>1227</v>
      </c>
      <c r="G589" s="250"/>
      <c r="H589" s="254">
        <v>2.333</v>
      </c>
      <c r="I589" s="255"/>
      <c r="J589" s="250"/>
      <c r="K589" s="250"/>
      <c r="L589" s="256"/>
      <c r="M589" s="257"/>
      <c r="N589" s="258"/>
      <c r="O589" s="258"/>
      <c r="P589" s="258"/>
      <c r="Q589" s="258"/>
      <c r="R589" s="258"/>
      <c r="S589" s="258"/>
      <c r="T589" s="259"/>
      <c r="AT589" s="260" t="s">
        <v>291</v>
      </c>
      <c r="AU589" s="260" t="s">
        <v>96</v>
      </c>
      <c r="AV589" s="12" t="s">
        <v>96</v>
      </c>
      <c r="AW589" s="12" t="s">
        <v>4</v>
      </c>
      <c r="AX589" s="12" t="s">
        <v>93</v>
      </c>
      <c r="AY589" s="260" t="s">
        <v>278</v>
      </c>
    </row>
    <row r="590" spans="2:65" s="1" customFormat="1" ht="21.6" customHeight="1">
      <c r="B590" s="38"/>
      <c r="C590" s="282" t="s">
        <v>1228</v>
      </c>
      <c r="D590" s="282" t="s">
        <v>407</v>
      </c>
      <c r="E590" s="283" t="s">
        <v>1229</v>
      </c>
      <c r="F590" s="284" t="s">
        <v>1230</v>
      </c>
      <c r="G590" s="285" t="s">
        <v>289</v>
      </c>
      <c r="H590" s="286">
        <v>13.506</v>
      </c>
      <c r="I590" s="287"/>
      <c r="J590" s="288">
        <f>ROUND(I590*H590,2)</f>
        <v>0</v>
      </c>
      <c r="K590" s="284" t="s">
        <v>284</v>
      </c>
      <c r="L590" s="289"/>
      <c r="M590" s="290" t="s">
        <v>1</v>
      </c>
      <c r="N590" s="291" t="s">
        <v>51</v>
      </c>
      <c r="O590" s="86"/>
      <c r="P590" s="245">
        <f>O590*H590</f>
        <v>0</v>
      </c>
      <c r="Q590" s="245">
        <v>0.55</v>
      </c>
      <c r="R590" s="245">
        <f>Q590*H590</f>
        <v>7.428300000000001</v>
      </c>
      <c r="S590" s="245">
        <v>0</v>
      </c>
      <c r="T590" s="246">
        <f>S590*H590</f>
        <v>0</v>
      </c>
      <c r="AR590" s="247" t="s">
        <v>444</v>
      </c>
      <c r="AT590" s="247" t="s">
        <v>407</v>
      </c>
      <c r="AU590" s="247" t="s">
        <v>96</v>
      </c>
      <c r="AY590" s="16" t="s">
        <v>278</v>
      </c>
      <c r="BE590" s="248">
        <f>IF(N590="základní",J590,0)</f>
        <v>0</v>
      </c>
      <c r="BF590" s="248">
        <f>IF(N590="snížená",J590,0)</f>
        <v>0</v>
      </c>
      <c r="BG590" s="248">
        <f>IF(N590="zákl. přenesená",J590,0)</f>
        <v>0</v>
      </c>
      <c r="BH590" s="248">
        <f>IF(N590="sníž. přenesená",J590,0)</f>
        <v>0</v>
      </c>
      <c r="BI590" s="248">
        <f>IF(N590="nulová",J590,0)</f>
        <v>0</v>
      </c>
      <c r="BJ590" s="16" t="s">
        <v>93</v>
      </c>
      <c r="BK590" s="248">
        <f>ROUND(I590*H590,2)</f>
        <v>0</v>
      </c>
      <c r="BL590" s="16" t="s">
        <v>362</v>
      </c>
      <c r="BM590" s="247" t="s">
        <v>1231</v>
      </c>
    </row>
    <row r="591" spans="2:51" s="12" customFormat="1" ht="12">
      <c r="B591" s="249"/>
      <c r="C591" s="250"/>
      <c r="D591" s="251" t="s">
        <v>291</v>
      </c>
      <c r="E591" s="252" t="s">
        <v>1</v>
      </c>
      <c r="F591" s="253" t="s">
        <v>1232</v>
      </c>
      <c r="G591" s="250"/>
      <c r="H591" s="254">
        <v>11.708</v>
      </c>
      <c r="I591" s="255"/>
      <c r="J591" s="250"/>
      <c r="K591" s="250"/>
      <c r="L591" s="256"/>
      <c r="M591" s="257"/>
      <c r="N591" s="258"/>
      <c r="O591" s="258"/>
      <c r="P591" s="258"/>
      <c r="Q591" s="258"/>
      <c r="R591" s="258"/>
      <c r="S591" s="258"/>
      <c r="T591" s="259"/>
      <c r="AT591" s="260" t="s">
        <v>291</v>
      </c>
      <c r="AU591" s="260" t="s">
        <v>96</v>
      </c>
      <c r="AV591" s="12" t="s">
        <v>96</v>
      </c>
      <c r="AW591" s="12" t="s">
        <v>42</v>
      </c>
      <c r="AX591" s="12" t="s">
        <v>86</v>
      </c>
      <c r="AY591" s="260" t="s">
        <v>278</v>
      </c>
    </row>
    <row r="592" spans="2:51" s="12" customFormat="1" ht="12">
      <c r="B592" s="249"/>
      <c r="C592" s="250"/>
      <c r="D592" s="251" t="s">
        <v>291</v>
      </c>
      <c r="E592" s="252" t="s">
        <v>1</v>
      </c>
      <c r="F592" s="253" t="s">
        <v>1233</v>
      </c>
      <c r="G592" s="250"/>
      <c r="H592" s="254">
        <v>0.57</v>
      </c>
      <c r="I592" s="255"/>
      <c r="J592" s="250"/>
      <c r="K592" s="250"/>
      <c r="L592" s="256"/>
      <c r="M592" s="257"/>
      <c r="N592" s="258"/>
      <c r="O592" s="258"/>
      <c r="P592" s="258"/>
      <c r="Q592" s="258"/>
      <c r="R592" s="258"/>
      <c r="S592" s="258"/>
      <c r="T592" s="259"/>
      <c r="AT592" s="260" t="s">
        <v>291</v>
      </c>
      <c r="AU592" s="260" t="s">
        <v>96</v>
      </c>
      <c r="AV592" s="12" t="s">
        <v>96</v>
      </c>
      <c r="AW592" s="12" t="s">
        <v>42</v>
      </c>
      <c r="AX592" s="12" t="s">
        <v>86</v>
      </c>
      <c r="AY592" s="260" t="s">
        <v>278</v>
      </c>
    </row>
    <row r="593" spans="2:51" s="14" customFormat="1" ht="12">
      <c r="B593" s="271"/>
      <c r="C593" s="272"/>
      <c r="D593" s="251" t="s">
        <v>291</v>
      </c>
      <c r="E593" s="273" t="s">
        <v>1</v>
      </c>
      <c r="F593" s="274" t="s">
        <v>361</v>
      </c>
      <c r="G593" s="272"/>
      <c r="H593" s="275">
        <v>12.278</v>
      </c>
      <c r="I593" s="276"/>
      <c r="J593" s="272"/>
      <c r="K593" s="272"/>
      <c r="L593" s="277"/>
      <c r="M593" s="278"/>
      <c r="N593" s="279"/>
      <c r="O593" s="279"/>
      <c r="P593" s="279"/>
      <c r="Q593" s="279"/>
      <c r="R593" s="279"/>
      <c r="S593" s="279"/>
      <c r="T593" s="280"/>
      <c r="AT593" s="281" t="s">
        <v>291</v>
      </c>
      <c r="AU593" s="281" t="s">
        <v>96</v>
      </c>
      <c r="AV593" s="14" t="s">
        <v>285</v>
      </c>
      <c r="AW593" s="14" t="s">
        <v>42</v>
      </c>
      <c r="AX593" s="14" t="s">
        <v>93</v>
      </c>
      <c r="AY593" s="281" t="s">
        <v>278</v>
      </c>
    </row>
    <row r="594" spans="2:51" s="12" customFormat="1" ht="12">
      <c r="B594" s="249"/>
      <c r="C594" s="250"/>
      <c r="D594" s="251" t="s">
        <v>291</v>
      </c>
      <c r="E594" s="250"/>
      <c r="F594" s="253" t="s">
        <v>1234</v>
      </c>
      <c r="G594" s="250"/>
      <c r="H594" s="254">
        <v>13.506</v>
      </c>
      <c r="I594" s="255"/>
      <c r="J594" s="250"/>
      <c r="K594" s="250"/>
      <c r="L594" s="256"/>
      <c r="M594" s="257"/>
      <c r="N594" s="258"/>
      <c r="O594" s="258"/>
      <c r="P594" s="258"/>
      <c r="Q594" s="258"/>
      <c r="R594" s="258"/>
      <c r="S594" s="258"/>
      <c r="T594" s="259"/>
      <c r="AT594" s="260" t="s">
        <v>291</v>
      </c>
      <c r="AU594" s="260" t="s">
        <v>96</v>
      </c>
      <c r="AV594" s="12" t="s">
        <v>96</v>
      </c>
      <c r="AW594" s="12" t="s">
        <v>4</v>
      </c>
      <c r="AX594" s="12" t="s">
        <v>93</v>
      </c>
      <c r="AY594" s="260" t="s">
        <v>278</v>
      </c>
    </row>
    <row r="595" spans="2:65" s="1" customFormat="1" ht="21.6" customHeight="1">
      <c r="B595" s="38"/>
      <c r="C595" s="282" t="s">
        <v>1235</v>
      </c>
      <c r="D595" s="282" t="s">
        <v>407</v>
      </c>
      <c r="E595" s="283" t="s">
        <v>1236</v>
      </c>
      <c r="F595" s="284" t="s">
        <v>1237</v>
      </c>
      <c r="G595" s="285" t="s">
        <v>289</v>
      </c>
      <c r="H595" s="286">
        <v>1.308</v>
      </c>
      <c r="I595" s="287"/>
      <c r="J595" s="288">
        <f>ROUND(I595*H595,2)</f>
        <v>0</v>
      </c>
      <c r="K595" s="284" t="s">
        <v>284</v>
      </c>
      <c r="L595" s="289"/>
      <c r="M595" s="290" t="s">
        <v>1</v>
      </c>
      <c r="N595" s="291" t="s">
        <v>51</v>
      </c>
      <c r="O595" s="86"/>
      <c r="P595" s="245">
        <f>O595*H595</f>
        <v>0</v>
      </c>
      <c r="Q595" s="245">
        <v>0.55</v>
      </c>
      <c r="R595" s="245">
        <f>Q595*H595</f>
        <v>0.7194</v>
      </c>
      <c r="S595" s="245">
        <v>0</v>
      </c>
      <c r="T595" s="246">
        <f>S595*H595</f>
        <v>0</v>
      </c>
      <c r="AR595" s="247" t="s">
        <v>444</v>
      </c>
      <c r="AT595" s="247" t="s">
        <v>407</v>
      </c>
      <c r="AU595" s="247" t="s">
        <v>96</v>
      </c>
      <c r="AY595" s="16" t="s">
        <v>278</v>
      </c>
      <c r="BE595" s="248">
        <f>IF(N595="základní",J595,0)</f>
        <v>0</v>
      </c>
      <c r="BF595" s="248">
        <f>IF(N595="snížená",J595,0)</f>
        <v>0</v>
      </c>
      <c r="BG595" s="248">
        <f>IF(N595="zákl. přenesená",J595,0)</f>
        <v>0</v>
      </c>
      <c r="BH595" s="248">
        <f>IF(N595="sníž. přenesená",J595,0)</f>
        <v>0</v>
      </c>
      <c r="BI595" s="248">
        <f>IF(N595="nulová",J595,0)</f>
        <v>0</v>
      </c>
      <c r="BJ595" s="16" t="s">
        <v>93</v>
      </c>
      <c r="BK595" s="248">
        <f>ROUND(I595*H595,2)</f>
        <v>0</v>
      </c>
      <c r="BL595" s="16" t="s">
        <v>362</v>
      </c>
      <c r="BM595" s="247" t="s">
        <v>1238</v>
      </c>
    </row>
    <row r="596" spans="2:51" s="12" customFormat="1" ht="12">
      <c r="B596" s="249"/>
      <c r="C596" s="250"/>
      <c r="D596" s="251" t="s">
        <v>291</v>
      </c>
      <c r="E596" s="252" t="s">
        <v>1</v>
      </c>
      <c r="F596" s="253" t="s">
        <v>1239</v>
      </c>
      <c r="G596" s="250"/>
      <c r="H596" s="254">
        <v>1.189</v>
      </c>
      <c r="I596" s="255"/>
      <c r="J596" s="250"/>
      <c r="K596" s="250"/>
      <c r="L596" s="256"/>
      <c r="M596" s="257"/>
      <c r="N596" s="258"/>
      <c r="O596" s="258"/>
      <c r="P596" s="258"/>
      <c r="Q596" s="258"/>
      <c r="R596" s="258"/>
      <c r="S596" s="258"/>
      <c r="T596" s="259"/>
      <c r="AT596" s="260" t="s">
        <v>291</v>
      </c>
      <c r="AU596" s="260" t="s">
        <v>96</v>
      </c>
      <c r="AV596" s="12" t="s">
        <v>96</v>
      </c>
      <c r="AW596" s="12" t="s">
        <v>42</v>
      </c>
      <c r="AX596" s="12" t="s">
        <v>93</v>
      </c>
      <c r="AY596" s="260" t="s">
        <v>278</v>
      </c>
    </row>
    <row r="597" spans="2:51" s="12" customFormat="1" ht="12">
      <c r="B597" s="249"/>
      <c r="C597" s="250"/>
      <c r="D597" s="251" t="s">
        <v>291</v>
      </c>
      <c r="E597" s="250"/>
      <c r="F597" s="253" t="s">
        <v>1240</v>
      </c>
      <c r="G597" s="250"/>
      <c r="H597" s="254">
        <v>1.308</v>
      </c>
      <c r="I597" s="255"/>
      <c r="J597" s="250"/>
      <c r="K597" s="250"/>
      <c r="L597" s="256"/>
      <c r="M597" s="257"/>
      <c r="N597" s="258"/>
      <c r="O597" s="258"/>
      <c r="P597" s="258"/>
      <c r="Q597" s="258"/>
      <c r="R597" s="258"/>
      <c r="S597" s="258"/>
      <c r="T597" s="259"/>
      <c r="AT597" s="260" t="s">
        <v>291</v>
      </c>
      <c r="AU597" s="260" t="s">
        <v>96</v>
      </c>
      <c r="AV597" s="12" t="s">
        <v>96</v>
      </c>
      <c r="AW597" s="12" t="s">
        <v>4</v>
      </c>
      <c r="AX597" s="12" t="s">
        <v>93</v>
      </c>
      <c r="AY597" s="260" t="s">
        <v>278</v>
      </c>
    </row>
    <row r="598" spans="2:65" s="1" customFormat="1" ht="14.4" customHeight="1">
      <c r="B598" s="38"/>
      <c r="C598" s="282" t="s">
        <v>1241</v>
      </c>
      <c r="D598" s="282" t="s">
        <v>407</v>
      </c>
      <c r="E598" s="283" t="s">
        <v>1242</v>
      </c>
      <c r="F598" s="284" t="s">
        <v>1243</v>
      </c>
      <c r="G598" s="285" t="s">
        <v>289</v>
      </c>
      <c r="H598" s="286">
        <v>0.128</v>
      </c>
      <c r="I598" s="287"/>
      <c r="J598" s="288">
        <f>ROUND(I598*H598,2)</f>
        <v>0</v>
      </c>
      <c r="K598" s="284" t="s">
        <v>284</v>
      </c>
      <c r="L598" s="289"/>
      <c r="M598" s="290" t="s">
        <v>1</v>
      </c>
      <c r="N598" s="291" t="s">
        <v>51</v>
      </c>
      <c r="O598" s="86"/>
      <c r="P598" s="245">
        <f>O598*H598</f>
        <v>0</v>
      </c>
      <c r="Q598" s="245">
        <v>0.55</v>
      </c>
      <c r="R598" s="245">
        <f>Q598*H598</f>
        <v>0.0704</v>
      </c>
      <c r="S598" s="245">
        <v>0</v>
      </c>
      <c r="T598" s="246">
        <f>S598*H598</f>
        <v>0</v>
      </c>
      <c r="AR598" s="247" t="s">
        <v>444</v>
      </c>
      <c r="AT598" s="247" t="s">
        <v>407</v>
      </c>
      <c r="AU598" s="247" t="s">
        <v>96</v>
      </c>
      <c r="AY598" s="16" t="s">
        <v>278</v>
      </c>
      <c r="BE598" s="248">
        <f>IF(N598="základní",J598,0)</f>
        <v>0</v>
      </c>
      <c r="BF598" s="248">
        <f>IF(N598="snížená",J598,0)</f>
        <v>0</v>
      </c>
      <c r="BG598" s="248">
        <f>IF(N598="zákl. přenesená",J598,0)</f>
        <v>0</v>
      </c>
      <c r="BH598" s="248">
        <f>IF(N598="sníž. přenesená",J598,0)</f>
        <v>0</v>
      </c>
      <c r="BI598" s="248">
        <f>IF(N598="nulová",J598,0)</f>
        <v>0</v>
      </c>
      <c r="BJ598" s="16" t="s">
        <v>93</v>
      </c>
      <c r="BK598" s="248">
        <f>ROUND(I598*H598,2)</f>
        <v>0</v>
      </c>
      <c r="BL598" s="16" t="s">
        <v>362</v>
      </c>
      <c r="BM598" s="247" t="s">
        <v>1244</v>
      </c>
    </row>
    <row r="599" spans="2:51" s="12" customFormat="1" ht="12">
      <c r="B599" s="249"/>
      <c r="C599" s="250"/>
      <c r="D599" s="251" t="s">
        <v>291</v>
      </c>
      <c r="E599" s="252" t="s">
        <v>1</v>
      </c>
      <c r="F599" s="253" t="s">
        <v>1245</v>
      </c>
      <c r="G599" s="250"/>
      <c r="H599" s="254">
        <v>0.128</v>
      </c>
      <c r="I599" s="255"/>
      <c r="J599" s="250"/>
      <c r="K599" s="250"/>
      <c r="L599" s="256"/>
      <c r="M599" s="257"/>
      <c r="N599" s="258"/>
      <c r="O599" s="258"/>
      <c r="P599" s="258"/>
      <c r="Q599" s="258"/>
      <c r="R599" s="258"/>
      <c r="S599" s="258"/>
      <c r="T599" s="259"/>
      <c r="AT599" s="260" t="s">
        <v>291</v>
      </c>
      <c r="AU599" s="260" t="s">
        <v>96</v>
      </c>
      <c r="AV599" s="12" t="s">
        <v>96</v>
      </c>
      <c r="AW599" s="12" t="s">
        <v>42</v>
      </c>
      <c r="AX599" s="12" t="s">
        <v>93</v>
      </c>
      <c r="AY599" s="260" t="s">
        <v>278</v>
      </c>
    </row>
    <row r="600" spans="2:65" s="1" customFormat="1" ht="32.4" customHeight="1">
      <c r="B600" s="38"/>
      <c r="C600" s="236" t="s">
        <v>1246</v>
      </c>
      <c r="D600" s="236" t="s">
        <v>280</v>
      </c>
      <c r="E600" s="237" t="s">
        <v>1247</v>
      </c>
      <c r="F600" s="238" t="s">
        <v>1248</v>
      </c>
      <c r="G600" s="239" t="s">
        <v>289</v>
      </c>
      <c r="H600" s="240">
        <v>13.097</v>
      </c>
      <c r="I600" s="241"/>
      <c r="J600" s="242">
        <f>ROUND(I600*H600,2)</f>
        <v>0</v>
      </c>
      <c r="K600" s="238" t="s">
        <v>284</v>
      </c>
      <c r="L600" s="43"/>
      <c r="M600" s="243" t="s">
        <v>1</v>
      </c>
      <c r="N600" s="244" t="s">
        <v>51</v>
      </c>
      <c r="O600" s="86"/>
      <c r="P600" s="245">
        <f>O600*H600</f>
        <v>0</v>
      </c>
      <c r="Q600" s="245">
        <v>0.02337</v>
      </c>
      <c r="R600" s="245">
        <f>Q600*H600</f>
        <v>0.30607689</v>
      </c>
      <c r="S600" s="245">
        <v>0</v>
      </c>
      <c r="T600" s="246">
        <f>S600*H600</f>
        <v>0</v>
      </c>
      <c r="AR600" s="247" t="s">
        <v>362</v>
      </c>
      <c r="AT600" s="247" t="s">
        <v>280</v>
      </c>
      <c r="AU600" s="247" t="s">
        <v>96</v>
      </c>
      <c r="AY600" s="16" t="s">
        <v>278</v>
      </c>
      <c r="BE600" s="248">
        <f>IF(N600="základní",J600,0)</f>
        <v>0</v>
      </c>
      <c r="BF600" s="248">
        <f>IF(N600="snížená",J600,0)</f>
        <v>0</v>
      </c>
      <c r="BG600" s="248">
        <f>IF(N600="zákl. přenesená",J600,0)</f>
        <v>0</v>
      </c>
      <c r="BH600" s="248">
        <f>IF(N600="sníž. přenesená",J600,0)</f>
        <v>0</v>
      </c>
      <c r="BI600" s="248">
        <f>IF(N600="nulová",J600,0)</f>
        <v>0</v>
      </c>
      <c r="BJ600" s="16" t="s">
        <v>93</v>
      </c>
      <c r="BK600" s="248">
        <f>ROUND(I600*H600,2)</f>
        <v>0</v>
      </c>
      <c r="BL600" s="16" t="s">
        <v>362</v>
      </c>
      <c r="BM600" s="247" t="s">
        <v>1249</v>
      </c>
    </row>
    <row r="601" spans="2:51" s="12" customFormat="1" ht="12">
      <c r="B601" s="249"/>
      <c r="C601" s="250"/>
      <c r="D601" s="251" t="s">
        <v>291</v>
      </c>
      <c r="E601" s="252" t="s">
        <v>1</v>
      </c>
      <c r="F601" s="253" t="s">
        <v>1226</v>
      </c>
      <c r="G601" s="250"/>
      <c r="H601" s="254">
        <v>0.072</v>
      </c>
      <c r="I601" s="255"/>
      <c r="J601" s="250"/>
      <c r="K601" s="250"/>
      <c r="L601" s="256"/>
      <c r="M601" s="257"/>
      <c r="N601" s="258"/>
      <c r="O601" s="258"/>
      <c r="P601" s="258"/>
      <c r="Q601" s="258"/>
      <c r="R601" s="258"/>
      <c r="S601" s="258"/>
      <c r="T601" s="259"/>
      <c r="AT601" s="260" t="s">
        <v>291</v>
      </c>
      <c r="AU601" s="260" t="s">
        <v>96</v>
      </c>
      <c r="AV601" s="12" t="s">
        <v>96</v>
      </c>
      <c r="AW601" s="12" t="s">
        <v>42</v>
      </c>
      <c r="AX601" s="12" t="s">
        <v>86</v>
      </c>
      <c r="AY601" s="260" t="s">
        <v>278</v>
      </c>
    </row>
    <row r="602" spans="2:51" s="12" customFormat="1" ht="12">
      <c r="B602" s="249"/>
      <c r="C602" s="250"/>
      <c r="D602" s="251" t="s">
        <v>291</v>
      </c>
      <c r="E602" s="252" t="s">
        <v>1</v>
      </c>
      <c r="F602" s="253" t="s">
        <v>1232</v>
      </c>
      <c r="G602" s="250"/>
      <c r="H602" s="254">
        <v>11.708</v>
      </c>
      <c r="I602" s="255"/>
      <c r="J602" s="250"/>
      <c r="K602" s="250"/>
      <c r="L602" s="256"/>
      <c r="M602" s="257"/>
      <c r="N602" s="258"/>
      <c r="O602" s="258"/>
      <c r="P602" s="258"/>
      <c r="Q602" s="258"/>
      <c r="R602" s="258"/>
      <c r="S602" s="258"/>
      <c r="T602" s="259"/>
      <c r="AT602" s="260" t="s">
        <v>291</v>
      </c>
      <c r="AU602" s="260" t="s">
        <v>96</v>
      </c>
      <c r="AV602" s="12" t="s">
        <v>96</v>
      </c>
      <c r="AW602" s="12" t="s">
        <v>42</v>
      </c>
      <c r="AX602" s="12" t="s">
        <v>86</v>
      </c>
      <c r="AY602" s="260" t="s">
        <v>278</v>
      </c>
    </row>
    <row r="603" spans="2:51" s="12" customFormat="1" ht="12">
      <c r="B603" s="249"/>
      <c r="C603" s="250"/>
      <c r="D603" s="251" t="s">
        <v>291</v>
      </c>
      <c r="E603" s="252" t="s">
        <v>1</v>
      </c>
      <c r="F603" s="253" t="s">
        <v>1239</v>
      </c>
      <c r="G603" s="250"/>
      <c r="H603" s="254">
        <v>1.189</v>
      </c>
      <c r="I603" s="255"/>
      <c r="J603" s="250"/>
      <c r="K603" s="250"/>
      <c r="L603" s="256"/>
      <c r="M603" s="257"/>
      <c r="N603" s="258"/>
      <c r="O603" s="258"/>
      <c r="P603" s="258"/>
      <c r="Q603" s="258"/>
      <c r="R603" s="258"/>
      <c r="S603" s="258"/>
      <c r="T603" s="259"/>
      <c r="AT603" s="260" t="s">
        <v>291</v>
      </c>
      <c r="AU603" s="260" t="s">
        <v>96</v>
      </c>
      <c r="AV603" s="12" t="s">
        <v>96</v>
      </c>
      <c r="AW603" s="12" t="s">
        <v>42</v>
      </c>
      <c r="AX603" s="12" t="s">
        <v>86</v>
      </c>
      <c r="AY603" s="260" t="s">
        <v>278</v>
      </c>
    </row>
    <row r="604" spans="2:51" s="12" customFormat="1" ht="12">
      <c r="B604" s="249"/>
      <c r="C604" s="250"/>
      <c r="D604" s="251" t="s">
        <v>291</v>
      </c>
      <c r="E604" s="252" t="s">
        <v>1</v>
      </c>
      <c r="F604" s="253" t="s">
        <v>1245</v>
      </c>
      <c r="G604" s="250"/>
      <c r="H604" s="254">
        <v>0.128</v>
      </c>
      <c r="I604" s="255"/>
      <c r="J604" s="250"/>
      <c r="K604" s="250"/>
      <c r="L604" s="256"/>
      <c r="M604" s="257"/>
      <c r="N604" s="258"/>
      <c r="O604" s="258"/>
      <c r="P604" s="258"/>
      <c r="Q604" s="258"/>
      <c r="R604" s="258"/>
      <c r="S604" s="258"/>
      <c r="T604" s="259"/>
      <c r="AT604" s="260" t="s">
        <v>291</v>
      </c>
      <c r="AU604" s="260" t="s">
        <v>96</v>
      </c>
      <c r="AV604" s="12" t="s">
        <v>96</v>
      </c>
      <c r="AW604" s="12" t="s">
        <v>42</v>
      </c>
      <c r="AX604" s="12" t="s">
        <v>86</v>
      </c>
      <c r="AY604" s="260" t="s">
        <v>278</v>
      </c>
    </row>
    <row r="605" spans="2:51" s="14" customFormat="1" ht="12">
      <c r="B605" s="271"/>
      <c r="C605" s="272"/>
      <c r="D605" s="251" t="s">
        <v>291</v>
      </c>
      <c r="E605" s="273" t="s">
        <v>1</v>
      </c>
      <c r="F605" s="274" t="s">
        <v>361</v>
      </c>
      <c r="G605" s="272"/>
      <c r="H605" s="275">
        <v>13.097</v>
      </c>
      <c r="I605" s="276"/>
      <c r="J605" s="272"/>
      <c r="K605" s="272"/>
      <c r="L605" s="277"/>
      <c r="M605" s="278"/>
      <c r="N605" s="279"/>
      <c r="O605" s="279"/>
      <c r="P605" s="279"/>
      <c r="Q605" s="279"/>
      <c r="R605" s="279"/>
      <c r="S605" s="279"/>
      <c r="T605" s="280"/>
      <c r="AT605" s="281" t="s">
        <v>291</v>
      </c>
      <c r="AU605" s="281" t="s">
        <v>96</v>
      </c>
      <c r="AV605" s="14" t="s">
        <v>285</v>
      </c>
      <c r="AW605" s="14" t="s">
        <v>42</v>
      </c>
      <c r="AX605" s="14" t="s">
        <v>93</v>
      </c>
      <c r="AY605" s="281" t="s">
        <v>278</v>
      </c>
    </row>
    <row r="606" spans="2:65" s="1" customFormat="1" ht="43.2" customHeight="1">
      <c r="B606" s="38"/>
      <c r="C606" s="236" t="s">
        <v>1250</v>
      </c>
      <c r="D606" s="236" t="s">
        <v>280</v>
      </c>
      <c r="E606" s="237" t="s">
        <v>1251</v>
      </c>
      <c r="F606" s="238" t="s">
        <v>1252</v>
      </c>
      <c r="G606" s="239" t="s">
        <v>312</v>
      </c>
      <c r="H606" s="240">
        <v>459.185</v>
      </c>
      <c r="I606" s="241"/>
      <c r="J606" s="242">
        <f>ROUND(I606*H606,2)</f>
        <v>0</v>
      </c>
      <c r="K606" s="238" t="s">
        <v>284</v>
      </c>
      <c r="L606" s="43"/>
      <c r="M606" s="243" t="s">
        <v>1</v>
      </c>
      <c r="N606" s="244" t="s">
        <v>51</v>
      </c>
      <c r="O606" s="86"/>
      <c r="P606" s="245">
        <f>O606*H606</f>
        <v>0</v>
      </c>
      <c r="Q606" s="245">
        <v>0.00753</v>
      </c>
      <c r="R606" s="245">
        <f>Q606*H606</f>
        <v>3.4576630500000003</v>
      </c>
      <c r="S606" s="245">
        <v>0</v>
      </c>
      <c r="T606" s="246">
        <f>S606*H606</f>
        <v>0</v>
      </c>
      <c r="AR606" s="247" t="s">
        <v>362</v>
      </c>
      <c r="AT606" s="247" t="s">
        <v>280</v>
      </c>
      <c r="AU606" s="247" t="s">
        <v>96</v>
      </c>
      <c r="AY606" s="16" t="s">
        <v>278</v>
      </c>
      <c r="BE606" s="248">
        <f>IF(N606="základní",J606,0)</f>
        <v>0</v>
      </c>
      <c r="BF606" s="248">
        <f>IF(N606="snížená",J606,0)</f>
        <v>0</v>
      </c>
      <c r="BG606" s="248">
        <f>IF(N606="zákl. přenesená",J606,0)</f>
        <v>0</v>
      </c>
      <c r="BH606" s="248">
        <f>IF(N606="sníž. přenesená",J606,0)</f>
        <v>0</v>
      </c>
      <c r="BI606" s="248">
        <f>IF(N606="nulová",J606,0)</f>
        <v>0</v>
      </c>
      <c r="BJ606" s="16" t="s">
        <v>93</v>
      </c>
      <c r="BK606" s="248">
        <f>ROUND(I606*H606,2)</f>
        <v>0</v>
      </c>
      <c r="BL606" s="16" t="s">
        <v>362</v>
      </c>
      <c r="BM606" s="247" t="s">
        <v>1253</v>
      </c>
    </row>
    <row r="607" spans="2:51" s="12" customFormat="1" ht="12">
      <c r="B607" s="249"/>
      <c r="C607" s="250"/>
      <c r="D607" s="251" t="s">
        <v>291</v>
      </c>
      <c r="E607" s="252" t="s">
        <v>1</v>
      </c>
      <c r="F607" s="253" t="s">
        <v>1254</v>
      </c>
      <c r="G607" s="250"/>
      <c r="H607" s="254">
        <v>417.441</v>
      </c>
      <c r="I607" s="255"/>
      <c r="J607" s="250"/>
      <c r="K607" s="250"/>
      <c r="L607" s="256"/>
      <c r="M607" s="257"/>
      <c r="N607" s="258"/>
      <c r="O607" s="258"/>
      <c r="P607" s="258"/>
      <c r="Q607" s="258"/>
      <c r="R607" s="258"/>
      <c r="S607" s="258"/>
      <c r="T607" s="259"/>
      <c r="AT607" s="260" t="s">
        <v>291</v>
      </c>
      <c r="AU607" s="260" t="s">
        <v>96</v>
      </c>
      <c r="AV607" s="12" t="s">
        <v>96</v>
      </c>
      <c r="AW607" s="12" t="s">
        <v>42</v>
      </c>
      <c r="AX607" s="12" t="s">
        <v>93</v>
      </c>
      <c r="AY607" s="260" t="s">
        <v>278</v>
      </c>
    </row>
    <row r="608" spans="2:51" s="12" customFormat="1" ht="12">
      <c r="B608" s="249"/>
      <c r="C608" s="250"/>
      <c r="D608" s="251" t="s">
        <v>291</v>
      </c>
      <c r="E608" s="250"/>
      <c r="F608" s="253" t="s">
        <v>1255</v>
      </c>
      <c r="G608" s="250"/>
      <c r="H608" s="254">
        <v>459.185</v>
      </c>
      <c r="I608" s="255"/>
      <c r="J608" s="250"/>
      <c r="K608" s="250"/>
      <c r="L608" s="256"/>
      <c r="M608" s="257"/>
      <c r="N608" s="258"/>
      <c r="O608" s="258"/>
      <c r="P608" s="258"/>
      <c r="Q608" s="258"/>
      <c r="R608" s="258"/>
      <c r="S608" s="258"/>
      <c r="T608" s="259"/>
      <c r="AT608" s="260" t="s">
        <v>291</v>
      </c>
      <c r="AU608" s="260" t="s">
        <v>96</v>
      </c>
      <c r="AV608" s="12" t="s">
        <v>96</v>
      </c>
      <c r="AW608" s="12" t="s">
        <v>4</v>
      </c>
      <c r="AX608" s="12" t="s">
        <v>93</v>
      </c>
      <c r="AY608" s="260" t="s">
        <v>278</v>
      </c>
    </row>
    <row r="609" spans="2:65" s="1" customFormat="1" ht="43.2" customHeight="1">
      <c r="B609" s="38"/>
      <c r="C609" s="236" t="s">
        <v>1256</v>
      </c>
      <c r="D609" s="236" t="s">
        <v>280</v>
      </c>
      <c r="E609" s="237" t="s">
        <v>1257</v>
      </c>
      <c r="F609" s="238" t="s">
        <v>1258</v>
      </c>
      <c r="G609" s="239" t="s">
        <v>312</v>
      </c>
      <c r="H609" s="240">
        <v>3.762</v>
      </c>
      <c r="I609" s="241"/>
      <c r="J609" s="242">
        <f>ROUND(I609*H609,2)</f>
        <v>0</v>
      </c>
      <c r="K609" s="238" t="s">
        <v>284</v>
      </c>
      <c r="L609" s="43"/>
      <c r="M609" s="243" t="s">
        <v>1</v>
      </c>
      <c r="N609" s="244" t="s">
        <v>51</v>
      </c>
      <c r="O609" s="86"/>
      <c r="P609" s="245">
        <f>O609*H609</f>
        <v>0</v>
      </c>
      <c r="Q609" s="245">
        <v>0.01523</v>
      </c>
      <c r="R609" s="245">
        <f>Q609*H609</f>
        <v>0.05729526</v>
      </c>
      <c r="S609" s="245">
        <v>0</v>
      </c>
      <c r="T609" s="246">
        <f>S609*H609</f>
        <v>0</v>
      </c>
      <c r="AR609" s="247" t="s">
        <v>362</v>
      </c>
      <c r="AT609" s="247" t="s">
        <v>280</v>
      </c>
      <c r="AU609" s="247" t="s">
        <v>96</v>
      </c>
      <c r="AY609" s="16" t="s">
        <v>278</v>
      </c>
      <c r="BE609" s="248">
        <f>IF(N609="základní",J609,0)</f>
        <v>0</v>
      </c>
      <c r="BF609" s="248">
        <f>IF(N609="snížená",J609,0)</f>
        <v>0</v>
      </c>
      <c r="BG609" s="248">
        <f>IF(N609="zákl. přenesená",J609,0)</f>
        <v>0</v>
      </c>
      <c r="BH609" s="248">
        <f>IF(N609="sníž. přenesená",J609,0)</f>
        <v>0</v>
      </c>
      <c r="BI609" s="248">
        <f>IF(N609="nulová",J609,0)</f>
        <v>0</v>
      </c>
      <c r="BJ609" s="16" t="s">
        <v>93</v>
      </c>
      <c r="BK609" s="248">
        <f>ROUND(I609*H609,2)</f>
        <v>0</v>
      </c>
      <c r="BL609" s="16" t="s">
        <v>362</v>
      </c>
      <c r="BM609" s="247" t="s">
        <v>1259</v>
      </c>
    </row>
    <row r="610" spans="2:51" s="12" customFormat="1" ht="12">
      <c r="B610" s="249"/>
      <c r="C610" s="250"/>
      <c r="D610" s="251" t="s">
        <v>291</v>
      </c>
      <c r="E610" s="252" t="s">
        <v>1</v>
      </c>
      <c r="F610" s="253" t="s">
        <v>1260</v>
      </c>
      <c r="G610" s="250"/>
      <c r="H610" s="254">
        <v>3.762</v>
      </c>
      <c r="I610" s="255"/>
      <c r="J610" s="250"/>
      <c r="K610" s="250"/>
      <c r="L610" s="256"/>
      <c r="M610" s="257"/>
      <c r="N610" s="258"/>
      <c r="O610" s="258"/>
      <c r="P610" s="258"/>
      <c r="Q610" s="258"/>
      <c r="R610" s="258"/>
      <c r="S610" s="258"/>
      <c r="T610" s="259"/>
      <c r="AT610" s="260" t="s">
        <v>291</v>
      </c>
      <c r="AU610" s="260" t="s">
        <v>96</v>
      </c>
      <c r="AV610" s="12" t="s">
        <v>96</v>
      </c>
      <c r="AW610" s="12" t="s">
        <v>42</v>
      </c>
      <c r="AX610" s="12" t="s">
        <v>93</v>
      </c>
      <c r="AY610" s="260" t="s">
        <v>278</v>
      </c>
    </row>
    <row r="611" spans="2:65" s="1" customFormat="1" ht="32.4" customHeight="1">
      <c r="B611" s="38"/>
      <c r="C611" s="236" t="s">
        <v>1261</v>
      </c>
      <c r="D611" s="236" t="s">
        <v>280</v>
      </c>
      <c r="E611" s="237" t="s">
        <v>1262</v>
      </c>
      <c r="F611" s="238" t="s">
        <v>1263</v>
      </c>
      <c r="G611" s="239" t="s">
        <v>312</v>
      </c>
      <c r="H611" s="240">
        <v>178.84</v>
      </c>
      <c r="I611" s="241"/>
      <c r="J611" s="242">
        <f>ROUND(I611*H611,2)</f>
        <v>0</v>
      </c>
      <c r="K611" s="238" t="s">
        <v>284</v>
      </c>
      <c r="L611" s="43"/>
      <c r="M611" s="243" t="s">
        <v>1</v>
      </c>
      <c r="N611" s="244" t="s">
        <v>51</v>
      </c>
      <c r="O611" s="86"/>
      <c r="P611" s="245">
        <f>O611*H611</f>
        <v>0</v>
      </c>
      <c r="Q611" s="245">
        <v>0.0076</v>
      </c>
      <c r="R611" s="245">
        <f>Q611*H611</f>
        <v>1.359184</v>
      </c>
      <c r="S611" s="245">
        <v>0</v>
      </c>
      <c r="T611" s="246">
        <f>S611*H611</f>
        <v>0</v>
      </c>
      <c r="AR611" s="247" t="s">
        <v>362</v>
      </c>
      <c r="AT611" s="247" t="s">
        <v>280</v>
      </c>
      <c r="AU611" s="247" t="s">
        <v>96</v>
      </c>
      <c r="AY611" s="16" t="s">
        <v>278</v>
      </c>
      <c r="BE611" s="248">
        <f>IF(N611="základní",J611,0)</f>
        <v>0</v>
      </c>
      <c r="BF611" s="248">
        <f>IF(N611="snížená",J611,0)</f>
        <v>0</v>
      </c>
      <c r="BG611" s="248">
        <f>IF(N611="zákl. přenesená",J611,0)</f>
        <v>0</v>
      </c>
      <c r="BH611" s="248">
        <f>IF(N611="sníž. přenesená",J611,0)</f>
        <v>0</v>
      </c>
      <c r="BI611" s="248">
        <f>IF(N611="nulová",J611,0)</f>
        <v>0</v>
      </c>
      <c r="BJ611" s="16" t="s">
        <v>93</v>
      </c>
      <c r="BK611" s="248">
        <f>ROUND(I611*H611,2)</f>
        <v>0</v>
      </c>
      <c r="BL611" s="16" t="s">
        <v>362</v>
      </c>
      <c r="BM611" s="247" t="s">
        <v>1264</v>
      </c>
    </row>
    <row r="612" spans="2:51" s="12" customFormat="1" ht="12">
      <c r="B612" s="249"/>
      <c r="C612" s="250"/>
      <c r="D612" s="251" t="s">
        <v>291</v>
      </c>
      <c r="E612" s="252" t="s">
        <v>1</v>
      </c>
      <c r="F612" s="253" t="s">
        <v>202</v>
      </c>
      <c r="G612" s="250"/>
      <c r="H612" s="254">
        <v>162.582</v>
      </c>
      <c r="I612" s="255"/>
      <c r="J612" s="250"/>
      <c r="K612" s="250"/>
      <c r="L612" s="256"/>
      <c r="M612" s="257"/>
      <c r="N612" s="258"/>
      <c r="O612" s="258"/>
      <c r="P612" s="258"/>
      <c r="Q612" s="258"/>
      <c r="R612" s="258"/>
      <c r="S612" s="258"/>
      <c r="T612" s="259"/>
      <c r="AT612" s="260" t="s">
        <v>291</v>
      </c>
      <c r="AU612" s="260" t="s">
        <v>96</v>
      </c>
      <c r="AV612" s="12" t="s">
        <v>96</v>
      </c>
      <c r="AW612" s="12" t="s">
        <v>42</v>
      </c>
      <c r="AX612" s="12" t="s">
        <v>93</v>
      </c>
      <c r="AY612" s="260" t="s">
        <v>278</v>
      </c>
    </row>
    <row r="613" spans="2:51" s="12" customFormat="1" ht="12">
      <c r="B613" s="249"/>
      <c r="C613" s="250"/>
      <c r="D613" s="251" t="s">
        <v>291</v>
      </c>
      <c r="E613" s="250"/>
      <c r="F613" s="253" t="s">
        <v>1265</v>
      </c>
      <c r="G613" s="250"/>
      <c r="H613" s="254">
        <v>178.84</v>
      </c>
      <c r="I613" s="255"/>
      <c r="J613" s="250"/>
      <c r="K613" s="250"/>
      <c r="L613" s="256"/>
      <c r="M613" s="257"/>
      <c r="N613" s="258"/>
      <c r="O613" s="258"/>
      <c r="P613" s="258"/>
      <c r="Q613" s="258"/>
      <c r="R613" s="258"/>
      <c r="S613" s="258"/>
      <c r="T613" s="259"/>
      <c r="AT613" s="260" t="s">
        <v>291</v>
      </c>
      <c r="AU613" s="260" t="s">
        <v>96</v>
      </c>
      <c r="AV613" s="12" t="s">
        <v>96</v>
      </c>
      <c r="AW613" s="12" t="s">
        <v>4</v>
      </c>
      <c r="AX613" s="12" t="s">
        <v>93</v>
      </c>
      <c r="AY613" s="260" t="s">
        <v>278</v>
      </c>
    </row>
    <row r="614" spans="2:65" s="1" customFormat="1" ht="43.2" customHeight="1">
      <c r="B614" s="38"/>
      <c r="C614" s="236" t="s">
        <v>1266</v>
      </c>
      <c r="D614" s="236" t="s">
        <v>280</v>
      </c>
      <c r="E614" s="237" t="s">
        <v>1267</v>
      </c>
      <c r="F614" s="238" t="s">
        <v>1268</v>
      </c>
      <c r="G614" s="239" t="s">
        <v>333</v>
      </c>
      <c r="H614" s="240">
        <v>14.993</v>
      </c>
      <c r="I614" s="241"/>
      <c r="J614" s="242">
        <f>ROUND(I614*H614,2)</f>
        <v>0</v>
      </c>
      <c r="K614" s="238" t="s">
        <v>284</v>
      </c>
      <c r="L614" s="43"/>
      <c r="M614" s="243" t="s">
        <v>1</v>
      </c>
      <c r="N614" s="244" t="s">
        <v>51</v>
      </c>
      <c r="O614" s="86"/>
      <c r="P614" s="245">
        <f>O614*H614</f>
        <v>0</v>
      </c>
      <c r="Q614" s="245">
        <v>0</v>
      </c>
      <c r="R614" s="245">
        <f>Q614*H614</f>
        <v>0</v>
      </c>
      <c r="S614" s="245">
        <v>0</v>
      </c>
      <c r="T614" s="246">
        <f>S614*H614</f>
        <v>0</v>
      </c>
      <c r="AR614" s="247" t="s">
        <v>362</v>
      </c>
      <c r="AT614" s="247" t="s">
        <v>280</v>
      </c>
      <c r="AU614" s="247" t="s">
        <v>96</v>
      </c>
      <c r="AY614" s="16" t="s">
        <v>278</v>
      </c>
      <c r="BE614" s="248">
        <f>IF(N614="základní",J614,0)</f>
        <v>0</v>
      </c>
      <c r="BF614" s="248">
        <f>IF(N614="snížená",J614,0)</f>
        <v>0</v>
      </c>
      <c r="BG614" s="248">
        <f>IF(N614="zákl. přenesená",J614,0)</f>
        <v>0</v>
      </c>
      <c r="BH614" s="248">
        <f>IF(N614="sníž. přenesená",J614,0)</f>
        <v>0</v>
      </c>
      <c r="BI614" s="248">
        <f>IF(N614="nulová",J614,0)</f>
        <v>0</v>
      </c>
      <c r="BJ614" s="16" t="s">
        <v>93</v>
      </c>
      <c r="BK614" s="248">
        <f>ROUND(I614*H614,2)</f>
        <v>0</v>
      </c>
      <c r="BL614" s="16" t="s">
        <v>362</v>
      </c>
      <c r="BM614" s="247" t="s">
        <v>1269</v>
      </c>
    </row>
    <row r="615" spans="2:63" s="11" customFormat="1" ht="22.8" customHeight="1">
      <c r="B615" s="220"/>
      <c r="C615" s="221"/>
      <c r="D615" s="222" t="s">
        <v>85</v>
      </c>
      <c r="E615" s="234" t="s">
        <v>1270</v>
      </c>
      <c r="F615" s="234" t="s">
        <v>1271</v>
      </c>
      <c r="G615" s="221"/>
      <c r="H615" s="221"/>
      <c r="I615" s="224"/>
      <c r="J615" s="235">
        <f>BK615</f>
        <v>0</v>
      </c>
      <c r="K615" s="221"/>
      <c r="L615" s="226"/>
      <c r="M615" s="227"/>
      <c r="N615" s="228"/>
      <c r="O615" s="228"/>
      <c r="P615" s="229">
        <f>SUM(P616:P679)</f>
        <v>0</v>
      </c>
      <c r="Q615" s="228"/>
      <c r="R615" s="229">
        <f>SUM(R616:R679)</f>
        <v>28.81637468</v>
      </c>
      <c r="S615" s="228"/>
      <c r="T615" s="230">
        <f>SUM(T616:T679)</f>
        <v>0.117028</v>
      </c>
      <c r="AR615" s="231" t="s">
        <v>96</v>
      </c>
      <c r="AT615" s="232" t="s">
        <v>85</v>
      </c>
      <c r="AU615" s="232" t="s">
        <v>93</v>
      </c>
      <c r="AY615" s="231" t="s">
        <v>278</v>
      </c>
      <c r="BK615" s="233">
        <f>SUM(BK616:BK679)</f>
        <v>0</v>
      </c>
    </row>
    <row r="616" spans="2:65" s="1" customFormat="1" ht="54" customHeight="1">
      <c r="B616" s="38"/>
      <c r="C616" s="236" t="s">
        <v>1272</v>
      </c>
      <c r="D616" s="236" t="s">
        <v>280</v>
      </c>
      <c r="E616" s="237" t="s">
        <v>1273</v>
      </c>
      <c r="F616" s="238" t="s">
        <v>1274</v>
      </c>
      <c r="G616" s="239" t="s">
        <v>312</v>
      </c>
      <c r="H616" s="240">
        <v>18.662</v>
      </c>
      <c r="I616" s="241"/>
      <c r="J616" s="242">
        <f>ROUND(I616*H616,2)</f>
        <v>0</v>
      </c>
      <c r="K616" s="238" t="s">
        <v>284</v>
      </c>
      <c r="L616" s="43"/>
      <c r="M616" s="243" t="s">
        <v>1</v>
      </c>
      <c r="N616" s="244" t="s">
        <v>51</v>
      </c>
      <c r="O616" s="86"/>
      <c r="P616" s="245">
        <f>O616*H616</f>
        <v>0</v>
      </c>
      <c r="Q616" s="245">
        <v>0.02541</v>
      </c>
      <c r="R616" s="245">
        <f>Q616*H616</f>
        <v>0.47420141999999993</v>
      </c>
      <c r="S616" s="245">
        <v>0</v>
      </c>
      <c r="T616" s="246">
        <f>S616*H616</f>
        <v>0</v>
      </c>
      <c r="AR616" s="247" t="s">
        <v>362</v>
      </c>
      <c r="AT616" s="247" t="s">
        <v>280</v>
      </c>
      <c r="AU616" s="247" t="s">
        <v>96</v>
      </c>
      <c r="AY616" s="16" t="s">
        <v>278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16" t="s">
        <v>93</v>
      </c>
      <c r="BK616" s="248">
        <f>ROUND(I616*H616,2)</f>
        <v>0</v>
      </c>
      <c r="BL616" s="16" t="s">
        <v>362</v>
      </c>
      <c r="BM616" s="247" t="s">
        <v>1275</v>
      </c>
    </row>
    <row r="617" spans="2:51" s="12" customFormat="1" ht="12">
      <c r="B617" s="249"/>
      <c r="C617" s="250"/>
      <c r="D617" s="251" t="s">
        <v>291</v>
      </c>
      <c r="E617" s="252" t="s">
        <v>1</v>
      </c>
      <c r="F617" s="253" t="s">
        <v>1276</v>
      </c>
      <c r="G617" s="250"/>
      <c r="H617" s="254">
        <v>18.662</v>
      </c>
      <c r="I617" s="255"/>
      <c r="J617" s="250"/>
      <c r="K617" s="250"/>
      <c r="L617" s="256"/>
      <c r="M617" s="257"/>
      <c r="N617" s="258"/>
      <c r="O617" s="258"/>
      <c r="P617" s="258"/>
      <c r="Q617" s="258"/>
      <c r="R617" s="258"/>
      <c r="S617" s="258"/>
      <c r="T617" s="259"/>
      <c r="AT617" s="260" t="s">
        <v>291</v>
      </c>
      <c r="AU617" s="260" t="s">
        <v>96</v>
      </c>
      <c r="AV617" s="12" t="s">
        <v>96</v>
      </c>
      <c r="AW617" s="12" t="s">
        <v>42</v>
      </c>
      <c r="AX617" s="12" t="s">
        <v>93</v>
      </c>
      <c r="AY617" s="260" t="s">
        <v>278</v>
      </c>
    </row>
    <row r="618" spans="2:65" s="1" customFormat="1" ht="54" customHeight="1">
      <c r="B618" s="38"/>
      <c r="C618" s="236" t="s">
        <v>1277</v>
      </c>
      <c r="D618" s="236" t="s">
        <v>280</v>
      </c>
      <c r="E618" s="237" t="s">
        <v>1278</v>
      </c>
      <c r="F618" s="238" t="s">
        <v>1279</v>
      </c>
      <c r="G618" s="239" t="s">
        <v>312</v>
      </c>
      <c r="H618" s="240">
        <v>56.204</v>
      </c>
      <c r="I618" s="241"/>
      <c r="J618" s="242">
        <f>ROUND(I618*H618,2)</f>
        <v>0</v>
      </c>
      <c r="K618" s="238" t="s">
        <v>284</v>
      </c>
      <c r="L618" s="43"/>
      <c r="M618" s="243" t="s">
        <v>1</v>
      </c>
      <c r="N618" s="244" t="s">
        <v>51</v>
      </c>
      <c r="O618" s="86"/>
      <c r="P618" s="245">
        <f>O618*H618</f>
        <v>0</v>
      </c>
      <c r="Q618" s="245">
        <v>0.0226</v>
      </c>
      <c r="R618" s="245">
        <f>Q618*H618</f>
        <v>1.2702103999999999</v>
      </c>
      <c r="S618" s="245">
        <v>0</v>
      </c>
      <c r="T618" s="246">
        <f>S618*H618</f>
        <v>0</v>
      </c>
      <c r="AR618" s="247" t="s">
        <v>362</v>
      </c>
      <c r="AT618" s="247" t="s">
        <v>280</v>
      </c>
      <c r="AU618" s="247" t="s">
        <v>96</v>
      </c>
      <c r="AY618" s="16" t="s">
        <v>278</v>
      </c>
      <c r="BE618" s="248">
        <f>IF(N618="základní",J618,0)</f>
        <v>0</v>
      </c>
      <c r="BF618" s="248">
        <f>IF(N618="snížená",J618,0)</f>
        <v>0</v>
      </c>
      <c r="BG618" s="248">
        <f>IF(N618="zákl. přenesená",J618,0)</f>
        <v>0</v>
      </c>
      <c r="BH618" s="248">
        <f>IF(N618="sníž. přenesená",J618,0)</f>
        <v>0</v>
      </c>
      <c r="BI618" s="248">
        <f>IF(N618="nulová",J618,0)</f>
        <v>0</v>
      </c>
      <c r="BJ618" s="16" t="s">
        <v>93</v>
      </c>
      <c r="BK618" s="248">
        <f>ROUND(I618*H618,2)</f>
        <v>0</v>
      </c>
      <c r="BL618" s="16" t="s">
        <v>362</v>
      </c>
      <c r="BM618" s="247" t="s">
        <v>1280</v>
      </c>
    </row>
    <row r="619" spans="2:51" s="12" customFormat="1" ht="12">
      <c r="B619" s="249"/>
      <c r="C619" s="250"/>
      <c r="D619" s="251" t="s">
        <v>291</v>
      </c>
      <c r="E619" s="252" t="s">
        <v>1</v>
      </c>
      <c r="F619" s="253" t="s">
        <v>1281</v>
      </c>
      <c r="G619" s="250"/>
      <c r="H619" s="254">
        <v>56.204</v>
      </c>
      <c r="I619" s="255"/>
      <c r="J619" s="250"/>
      <c r="K619" s="250"/>
      <c r="L619" s="256"/>
      <c r="M619" s="257"/>
      <c r="N619" s="258"/>
      <c r="O619" s="258"/>
      <c r="P619" s="258"/>
      <c r="Q619" s="258"/>
      <c r="R619" s="258"/>
      <c r="S619" s="258"/>
      <c r="T619" s="259"/>
      <c r="AT619" s="260" t="s">
        <v>291</v>
      </c>
      <c r="AU619" s="260" t="s">
        <v>96</v>
      </c>
      <c r="AV619" s="12" t="s">
        <v>96</v>
      </c>
      <c r="AW619" s="12" t="s">
        <v>42</v>
      </c>
      <c r="AX619" s="12" t="s">
        <v>93</v>
      </c>
      <c r="AY619" s="260" t="s">
        <v>278</v>
      </c>
    </row>
    <row r="620" spans="2:65" s="1" customFormat="1" ht="54" customHeight="1">
      <c r="B620" s="38"/>
      <c r="C620" s="236" t="s">
        <v>1282</v>
      </c>
      <c r="D620" s="236" t="s">
        <v>280</v>
      </c>
      <c r="E620" s="237" t="s">
        <v>1283</v>
      </c>
      <c r="F620" s="238" t="s">
        <v>1284</v>
      </c>
      <c r="G620" s="239" t="s">
        <v>312</v>
      </c>
      <c r="H620" s="240">
        <v>48.974</v>
      </c>
      <c r="I620" s="241"/>
      <c r="J620" s="242">
        <f>ROUND(I620*H620,2)</f>
        <v>0</v>
      </c>
      <c r="K620" s="238" t="s">
        <v>284</v>
      </c>
      <c r="L620" s="43"/>
      <c r="M620" s="243" t="s">
        <v>1</v>
      </c>
      <c r="N620" s="244" t="s">
        <v>51</v>
      </c>
      <c r="O620" s="86"/>
      <c r="P620" s="245">
        <f>O620*H620</f>
        <v>0</v>
      </c>
      <c r="Q620" s="245">
        <v>0.04512</v>
      </c>
      <c r="R620" s="245">
        <f>Q620*H620</f>
        <v>2.2097068799999997</v>
      </c>
      <c r="S620" s="245">
        <v>0</v>
      </c>
      <c r="T620" s="246">
        <f>S620*H620</f>
        <v>0</v>
      </c>
      <c r="AR620" s="247" t="s">
        <v>362</v>
      </c>
      <c r="AT620" s="247" t="s">
        <v>280</v>
      </c>
      <c r="AU620" s="247" t="s">
        <v>96</v>
      </c>
      <c r="AY620" s="16" t="s">
        <v>278</v>
      </c>
      <c r="BE620" s="248">
        <f>IF(N620="základní",J620,0)</f>
        <v>0</v>
      </c>
      <c r="BF620" s="248">
        <f>IF(N620="snížená",J620,0)</f>
        <v>0</v>
      </c>
      <c r="BG620" s="248">
        <f>IF(N620="zákl. přenesená",J620,0)</f>
        <v>0</v>
      </c>
      <c r="BH620" s="248">
        <f>IF(N620="sníž. přenesená",J620,0)</f>
        <v>0</v>
      </c>
      <c r="BI620" s="248">
        <f>IF(N620="nulová",J620,0)</f>
        <v>0</v>
      </c>
      <c r="BJ620" s="16" t="s">
        <v>93</v>
      </c>
      <c r="BK620" s="248">
        <f>ROUND(I620*H620,2)</f>
        <v>0</v>
      </c>
      <c r="BL620" s="16" t="s">
        <v>362</v>
      </c>
      <c r="BM620" s="247" t="s">
        <v>1285</v>
      </c>
    </row>
    <row r="621" spans="2:51" s="12" customFormat="1" ht="12">
      <c r="B621" s="249"/>
      <c r="C621" s="250"/>
      <c r="D621" s="251" t="s">
        <v>291</v>
      </c>
      <c r="E621" s="252" t="s">
        <v>1</v>
      </c>
      <c r="F621" s="253" t="s">
        <v>1286</v>
      </c>
      <c r="G621" s="250"/>
      <c r="H621" s="254">
        <v>48.974</v>
      </c>
      <c r="I621" s="255"/>
      <c r="J621" s="250"/>
      <c r="K621" s="250"/>
      <c r="L621" s="256"/>
      <c r="M621" s="257"/>
      <c r="N621" s="258"/>
      <c r="O621" s="258"/>
      <c r="P621" s="258"/>
      <c r="Q621" s="258"/>
      <c r="R621" s="258"/>
      <c r="S621" s="258"/>
      <c r="T621" s="259"/>
      <c r="AT621" s="260" t="s">
        <v>291</v>
      </c>
      <c r="AU621" s="260" t="s">
        <v>96</v>
      </c>
      <c r="AV621" s="12" t="s">
        <v>96</v>
      </c>
      <c r="AW621" s="12" t="s">
        <v>42</v>
      </c>
      <c r="AX621" s="12" t="s">
        <v>93</v>
      </c>
      <c r="AY621" s="260" t="s">
        <v>278</v>
      </c>
    </row>
    <row r="622" spans="2:65" s="1" customFormat="1" ht="21.6" customHeight="1">
      <c r="B622" s="38"/>
      <c r="C622" s="236" t="s">
        <v>1287</v>
      </c>
      <c r="D622" s="236" t="s">
        <v>280</v>
      </c>
      <c r="E622" s="237" t="s">
        <v>1288</v>
      </c>
      <c r="F622" s="238" t="s">
        <v>1289</v>
      </c>
      <c r="G622" s="239" t="s">
        <v>312</v>
      </c>
      <c r="H622" s="240">
        <v>56.204</v>
      </c>
      <c r="I622" s="241"/>
      <c r="J622" s="242">
        <f>ROUND(I622*H622,2)</f>
        <v>0</v>
      </c>
      <c r="K622" s="238" t="s">
        <v>284</v>
      </c>
      <c r="L622" s="43"/>
      <c r="M622" s="243" t="s">
        <v>1</v>
      </c>
      <c r="N622" s="244" t="s">
        <v>51</v>
      </c>
      <c r="O622" s="86"/>
      <c r="P622" s="245">
        <f>O622*H622</f>
        <v>0</v>
      </c>
      <c r="Q622" s="245">
        <v>0.00088</v>
      </c>
      <c r="R622" s="245">
        <f>Q622*H622</f>
        <v>0.04945952</v>
      </c>
      <c r="S622" s="245">
        <v>0</v>
      </c>
      <c r="T622" s="246">
        <f>S622*H622</f>
        <v>0</v>
      </c>
      <c r="AR622" s="247" t="s">
        <v>362</v>
      </c>
      <c r="AT622" s="247" t="s">
        <v>280</v>
      </c>
      <c r="AU622" s="247" t="s">
        <v>96</v>
      </c>
      <c r="AY622" s="16" t="s">
        <v>278</v>
      </c>
      <c r="BE622" s="248">
        <f>IF(N622="základní",J622,0)</f>
        <v>0</v>
      </c>
      <c r="BF622" s="248">
        <f>IF(N622="snížená",J622,0)</f>
        <v>0</v>
      </c>
      <c r="BG622" s="248">
        <f>IF(N622="zákl. přenesená",J622,0)</f>
        <v>0</v>
      </c>
      <c r="BH622" s="248">
        <f>IF(N622="sníž. přenesená",J622,0)</f>
        <v>0</v>
      </c>
      <c r="BI622" s="248">
        <f>IF(N622="nulová",J622,0)</f>
        <v>0</v>
      </c>
      <c r="BJ622" s="16" t="s">
        <v>93</v>
      </c>
      <c r="BK622" s="248">
        <f>ROUND(I622*H622,2)</f>
        <v>0</v>
      </c>
      <c r="BL622" s="16" t="s">
        <v>362</v>
      </c>
      <c r="BM622" s="247" t="s">
        <v>1290</v>
      </c>
    </row>
    <row r="623" spans="2:65" s="1" customFormat="1" ht="14.4" customHeight="1">
      <c r="B623" s="38"/>
      <c r="C623" s="282" t="s">
        <v>1291</v>
      </c>
      <c r="D623" s="282" t="s">
        <v>407</v>
      </c>
      <c r="E623" s="283" t="s">
        <v>1292</v>
      </c>
      <c r="F623" s="284" t="s">
        <v>1293</v>
      </c>
      <c r="G623" s="285" t="s">
        <v>312</v>
      </c>
      <c r="H623" s="286">
        <v>61.824</v>
      </c>
      <c r="I623" s="287"/>
      <c r="J623" s="288">
        <f>ROUND(I623*H623,2)</f>
        <v>0</v>
      </c>
      <c r="K623" s="284" t="s">
        <v>284</v>
      </c>
      <c r="L623" s="289"/>
      <c r="M623" s="290" t="s">
        <v>1</v>
      </c>
      <c r="N623" s="291" t="s">
        <v>51</v>
      </c>
      <c r="O623" s="86"/>
      <c r="P623" s="245">
        <f>O623*H623</f>
        <v>0</v>
      </c>
      <c r="Q623" s="245">
        <v>0.009</v>
      </c>
      <c r="R623" s="245">
        <f>Q623*H623</f>
        <v>0.5564159999999999</v>
      </c>
      <c r="S623" s="245">
        <v>0</v>
      </c>
      <c r="T623" s="246">
        <f>S623*H623</f>
        <v>0</v>
      </c>
      <c r="AR623" s="247" t="s">
        <v>444</v>
      </c>
      <c r="AT623" s="247" t="s">
        <v>407</v>
      </c>
      <c r="AU623" s="247" t="s">
        <v>96</v>
      </c>
      <c r="AY623" s="16" t="s">
        <v>278</v>
      </c>
      <c r="BE623" s="248">
        <f>IF(N623="základní",J623,0)</f>
        <v>0</v>
      </c>
      <c r="BF623" s="248">
        <f>IF(N623="snížená",J623,0)</f>
        <v>0</v>
      </c>
      <c r="BG623" s="248">
        <f>IF(N623="zákl. přenesená",J623,0)</f>
        <v>0</v>
      </c>
      <c r="BH623" s="248">
        <f>IF(N623="sníž. přenesená",J623,0)</f>
        <v>0</v>
      </c>
      <c r="BI623" s="248">
        <f>IF(N623="nulová",J623,0)</f>
        <v>0</v>
      </c>
      <c r="BJ623" s="16" t="s">
        <v>93</v>
      </c>
      <c r="BK623" s="248">
        <f>ROUND(I623*H623,2)</f>
        <v>0</v>
      </c>
      <c r="BL623" s="16" t="s">
        <v>362</v>
      </c>
      <c r="BM623" s="247" t="s">
        <v>1294</v>
      </c>
    </row>
    <row r="624" spans="2:51" s="12" customFormat="1" ht="12">
      <c r="B624" s="249"/>
      <c r="C624" s="250"/>
      <c r="D624" s="251" t="s">
        <v>291</v>
      </c>
      <c r="E624" s="250"/>
      <c r="F624" s="253" t="s">
        <v>1295</v>
      </c>
      <c r="G624" s="250"/>
      <c r="H624" s="254">
        <v>61.824</v>
      </c>
      <c r="I624" s="255"/>
      <c r="J624" s="250"/>
      <c r="K624" s="250"/>
      <c r="L624" s="256"/>
      <c r="M624" s="257"/>
      <c r="N624" s="258"/>
      <c r="O624" s="258"/>
      <c r="P624" s="258"/>
      <c r="Q624" s="258"/>
      <c r="R624" s="258"/>
      <c r="S624" s="258"/>
      <c r="T624" s="259"/>
      <c r="AT624" s="260" t="s">
        <v>291</v>
      </c>
      <c r="AU624" s="260" t="s">
        <v>96</v>
      </c>
      <c r="AV624" s="12" t="s">
        <v>96</v>
      </c>
      <c r="AW624" s="12" t="s">
        <v>4</v>
      </c>
      <c r="AX624" s="12" t="s">
        <v>93</v>
      </c>
      <c r="AY624" s="260" t="s">
        <v>278</v>
      </c>
    </row>
    <row r="625" spans="2:65" s="1" customFormat="1" ht="43.2" customHeight="1">
      <c r="B625" s="38"/>
      <c r="C625" s="236" t="s">
        <v>1296</v>
      </c>
      <c r="D625" s="236" t="s">
        <v>280</v>
      </c>
      <c r="E625" s="237" t="s">
        <v>1297</v>
      </c>
      <c r="F625" s="238" t="s">
        <v>1298</v>
      </c>
      <c r="G625" s="239" t="s">
        <v>283</v>
      </c>
      <c r="H625" s="240">
        <v>2.7</v>
      </c>
      <c r="I625" s="241"/>
      <c r="J625" s="242">
        <f>ROUND(I625*H625,2)</f>
        <v>0</v>
      </c>
      <c r="K625" s="238" t="s">
        <v>284</v>
      </c>
      <c r="L625" s="43"/>
      <c r="M625" s="243" t="s">
        <v>1</v>
      </c>
      <c r="N625" s="244" t="s">
        <v>51</v>
      </c>
      <c r="O625" s="86"/>
      <c r="P625" s="245">
        <f>O625*H625</f>
        <v>0</v>
      </c>
      <c r="Q625" s="245">
        <v>0.00134</v>
      </c>
      <c r="R625" s="245">
        <f>Q625*H625</f>
        <v>0.0036180000000000006</v>
      </c>
      <c r="S625" s="245">
        <v>0</v>
      </c>
      <c r="T625" s="246">
        <f>S625*H625</f>
        <v>0</v>
      </c>
      <c r="AR625" s="247" t="s">
        <v>362</v>
      </c>
      <c r="AT625" s="247" t="s">
        <v>280</v>
      </c>
      <c r="AU625" s="247" t="s">
        <v>96</v>
      </c>
      <c r="AY625" s="16" t="s">
        <v>278</v>
      </c>
      <c r="BE625" s="248">
        <f>IF(N625="základní",J625,0)</f>
        <v>0</v>
      </c>
      <c r="BF625" s="248">
        <f>IF(N625="snížená",J625,0)</f>
        <v>0</v>
      </c>
      <c r="BG625" s="248">
        <f>IF(N625="zákl. přenesená",J625,0)</f>
        <v>0</v>
      </c>
      <c r="BH625" s="248">
        <f>IF(N625="sníž. přenesená",J625,0)</f>
        <v>0</v>
      </c>
      <c r="BI625" s="248">
        <f>IF(N625="nulová",J625,0)</f>
        <v>0</v>
      </c>
      <c r="BJ625" s="16" t="s">
        <v>93</v>
      </c>
      <c r="BK625" s="248">
        <f>ROUND(I625*H625,2)</f>
        <v>0</v>
      </c>
      <c r="BL625" s="16" t="s">
        <v>362</v>
      </c>
      <c r="BM625" s="247" t="s">
        <v>1299</v>
      </c>
    </row>
    <row r="626" spans="2:65" s="1" customFormat="1" ht="43.2" customHeight="1">
      <c r="B626" s="38"/>
      <c r="C626" s="236" t="s">
        <v>1300</v>
      </c>
      <c r="D626" s="236" t="s">
        <v>280</v>
      </c>
      <c r="E626" s="237" t="s">
        <v>1301</v>
      </c>
      <c r="F626" s="238" t="s">
        <v>1302</v>
      </c>
      <c r="G626" s="239" t="s">
        <v>312</v>
      </c>
      <c r="H626" s="240">
        <v>905.398</v>
      </c>
      <c r="I626" s="241"/>
      <c r="J626" s="242">
        <f>ROUND(I626*H626,2)</f>
        <v>0</v>
      </c>
      <c r="K626" s="238" t="s">
        <v>284</v>
      </c>
      <c r="L626" s="43"/>
      <c r="M626" s="243" t="s">
        <v>1</v>
      </c>
      <c r="N626" s="244" t="s">
        <v>51</v>
      </c>
      <c r="O626" s="86"/>
      <c r="P626" s="245">
        <f>O626*H626</f>
        <v>0</v>
      </c>
      <c r="Q626" s="245">
        <v>0.0002</v>
      </c>
      <c r="R626" s="245">
        <f>Q626*H626</f>
        <v>0.1810796</v>
      </c>
      <c r="S626" s="245">
        <v>0</v>
      </c>
      <c r="T626" s="246">
        <f>S626*H626</f>
        <v>0</v>
      </c>
      <c r="AR626" s="247" t="s">
        <v>362</v>
      </c>
      <c r="AT626" s="247" t="s">
        <v>280</v>
      </c>
      <c r="AU626" s="247" t="s">
        <v>96</v>
      </c>
      <c r="AY626" s="16" t="s">
        <v>278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16" t="s">
        <v>93</v>
      </c>
      <c r="BK626" s="248">
        <f>ROUND(I626*H626,2)</f>
        <v>0</v>
      </c>
      <c r="BL626" s="16" t="s">
        <v>362</v>
      </c>
      <c r="BM626" s="247" t="s">
        <v>1303</v>
      </c>
    </row>
    <row r="627" spans="2:51" s="12" customFormat="1" ht="12">
      <c r="B627" s="249"/>
      <c r="C627" s="250"/>
      <c r="D627" s="251" t="s">
        <v>291</v>
      </c>
      <c r="E627" s="252" t="s">
        <v>1</v>
      </c>
      <c r="F627" s="253" t="s">
        <v>1304</v>
      </c>
      <c r="G627" s="250"/>
      <c r="H627" s="254">
        <v>905.398</v>
      </c>
      <c r="I627" s="255"/>
      <c r="J627" s="250"/>
      <c r="K627" s="250"/>
      <c r="L627" s="256"/>
      <c r="M627" s="257"/>
      <c r="N627" s="258"/>
      <c r="O627" s="258"/>
      <c r="P627" s="258"/>
      <c r="Q627" s="258"/>
      <c r="R627" s="258"/>
      <c r="S627" s="258"/>
      <c r="T627" s="259"/>
      <c r="AT627" s="260" t="s">
        <v>291</v>
      </c>
      <c r="AU627" s="260" t="s">
        <v>96</v>
      </c>
      <c r="AV627" s="12" t="s">
        <v>96</v>
      </c>
      <c r="AW627" s="12" t="s">
        <v>42</v>
      </c>
      <c r="AX627" s="12" t="s">
        <v>93</v>
      </c>
      <c r="AY627" s="260" t="s">
        <v>278</v>
      </c>
    </row>
    <row r="628" spans="2:65" s="1" customFormat="1" ht="54" customHeight="1">
      <c r="B628" s="38"/>
      <c r="C628" s="236" t="s">
        <v>1305</v>
      </c>
      <c r="D628" s="236" t="s">
        <v>280</v>
      </c>
      <c r="E628" s="237" t="s">
        <v>1306</v>
      </c>
      <c r="F628" s="238" t="s">
        <v>1307</v>
      </c>
      <c r="G628" s="239" t="s">
        <v>283</v>
      </c>
      <c r="H628" s="240">
        <v>18.9</v>
      </c>
      <c r="I628" s="241"/>
      <c r="J628" s="242">
        <f>ROUND(I628*H628,2)</f>
        <v>0</v>
      </c>
      <c r="K628" s="238" t="s">
        <v>284</v>
      </c>
      <c r="L628" s="43"/>
      <c r="M628" s="243" t="s">
        <v>1</v>
      </c>
      <c r="N628" s="244" t="s">
        <v>51</v>
      </c>
      <c r="O628" s="86"/>
      <c r="P628" s="245">
        <f>O628*H628</f>
        <v>0</v>
      </c>
      <c r="Q628" s="245">
        <v>0.00016</v>
      </c>
      <c r="R628" s="245">
        <f>Q628*H628</f>
        <v>0.003024</v>
      </c>
      <c r="S628" s="245">
        <v>0</v>
      </c>
      <c r="T628" s="246">
        <f>S628*H628</f>
        <v>0</v>
      </c>
      <c r="AR628" s="247" t="s">
        <v>362</v>
      </c>
      <c r="AT628" s="247" t="s">
        <v>280</v>
      </c>
      <c r="AU628" s="247" t="s">
        <v>96</v>
      </c>
      <c r="AY628" s="16" t="s">
        <v>278</v>
      </c>
      <c r="BE628" s="248">
        <f>IF(N628="základní",J628,0)</f>
        <v>0</v>
      </c>
      <c r="BF628" s="248">
        <f>IF(N628="snížená",J628,0)</f>
        <v>0</v>
      </c>
      <c r="BG628" s="248">
        <f>IF(N628="zákl. přenesená",J628,0)</f>
        <v>0</v>
      </c>
      <c r="BH628" s="248">
        <f>IF(N628="sníž. přenesená",J628,0)</f>
        <v>0</v>
      </c>
      <c r="BI628" s="248">
        <f>IF(N628="nulová",J628,0)</f>
        <v>0</v>
      </c>
      <c r="BJ628" s="16" t="s">
        <v>93</v>
      </c>
      <c r="BK628" s="248">
        <f>ROUND(I628*H628,2)</f>
        <v>0</v>
      </c>
      <c r="BL628" s="16" t="s">
        <v>362</v>
      </c>
      <c r="BM628" s="247" t="s">
        <v>1308</v>
      </c>
    </row>
    <row r="629" spans="2:51" s="12" customFormat="1" ht="12">
      <c r="B629" s="249"/>
      <c r="C629" s="250"/>
      <c r="D629" s="251" t="s">
        <v>291</v>
      </c>
      <c r="E629" s="252" t="s">
        <v>1</v>
      </c>
      <c r="F629" s="253" t="s">
        <v>1309</v>
      </c>
      <c r="G629" s="250"/>
      <c r="H629" s="254">
        <v>18.9</v>
      </c>
      <c r="I629" s="255"/>
      <c r="J629" s="250"/>
      <c r="K629" s="250"/>
      <c r="L629" s="256"/>
      <c r="M629" s="257"/>
      <c r="N629" s="258"/>
      <c r="O629" s="258"/>
      <c r="P629" s="258"/>
      <c r="Q629" s="258"/>
      <c r="R629" s="258"/>
      <c r="S629" s="258"/>
      <c r="T629" s="259"/>
      <c r="AT629" s="260" t="s">
        <v>291</v>
      </c>
      <c r="AU629" s="260" t="s">
        <v>96</v>
      </c>
      <c r="AV629" s="12" t="s">
        <v>96</v>
      </c>
      <c r="AW629" s="12" t="s">
        <v>42</v>
      </c>
      <c r="AX629" s="12" t="s">
        <v>93</v>
      </c>
      <c r="AY629" s="260" t="s">
        <v>278</v>
      </c>
    </row>
    <row r="630" spans="2:65" s="1" customFormat="1" ht="21.6" customHeight="1">
      <c r="B630" s="38"/>
      <c r="C630" s="236" t="s">
        <v>1310</v>
      </c>
      <c r="D630" s="236" t="s">
        <v>280</v>
      </c>
      <c r="E630" s="237" t="s">
        <v>1311</v>
      </c>
      <c r="F630" s="238" t="s">
        <v>1312</v>
      </c>
      <c r="G630" s="239" t="s">
        <v>312</v>
      </c>
      <c r="H630" s="240">
        <v>8.887</v>
      </c>
      <c r="I630" s="241"/>
      <c r="J630" s="242">
        <f>ROUND(I630*H630,2)</f>
        <v>0</v>
      </c>
      <c r="K630" s="238" t="s">
        <v>284</v>
      </c>
      <c r="L630" s="43"/>
      <c r="M630" s="243" t="s">
        <v>1</v>
      </c>
      <c r="N630" s="244" t="s">
        <v>51</v>
      </c>
      <c r="O630" s="86"/>
      <c r="P630" s="245">
        <f>O630*H630</f>
        <v>0</v>
      </c>
      <c r="Q630" s="245">
        <v>0</v>
      </c>
      <c r="R630" s="245">
        <f>Q630*H630</f>
        <v>0</v>
      </c>
      <c r="S630" s="245">
        <v>0</v>
      </c>
      <c r="T630" s="246">
        <f>S630*H630</f>
        <v>0</v>
      </c>
      <c r="AR630" s="247" t="s">
        <v>362</v>
      </c>
      <c r="AT630" s="247" t="s">
        <v>280</v>
      </c>
      <c r="AU630" s="247" t="s">
        <v>96</v>
      </c>
      <c r="AY630" s="16" t="s">
        <v>278</v>
      </c>
      <c r="BE630" s="248">
        <f>IF(N630="základní",J630,0)</f>
        <v>0</v>
      </c>
      <c r="BF630" s="248">
        <f>IF(N630="snížená",J630,0)</f>
        <v>0</v>
      </c>
      <c r="BG630" s="248">
        <f>IF(N630="zákl. přenesená",J630,0)</f>
        <v>0</v>
      </c>
      <c r="BH630" s="248">
        <f>IF(N630="sníž. přenesená",J630,0)</f>
        <v>0</v>
      </c>
      <c r="BI630" s="248">
        <f>IF(N630="nulová",J630,0)</f>
        <v>0</v>
      </c>
      <c r="BJ630" s="16" t="s">
        <v>93</v>
      </c>
      <c r="BK630" s="248">
        <f>ROUND(I630*H630,2)</f>
        <v>0</v>
      </c>
      <c r="BL630" s="16" t="s">
        <v>362</v>
      </c>
      <c r="BM630" s="247" t="s">
        <v>1313</v>
      </c>
    </row>
    <row r="631" spans="2:51" s="12" customFormat="1" ht="12">
      <c r="B631" s="249"/>
      <c r="C631" s="250"/>
      <c r="D631" s="251" t="s">
        <v>291</v>
      </c>
      <c r="E631" s="252" t="s">
        <v>1</v>
      </c>
      <c r="F631" s="253" t="s">
        <v>1314</v>
      </c>
      <c r="G631" s="250"/>
      <c r="H631" s="254">
        <v>8.887</v>
      </c>
      <c r="I631" s="255"/>
      <c r="J631" s="250"/>
      <c r="K631" s="250"/>
      <c r="L631" s="256"/>
      <c r="M631" s="257"/>
      <c r="N631" s="258"/>
      <c r="O631" s="258"/>
      <c r="P631" s="258"/>
      <c r="Q631" s="258"/>
      <c r="R631" s="258"/>
      <c r="S631" s="258"/>
      <c r="T631" s="259"/>
      <c r="AT631" s="260" t="s">
        <v>291</v>
      </c>
      <c r="AU631" s="260" t="s">
        <v>96</v>
      </c>
      <c r="AV631" s="12" t="s">
        <v>96</v>
      </c>
      <c r="AW631" s="12" t="s">
        <v>42</v>
      </c>
      <c r="AX631" s="12" t="s">
        <v>93</v>
      </c>
      <c r="AY631" s="260" t="s">
        <v>278</v>
      </c>
    </row>
    <row r="632" spans="2:65" s="1" customFormat="1" ht="64.8" customHeight="1">
      <c r="B632" s="38"/>
      <c r="C632" s="236" t="s">
        <v>1315</v>
      </c>
      <c r="D632" s="236" t="s">
        <v>280</v>
      </c>
      <c r="E632" s="237" t="s">
        <v>1316</v>
      </c>
      <c r="F632" s="238" t="s">
        <v>1317</v>
      </c>
      <c r="G632" s="239" t="s">
        <v>312</v>
      </c>
      <c r="H632" s="240">
        <v>218.03</v>
      </c>
      <c r="I632" s="241"/>
      <c r="J632" s="242">
        <f>ROUND(I632*H632,2)</f>
        <v>0</v>
      </c>
      <c r="K632" s="238" t="s">
        <v>284</v>
      </c>
      <c r="L632" s="43"/>
      <c r="M632" s="243" t="s">
        <v>1</v>
      </c>
      <c r="N632" s="244" t="s">
        <v>51</v>
      </c>
      <c r="O632" s="86"/>
      <c r="P632" s="245">
        <f>O632*H632</f>
        <v>0</v>
      </c>
      <c r="Q632" s="245">
        <v>0.04606</v>
      </c>
      <c r="R632" s="245">
        <f>Q632*H632</f>
        <v>10.0424618</v>
      </c>
      <c r="S632" s="245">
        <v>0</v>
      </c>
      <c r="T632" s="246">
        <f>S632*H632</f>
        <v>0</v>
      </c>
      <c r="AR632" s="247" t="s">
        <v>362</v>
      </c>
      <c r="AT632" s="247" t="s">
        <v>280</v>
      </c>
      <c r="AU632" s="247" t="s">
        <v>96</v>
      </c>
      <c r="AY632" s="16" t="s">
        <v>278</v>
      </c>
      <c r="BE632" s="248">
        <f>IF(N632="základní",J632,0)</f>
        <v>0</v>
      </c>
      <c r="BF632" s="248">
        <f>IF(N632="snížená",J632,0)</f>
        <v>0</v>
      </c>
      <c r="BG632" s="248">
        <f>IF(N632="zákl. přenesená",J632,0)</f>
        <v>0</v>
      </c>
      <c r="BH632" s="248">
        <f>IF(N632="sníž. přenesená",J632,0)</f>
        <v>0</v>
      </c>
      <c r="BI632" s="248">
        <f>IF(N632="nulová",J632,0)</f>
        <v>0</v>
      </c>
      <c r="BJ632" s="16" t="s">
        <v>93</v>
      </c>
      <c r="BK632" s="248">
        <f>ROUND(I632*H632,2)</f>
        <v>0</v>
      </c>
      <c r="BL632" s="16" t="s">
        <v>362</v>
      </c>
      <c r="BM632" s="247" t="s">
        <v>1318</v>
      </c>
    </row>
    <row r="633" spans="2:51" s="12" customFormat="1" ht="12">
      <c r="B633" s="249"/>
      <c r="C633" s="250"/>
      <c r="D633" s="251" t="s">
        <v>291</v>
      </c>
      <c r="E633" s="252" t="s">
        <v>1</v>
      </c>
      <c r="F633" s="253" t="s">
        <v>1319</v>
      </c>
      <c r="G633" s="250"/>
      <c r="H633" s="254">
        <v>218.03</v>
      </c>
      <c r="I633" s="255"/>
      <c r="J633" s="250"/>
      <c r="K633" s="250"/>
      <c r="L633" s="256"/>
      <c r="M633" s="257"/>
      <c r="N633" s="258"/>
      <c r="O633" s="258"/>
      <c r="P633" s="258"/>
      <c r="Q633" s="258"/>
      <c r="R633" s="258"/>
      <c r="S633" s="258"/>
      <c r="T633" s="259"/>
      <c r="AT633" s="260" t="s">
        <v>291</v>
      </c>
      <c r="AU633" s="260" t="s">
        <v>96</v>
      </c>
      <c r="AV633" s="12" t="s">
        <v>96</v>
      </c>
      <c r="AW633" s="12" t="s">
        <v>42</v>
      </c>
      <c r="AX633" s="12" t="s">
        <v>93</v>
      </c>
      <c r="AY633" s="260" t="s">
        <v>278</v>
      </c>
    </row>
    <row r="634" spans="2:65" s="1" customFormat="1" ht="86.4" customHeight="1">
      <c r="B634" s="38"/>
      <c r="C634" s="236" t="s">
        <v>1320</v>
      </c>
      <c r="D634" s="236" t="s">
        <v>280</v>
      </c>
      <c r="E634" s="237" t="s">
        <v>1321</v>
      </c>
      <c r="F634" s="238" t="s">
        <v>1322</v>
      </c>
      <c r="G634" s="239" t="s">
        <v>312</v>
      </c>
      <c r="H634" s="240">
        <v>25.473</v>
      </c>
      <c r="I634" s="241"/>
      <c r="J634" s="242">
        <f>ROUND(I634*H634,2)</f>
        <v>0</v>
      </c>
      <c r="K634" s="238" t="s">
        <v>284</v>
      </c>
      <c r="L634" s="43"/>
      <c r="M634" s="243" t="s">
        <v>1</v>
      </c>
      <c r="N634" s="244" t="s">
        <v>51</v>
      </c>
      <c r="O634" s="86"/>
      <c r="P634" s="245">
        <f>O634*H634</f>
        <v>0</v>
      </c>
      <c r="Q634" s="245">
        <v>0.05233</v>
      </c>
      <c r="R634" s="245">
        <f>Q634*H634</f>
        <v>1.33300209</v>
      </c>
      <c r="S634" s="245">
        <v>0</v>
      </c>
      <c r="T634" s="246">
        <f>S634*H634</f>
        <v>0</v>
      </c>
      <c r="AR634" s="247" t="s">
        <v>362</v>
      </c>
      <c r="AT634" s="247" t="s">
        <v>280</v>
      </c>
      <c r="AU634" s="247" t="s">
        <v>96</v>
      </c>
      <c r="AY634" s="16" t="s">
        <v>278</v>
      </c>
      <c r="BE634" s="248">
        <f>IF(N634="základní",J634,0)</f>
        <v>0</v>
      </c>
      <c r="BF634" s="248">
        <f>IF(N634="snížená",J634,0)</f>
        <v>0</v>
      </c>
      <c r="BG634" s="248">
        <f>IF(N634="zákl. přenesená",J634,0)</f>
        <v>0</v>
      </c>
      <c r="BH634" s="248">
        <f>IF(N634="sníž. přenesená",J634,0)</f>
        <v>0</v>
      </c>
      <c r="BI634" s="248">
        <f>IF(N634="nulová",J634,0)</f>
        <v>0</v>
      </c>
      <c r="BJ634" s="16" t="s">
        <v>93</v>
      </c>
      <c r="BK634" s="248">
        <f>ROUND(I634*H634,2)</f>
        <v>0</v>
      </c>
      <c r="BL634" s="16" t="s">
        <v>362</v>
      </c>
      <c r="BM634" s="247" t="s">
        <v>1323</v>
      </c>
    </row>
    <row r="635" spans="2:51" s="12" customFormat="1" ht="12">
      <c r="B635" s="249"/>
      <c r="C635" s="250"/>
      <c r="D635" s="251" t="s">
        <v>291</v>
      </c>
      <c r="E635" s="252" t="s">
        <v>1</v>
      </c>
      <c r="F635" s="253" t="s">
        <v>1324</v>
      </c>
      <c r="G635" s="250"/>
      <c r="H635" s="254">
        <v>25.473</v>
      </c>
      <c r="I635" s="255"/>
      <c r="J635" s="250"/>
      <c r="K635" s="250"/>
      <c r="L635" s="256"/>
      <c r="M635" s="257"/>
      <c r="N635" s="258"/>
      <c r="O635" s="258"/>
      <c r="P635" s="258"/>
      <c r="Q635" s="258"/>
      <c r="R635" s="258"/>
      <c r="S635" s="258"/>
      <c r="T635" s="259"/>
      <c r="AT635" s="260" t="s">
        <v>291</v>
      </c>
      <c r="AU635" s="260" t="s">
        <v>96</v>
      </c>
      <c r="AV635" s="12" t="s">
        <v>96</v>
      </c>
      <c r="AW635" s="12" t="s">
        <v>42</v>
      </c>
      <c r="AX635" s="12" t="s">
        <v>93</v>
      </c>
      <c r="AY635" s="260" t="s">
        <v>278</v>
      </c>
    </row>
    <row r="636" spans="2:65" s="1" customFormat="1" ht="54" customHeight="1">
      <c r="B636" s="38"/>
      <c r="C636" s="236" t="s">
        <v>1325</v>
      </c>
      <c r="D636" s="236" t="s">
        <v>280</v>
      </c>
      <c r="E636" s="237" t="s">
        <v>1326</v>
      </c>
      <c r="F636" s="238" t="s">
        <v>1327</v>
      </c>
      <c r="G636" s="239" t="s">
        <v>312</v>
      </c>
      <c r="H636" s="240">
        <v>155.598</v>
      </c>
      <c r="I636" s="241"/>
      <c r="J636" s="242">
        <f>ROUND(I636*H636,2)</f>
        <v>0</v>
      </c>
      <c r="K636" s="238" t="s">
        <v>284</v>
      </c>
      <c r="L636" s="43"/>
      <c r="M636" s="243" t="s">
        <v>1</v>
      </c>
      <c r="N636" s="244" t="s">
        <v>51</v>
      </c>
      <c r="O636" s="86"/>
      <c r="P636" s="245">
        <f>O636*H636</f>
        <v>0</v>
      </c>
      <c r="Q636" s="245">
        <v>0.01732</v>
      </c>
      <c r="R636" s="245">
        <f>Q636*H636</f>
        <v>2.69495736</v>
      </c>
      <c r="S636" s="245">
        <v>0</v>
      </c>
      <c r="T636" s="246">
        <f>S636*H636</f>
        <v>0</v>
      </c>
      <c r="AR636" s="247" t="s">
        <v>362</v>
      </c>
      <c r="AT636" s="247" t="s">
        <v>280</v>
      </c>
      <c r="AU636" s="247" t="s">
        <v>96</v>
      </c>
      <c r="AY636" s="16" t="s">
        <v>278</v>
      </c>
      <c r="BE636" s="248">
        <f>IF(N636="základní",J636,0)</f>
        <v>0</v>
      </c>
      <c r="BF636" s="248">
        <f>IF(N636="snížená",J636,0)</f>
        <v>0</v>
      </c>
      <c r="BG636" s="248">
        <f>IF(N636="zákl. přenesená",J636,0)</f>
        <v>0</v>
      </c>
      <c r="BH636" s="248">
        <f>IF(N636="sníž. přenesená",J636,0)</f>
        <v>0</v>
      </c>
      <c r="BI636" s="248">
        <f>IF(N636="nulová",J636,0)</f>
        <v>0</v>
      </c>
      <c r="BJ636" s="16" t="s">
        <v>93</v>
      </c>
      <c r="BK636" s="248">
        <f>ROUND(I636*H636,2)</f>
        <v>0</v>
      </c>
      <c r="BL636" s="16" t="s">
        <v>362</v>
      </c>
      <c r="BM636" s="247" t="s">
        <v>1328</v>
      </c>
    </row>
    <row r="637" spans="2:51" s="12" customFormat="1" ht="12">
      <c r="B637" s="249"/>
      <c r="C637" s="250"/>
      <c r="D637" s="251" t="s">
        <v>291</v>
      </c>
      <c r="E637" s="252" t="s">
        <v>1</v>
      </c>
      <c r="F637" s="253" t="s">
        <v>1329</v>
      </c>
      <c r="G637" s="250"/>
      <c r="H637" s="254">
        <v>155.598</v>
      </c>
      <c r="I637" s="255"/>
      <c r="J637" s="250"/>
      <c r="K637" s="250"/>
      <c r="L637" s="256"/>
      <c r="M637" s="257"/>
      <c r="N637" s="258"/>
      <c r="O637" s="258"/>
      <c r="P637" s="258"/>
      <c r="Q637" s="258"/>
      <c r="R637" s="258"/>
      <c r="S637" s="258"/>
      <c r="T637" s="259"/>
      <c r="AT637" s="260" t="s">
        <v>291</v>
      </c>
      <c r="AU637" s="260" t="s">
        <v>96</v>
      </c>
      <c r="AV637" s="12" t="s">
        <v>96</v>
      </c>
      <c r="AW637" s="12" t="s">
        <v>42</v>
      </c>
      <c r="AX637" s="12" t="s">
        <v>93</v>
      </c>
      <c r="AY637" s="260" t="s">
        <v>278</v>
      </c>
    </row>
    <row r="638" spans="2:65" s="1" customFormat="1" ht="43.2" customHeight="1">
      <c r="B638" s="38"/>
      <c r="C638" s="236" t="s">
        <v>1330</v>
      </c>
      <c r="D638" s="236" t="s">
        <v>280</v>
      </c>
      <c r="E638" s="237" t="s">
        <v>1331</v>
      </c>
      <c r="F638" s="238" t="s">
        <v>1332</v>
      </c>
      <c r="G638" s="239" t="s">
        <v>312</v>
      </c>
      <c r="H638" s="240">
        <v>388.996</v>
      </c>
      <c r="I638" s="241"/>
      <c r="J638" s="242">
        <f>ROUND(I638*H638,2)</f>
        <v>0</v>
      </c>
      <c r="K638" s="238" t="s">
        <v>284</v>
      </c>
      <c r="L638" s="43"/>
      <c r="M638" s="243" t="s">
        <v>1</v>
      </c>
      <c r="N638" s="244" t="s">
        <v>51</v>
      </c>
      <c r="O638" s="86"/>
      <c r="P638" s="245">
        <f>O638*H638</f>
        <v>0</v>
      </c>
      <c r="Q638" s="245">
        <v>0.0001</v>
      </c>
      <c r="R638" s="245">
        <f>Q638*H638</f>
        <v>0.0388996</v>
      </c>
      <c r="S638" s="245">
        <v>0</v>
      </c>
      <c r="T638" s="246">
        <f>S638*H638</f>
        <v>0</v>
      </c>
      <c r="AR638" s="247" t="s">
        <v>362</v>
      </c>
      <c r="AT638" s="247" t="s">
        <v>280</v>
      </c>
      <c r="AU638" s="247" t="s">
        <v>96</v>
      </c>
      <c r="AY638" s="16" t="s">
        <v>278</v>
      </c>
      <c r="BE638" s="248">
        <f>IF(N638="základní",J638,0)</f>
        <v>0</v>
      </c>
      <c r="BF638" s="248">
        <f>IF(N638="snížená",J638,0)</f>
        <v>0</v>
      </c>
      <c r="BG638" s="248">
        <f>IF(N638="zákl. přenesená",J638,0)</f>
        <v>0</v>
      </c>
      <c r="BH638" s="248">
        <f>IF(N638="sníž. přenesená",J638,0)</f>
        <v>0</v>
      </c>
      <c r="BI638" s="248">
        <f>IF(N638="nulová",J638,0)</f>
        <v>0</v>
      </c>
      <c r="BJ638" s="16" t="s">
        <v>93</v>
      </c>
      <c r="BK638" s="248">
        <f>ROUND(I638*H638,2)</f>
        <v>0</v>
      </c>
      <c r="BL638" s="16" t="s">
        <v>362</v>
      </c>
      <c r="BM638" s="247" t="s">
        <v>1333</v>
      </c>
    </row>
    <row r="639" spans="2:51" s="12" customFormat="1" ht="12">
      <c r="B639" s="249"/>
      <c r="C639" s="250"/>
      <c r="D639" s="251" t="s">
        <v>291</v>
      </c>
      <c r="E639" s="252" t="s">
        <v>1</v>
      </c>
      <c r="F639" s="253" t="s">
        <v>1334</v>
      </c>
      <c r="G639" s="250"/>
      <c r="H639" s="254">
        <v>388.996</v>
      </c>
      <c r="I639" s="255"/>
      <c r="J639" s="250"/>
      <c r="K639" s="250"/>
      <c r="L639" s="256"/>
      <c r="M639" s="257"/>
      <c r="N639" s="258"/>
      <c r="O639" s="258"/>
      <c r="P639" s="258"/>
      <c r="Q639" s="258"/>
      <c r="R639" s="258"/>
      <c r="S639" s="258"/>
      <c r="T639" s="259"/>
      <c r="AT639" s="260" t="s">
        <v>291</v>
      </c>
      <c r="AU639" s="260" t="s">
        <v>96</v>
      </c>
      <c r="AV639" s="12" t="s">
        <v>96</v>
      </c>
      <c r="AW639" s="12" t="s">
        <v>42</v>
      </c>
      <c r="AX639" s="12" t="s">
        <v>93</v>
      </c>
      <c r="AY639" s="260" t="s">
        <v>278</v>
      </c>
    </row>
    <row r="640" spans="2:65" s="1" customFormat="1" ht="43.2" customHeight="1">
      <c r="B640" s="38"/>
      <c r="C640" s="236" t="s">
        <v>1335</v>
      </c>
      <c r="D640" s="236" t="s">
        <v>280</v>
      </c>
      <c r="E640" s="237" t="s">
        <v>1336</v>
      </c>
      <c r="F640" s="238" t="s">
        <v>1337</v>
      </c>
      <c r="G640" s="239" t="s">
        <v>312</v>
      </c>
      <c r="H640" s="240">
        <v>6.8</v>
      </c>
      <c r="I640" s="241"/>
      <c r="J640" s="242">
        <f>ROUND(I640*H640,2)</f>
        <v>0</v>
      </c>
      <c r="K640" s="238" t="s">
        <v>284</v>
      </c>
      <c r="L640" s="43"/>
      <c r="M640" s="243" t="s">
        <v>1</v>
      </c>
      <c r="N640" s="244" t="s">
        <v>51</v>
      </c>
      <c r="O640" s="86"/>
      <c r="P640" s="245">
        <f>O640*H640</f>
        <v>0</v>
      </c>
      <c r="Q640" s="245">
        <v>0</v>
      </c>
      <c r="R640" s="245">
        <f>Q640*H640</f>
        <v>0</v>
      </c>
      <c r="S640" s="245">
        <v>0.01721</v>
      </c>
      <c r="T640" s="246">
        <f>S640*H640</f>
        <v>0.117028</v>
      </c>
      <c r="AR640" s="247" t="s">
        <v>362</v>
      </c>
      <c r="AT640" s="247" t="s">
        <v>280</v>
      </c>
      <c r="AU640" s="247" t="s">
        <v>96</v>
      </c>
      <c r="AY640" s="16" t="s">
        <v>278</v>
      </c>
      <c r="BE640" s="248">
        <f>IF(N640="základní",J640,0)</f>
        <v>0</v>
      </c>
      <c r="BF640" s="248">
        <f>IF(N640="snížená",J640,0)</f>
        <v>0</v>
      </c>
      <c r="BG640" s="248">
        <f>IF(N640="zákl. přenesená",J640,0)</f>
        <v>0</v>
      </c>
      <c r="BH640" s="248">
        <f>IF(N640="sníž. přenesená",J640,0)</f>
        <v>0</v>
      </c>
      <c r="BI640" s="248">
        <f>IF(N640="nulová",J640,0)</f>
        <v>0</v>
      </c>
      <c r="BJ640" s="16" t="s">
        <v>93</v>
      </c>
      <c r="BK640" s="248">
        <f>ROUND(I640*H640,2)</f>
        <v>0</v>
      </c>
      <c r="BL640" s="16" t="s">
        <v>362</v>
      </c>
      <c r="BM640" s="247" t="s">
        <v>1338</v>
      </c>
    </row>
    <row r="641" spans="2:51" s="12" customFormat="1" ht="12">
      <c r="B641" s="249"/>
      <c r="C641" s="250"/>
      <c r="D641" s="251" t="s">
        <v>291</v>
      </c>
      <c r="E641" s="252" t="s">
        <v>1</v>
      </c>
      <c r="F641" s="253" t="s">
        <v>1339</v>
      </c>
      <c r="G641" s="250"/>
      <c r="H641" s="254">
        <v>6.8</v>
      </c>
      <c r="I641" s="255"/>
      <c r="J641" s="250"/>
      <c r="K641" s="250"/>
      <c r="L641" s="256"/>
      <c r="M641" s="257"/>
      <c r="N641" s="258"/>
      <c r="O641" s="258"/>
      <c r="P641" s="258"/>
      <c r="Q641" s="258"/>
      <c r="R641" s="258"/>
      <c r="S641" s="258"/>
      <c r="T641" s="259"/>
      <c r="AT641" s="260" t="s">
        <v>291</v>
      </c>
      <c r="AU641" s="260" t="s">
        <v>96</v>
      </c>
      <c r="AV641" s="12" t="s">
        <v>96</v>
      </c>
      <c r="AW641" s="12" t="s">
        <v>42</v>
      </c>
      <c r="AX641" s="12" t="s">
        <v>93</v>
      </c>
      <c r="AY641" s="260" t="s">
        <v>278</v>
      </c>
    </row>
    <row r="642" spans="2:65" s="1" customFormat="1" ht="54" customHeight="1">
      <c r="B642" s="38"/>
      <c r="C642" s="236" t="s">
        <v>1340</v>
      </c>
      <c r="D642" s="236" t="s">
        <v>280</v>
      </c>
      <c r="E642" s="237" t="s">
        <v>1341</v>
      </c>
      <c r="F642" s="238" t="s">
        <v>1342</v>
      </c>
      <c r="G642" s="239" t="s">
        <v>312</v>
      </c>
      <c r="H642" s="240">
        <v>233.397</v>
      </c>
      <c r="I642" s="241"/>
      <c r="J642" s="242">
        <f>ROUND(I642*H642,2)</f>
        <v>0</v>
      </c>
      <c r="K642" s="238" t="s">
        <v>284</v>
      </c>
      <c r="L642" s="43"/>
      <c r="M642" s="243" t="s">
        <v>1</v>
      </c>
      <c r="N642" s="244" t="s">
        <v>51</v>
      </c>
      <c r="O642" s="86"/>
      <c r="P642" s="245">
        <f>O642*H642</f>
        <v>0</v>
      </c>
      <c r="Q642" s="245">
        <v>0.02343</v>
      </c>
      <c r="R642" s="245">
        <f>Q642*H642</f>
        <v>5.4684917099999995</v>
      </c>
      <c r="S642" s="245">
        <v>0</v>
      </c>
      <c r="T642" s="246">
        <f>S642*H642</f>
        <v>0</v>
      </c>
      <c r="AR642" s="247" t="s">
        <v>362</v>
      </c>
      <c r="AT642" s="247" t="s">
        <v>280</v>
      </c>
      <c r="AU642" s="247" t="s">
        <v>96</v>
      </c>
      <c r="AY642" s="16" t="s">
        <v>278</v>
      </c>
      <c r="BE642" s="248">
        <f>IF(N642="základní",J642,0)</f>
        <v>0</v>
      </c>
      <c r="BF642" s="248">
        <f>IF(N642="snížená",J642,0)</f>
        <v>0</v>
      </c>
      <c r="BG642" s="248">
        <f>IF(N642="zákl. přenesená",J642,0)</f>
        <v>0</v>
      </c>
      <c r="BH642" s="248">
        <f>IF(N642="sníž. přenesená",J642,0)</f>
        <v>0</v>
      </c>
      <c r="BI642" s="248">
        <f>IF(N642="nulová",J642,0)</f>
        <v>0</v>
      </c>
      <c r="BJ642" s="16" t="s">
        <v>93</v>
      </c>
      <c r="BK642" s="248">
        <f>ROUND(I642*H642,2)</f>
        <v>0</v>
      </c>
      <c r="BL642" s="16" t="s">
        <v>362</v>
      </c>
      <c r="BM642" s="247" t="s">
        <v>1343</v>
      </c>
    </row>
    <row r="643" spans="2:51" s="12" customFormat="1" ht="12">
      <c r="B643" s="249"/>
      <c r="C643" s="250"/>
      <c r="D643" s="251" t="s">
        <v>291</v>
      </c>
      <c r="E643" s="252" t="s">
        <v>1</v>
      </c>
      <c r="F643" s="253" t="s">
        <v>1344</v>
      </c>
      <c r="G643" s="250"/>
      <c r="H643" s="254">
        <v>233.397</v>
      </c>
      <c r="I643" s="255"/>
      <c r="J643" s="250"/>
      <c r="K643" s="250"/>
      <c r="L643" s="256"/>
      <c r="M643" s="257"/>
      <c r="N643" s="258"/>
      <c r="O643" s="258"/>
      <c r="P643" s="258"/>
      <c r="Q643" s="258"/>
      <c r="R643" s="258"/>
      <c r="S643" s="258"/>
      <c r="T643" s="259"/>
      <c r="AT643" s="260" t="s">
        <v>291</v>
      </c>
      <c r="AU643" s="260" t="s">
        <v>96</v>
      </c>
      <c r="AV643" s="12" t="s">
        <v>96</v>
      </c>
      <c r="AW643" s="12" t="s">
        <v>42</v>
      </c>
      <c r="AX643" s="12" t="s">
        <v>93</v>
      </c>
      <c r="AY643" s="260" t="s">
        <v>278</v>
      </c>
    </row>
    <row r="644" spans="2:65" s="1" customFormat="1" ht="32.4" customHeight="1">
      <c r="B644" s="38"/>
      <c r="C644" s="236" t="s">
        <v>1345</v>
      </c>
      <c r="D644" s="236" t="s">
        <v>280</v>
      </c>
      <c r="E644" s="237" t="s">
        <v>1346</v>
      </c>
      <c r="F644" s="238" t="s">
        <v>1347</v>
      </c>
      <c r="G644" s="239" t="s">
        <v>370</v>
      </c>
      <c r="H644" s="240">
        <v>4</v>
      </c>
      <c r="I644" s="241"/>
      <c r="J644" s="242">
        <f>ROUND(I644*H644,2)</f>
        <v>0</v>
      </c>
      <c r="K644" s="238" t="s">
        <v>284</v>
      </c>
      <c r="L644" s="43"/>
      <c r="M644" s="243" t="s">
        <v>1</v>
      </c>
      <c r="N644" s="244" t="s">
        <v>51</v>
      </c>
      <c r="O644" s="86"/>
      <c r="P644" s="245">
        <f>O644*H644</f>
        <v>0</v>
      </c>
      <c r="Q644" s="245">
        <v>8E-05</v>
      </c>
      <c r="R644" s="245">
        <f>Q644*H644</f>
        <v>0.00032</v>
      </c>
      <c r="S644" s="245">
        <v>0</v>
      </c>
      <c r="T644" s="246">
        <f>S644*H644</f>
        <v>0</v>
      </c>
      <c r="AR644" s="247" t="s">
        <v>362</v>
      </c>
      <c r="AT644" s="247" t="s">
        <v>280</v>
      </c>
      <c r="AU644" s="247" t="s">
        <v>96</v>
      </c>
      <c r="AY644" s="16" t="s">
        <v>278</v>
      </c>
      <c r="BE644" s="248">
        <f>IF(N644="základní",J644,0)</f>
        <v>0</v>
      </c>
      <c r="BF644" s="248">
        <f>IF(N644="snížená",J644,0)</f>
        <v>0</v>
      </c>
      <c r="BG644" s="248">
        <f>IF(N644="zákl. přenesená",J644,0)</f>
        <v>0</v>
      </c>
      <c r="BH644" s="248">
        <f>IF(N644="sníž. přenesená",J644,0)</f>
        <v>0</v>
      </c>
      <c r="BI644" s="248">
        <f>IF(N644="nulová",J644,0)</f>
        <v>0</v>
      </c>
      <c r="BJ644" s="16" t="s">
        <v>93</v>
      </c>
      <c r="BK644" s="248">
        <f>ROUND(I644*H644,2)</f>
        <v>0</v>
      </c>
      <c r="BL644" s="16" t="s">
        <v>362</v>
      </c>
      <c r="BM644" s="247" t="s">
        <v>1348</v>
      </c>
    </row>
    <row r="645" spans="2:51" s="12" customFormat="1" ht="12">
      <c r="B645" s="249"/>
      <c r="C645" s="250"/>
      <c r="D645" s="251" t="s">
        <v>291</v>
      </c>
      <c r="E645" s="252" t="s">
        <v>1</v>
      </c>
      <c r="F645" s="253" t="s">
        <v>1349</v>
      </c>
      <c r="G645" s="250"/>
      <c r="H645" s="254">
        <v>4</v>
      </c>
      <c r="I645" s="255"/>
      <c r="J645" s="250"/>
      <c r="K645" s="250"/>
      <c r="L645" s="256"/>
      <c r="M645" s="257"/>
      <c r="N645" s="258"/>
      <c r="O645" s="258"/>
      <c r="P645" s="258"/>
      <c r="Q645" s="258"/>
      <c r="R645" s="258"/>
      <c r="S645" s="258"/>
      <c r="T645" s="259"/>
      <c r="AT645" s="260" t="s">
        <v>291</v>
      </c>
      <c r="AU645" s="260" t="s">
        <v>96</v>
      </c>
      <c r="AV645" s="12" t="s">
        <v>96</v>
      </c>
      <c r="AW645" s="12" t="s">
        <v>42</v>
      </c>
      <c r="AX645" s="12" t="s">
        <v>93</v>
      </c>
      <c r="AY645" s="260" t="s">
        <v>278</v>
      </c>
    </row>
    <row r="646" spans="2:65" s="1" customFormat="1" ht="21.6" customHeight="1">
      <c r="B646" s="38"/>
      <c r="C646" s="282" t="s">
        <v>1350</v>
      </c>
      <c r="D646" s="282" t="s">
        <v>407</v>
      </c>
      <c r="E646" s="283" t="s">
        <v>1351</v>
      </c>
      <c r="F646" s="284" t="s">
        <v>1352</v>
      </c>
      <c r="G646" s="285" t="s">
        <v>370</v>
      </c>
      <c r="H646" s="286">
        <v>4</v>
      </c>
      <c r="I646" s="287"/>
      <c r="J646" s="288">
        <f>ROUND(I646*H646,2)</f>
        <v>0</v>
      </c>
      <c r="K646" s="284" t="s">
        <v>284</v>
      </c>
      <c r="L646" s="289"/>
      <c r="M646" s="290" t="s">
        <v>1</v>
      </c>
      <c r="N646" s="291" t="s">
        <v>51</v>
      </c>
      <c r="O646" s="86"/>
      <c r="P646" s="245">
        <f>O646*H646</f>
        <v>0</v>
      </c>
      <c r="Q646" s="245">
        <v>0.009</v>
      </c>
      <c r="R646" s="245">
        <f>Q646*H646</f>
        <v>0.036</v>
      </c>
      <c r="S646" s="245">
        <v>0</v>
      </c>
      <c r="T646" s="246">
        <f>S646*H646</f>
        <v>0</v>
      </c>
      <c r="AR646" s="247" t="s">
        <v>444</v>
      </c>
      <c r="AT646" s="247" t="s">
        <v>407</v>
      </c>
      <c r="AU646" s="247" t="s">
        <v>96</v>
      </c>
      <c r="AY646" s="16" t="s">
        <v>278</v>
      </c>
      <c r="BE646" s="248">
        <f>IF(N646="základní",J646,0)</f>
        <v>0</v>
      </c>
      <c r="BF646" s="248">
        <f>IF(N646="snížená",J646,0)</f>
        <v>0</v>
      </c>
      <c r="BG646" s="248">
        <f>IF(N646="zákl. přenesená",J646,0)</f>
        <v>0</v>
      </c>
      <c r="BH646" s="248">
        <f>IF(N646="sníž. přenesená",J646,0)</f>
        <v>0</v>
      </c>
      <c r="BI646" s="248">
        <f>IF(N646="nulová",J646,0)</f>
        <v>0</v>
      </c>
      <c r="BJ646" s="16" t="s">
        <v>93</v>
      </c>
      <c r="BK646" s="248">
        <f>ROUND(I646*H646,2)</f>
        <v>0</v>
      </c>
      <c r="BL646" s="16" t="s">
        <v>362</v>
      </c>
      <c r="BM646" s="247" t="s">
        <v>1353</v>
      </c>
    </row>
    <row r="647" spans="2:65" s="1" customFormat="1" ht="32.4" customHeight="1">
      <c r="B647" s="38"/>
      <c r="C647" s="236" t="s">
        <v>1354</v>
      </c>
      <c r="D647" s="236" t="s">
        <v>280</v>
      </c>
      <c r="E647" s="237" t="s">
        <v>1355</v>
      </c>
      <c r="F647" s="238" t="s">
        <v>1356</v>
      </c>
      <c r="G647" s="239" t="s">
        <v>370</v>
      </c>
      <c r="H647" s="240">
        <v>11</v>
      </c>
      <c r="I647" s="241"/>
      <c r="J647" s="242">
        <f>ROUND(I647*H647,2)</f>
        <v>0</v>
      </c>
      <c r="K647" s="238" t="s">
        <v>284</v>
      </c>
      <c r="L647" s="43"/>
      <c r="M647" s="243" t="s">
        <v>1</v>
      </c>
      <c r="N647" s="244" t="s">
        <v>51</v>
      </c>
      <c r="O647" s="86"/>
      <c r="P647" s="245">
        <f>O647*H647</f>
        <v>0</v>
      </c>
      <c r="Q647" s="245">
        <v>2E-05</v>
      </c>
      <c r="R647" s="245">
        <f>Q647*H647</f>
        <v>0.00022</v>
      </c>
      <c r="S647" s="245">
        <v>0</v>
      </c>
      <c r="T647" s="246">
        <f>S647*H647</f>
        <v>0</v>
      </c>
      <c r="AR647" s="247" t="s">
        <v>362</v>
      </c>
      <c r="AT647" s="247" t="s">
        <v>280</v>
      </c>
      <c r="AU647" s="247" t="s">
        <v>96</v>
      </c>
      <c r="AY647" s="16" t="s">
        <v>278</v>
      </c>
      <c r="BE647" s="248">
        <f>IF(N647="základní",J647,0)</f>
        <v>0</v>
      </c>
      <c r="BF647" s="248">
        <f>IF(N647="snížená",J647,0)</f>
        <v>0</v>
      </c>
      <c r="BG647" s="248">
        <f>IF(N647="zákl. přenesená",J647,0)</f>
        <v>0</v>
      </c>
      <c r="BH647" s="248">
        <f>IF(N647="sníž. přenesená",J647,0)</f>
        <v>0</v>
      </c>
      <c r="BI647" s="248">
        <f>IF(N647="nulová",J647,0)</f>
        <v>0</v>
      </c>
      <c r="BJ647" s="16" t="s">
        <v>93</v>
      </c>
      <c r="BK647" s="248">
        <f>ROUND(I647*H647,2)</f>
        <v>0</v>
      </c>
      <c r="BL647" s="16" t="s">
        <v>362</v>
      </c>
      <c r="BM647" s="247" t="s">
        <v>1357</v>
      </c>
    </row>
    <row r="648" spans="2:65" s="1" customFormat="1" ht="32.4" customHeight="1">
      <c r="B648" s="38"/>
      <c r="C648" s="282" t="s">
        <v>1358</v>
      </c>
      <c r="D648" s="282" t="s">
        <v>407</v>
      </c>
      <c r="E648" s="283" t="s">
        <v>1359</v>
      </c>
      <c r="F648" s="284" t="s">
        <v>1360</v>
      </c>
      <c r="G648" s="285" t="s">
        <v>370</v>
      </c>
      <c r="H648" s="286">
        <v>11</v>
      </c>
      <c r="I648" s="287"/>
      <c r="J648" s="288">
        <f>ROUND(I648*H648,2)</f>
        <v>0</v>
      </c>
      <c r="K648" s="284" t="s">
        <v>284</v>
      </c>
      <c r="L648" s="289"/>
      <c r="M648" s="290" t="s">
        <v>1</v>
      </c>
      <c r="N648" s="291" t="s">
        <v>51</v>
      </c>
      <c r="O648" s="86"/>
      <c r="P648" s="245">
        <f>O648*H648</f>
        <v>0</v>
      </c>
      <c r="Q648" s="245">
        <v>0.0025</v>
      </c>
      <c r="R648" s="245">
        <f>Q648*H648</f>
        <v>0.0275</v>
      </c>
      <c r="S648" s="245">
        <v>0</v>
      </c>
      <c r="T648" s="246">
        <f>S648*H648</f>
        <v>0</v>
      </c>
      <c r="AR648" s="247" t="s">
        <v>444</v>
      </c>
      <c r="AT648" s="247" t="s">
        <v>407</v>
      </c>
      <c r="AU648" s="247" t="s">
        <v>96</v>
      </c>
      <c r="AY648" s="16" t="s">
        <v>278</v>
      </c>
      <c r="BE648" s="248">
        <f>IF(N648="základní",J648,0)</f>
        <v>0</v>
      </c>
      <c r="BF648" s="248">
        <f>IF(N648="snížená",J648,0)</f>
        <v>0</v>
      </c>
      <c r="BG648" s="248">
        <f>IF(N648="zákl. přenesená",J648,0)</f>
        <v>0</v>
      </c>
      <c r="BH648" s="248">
        <f>IF(N648="sníž. přenesená",J648,0)</f>
        <v>0</v>
      </c>
      <c r="BI648" s="248">
        <f>IF(N648="nulová",J648,0)</f>
        <v>0</v>
      </c>
      <c r="BJ648" s="16" t="s">
        <v>93</v>
      </c>
      <c r="BK648" s="248">
        <f>ROUND(I648*H648,2)</f>
        <v>0</v>
      </c>
      <c r="BL648" s="16" t="s">
        <v>362</v>
      </c>
      <c r="BM648" s="247" t="s">
        <v>1361</v>
      </c>
    </row>
    <row r="649" spans="2:65" s="1" customFormat="1" ht="21.6" customHeight="1">
      <c r="B649" s="38"/>
      <c r="C649" s="282" t="s">
        <v>1362</v>
      </c>
      <c r="D649" s="282" t="s">
        <v>407</v>
      </c>
      <c r="E649" s="283" t="s">
        <v>1363</v>
      </c>
      <c r="F649" s="284" t="s">
        <v>1364</v>
      </c>
      <c r="G649" s="285" t="s">
        <v>370</v>
      </c>
      <c r="H649" s="286">
        <v>1</v>
      </c>
      <c r="I649" s="287"/>
      <c r="J649" s="288">
        <f>ROUND(I649*H649,2)</f>
        <v>0</v>
      </c>
      <c r="K649" s="284" t="s">
        <v>284</v>
      </c>
      <c r="L649" s="289"/>
      <c r="M649" s="290" t="s">
        <v>1</v>
      </c>
      <c r="N649" s="291" t="s">
        <v>51</v>
      </c>
      <c r="O649" s="86"/>
      <c r="P649" s="245">
        <f>O649*H649</f>
        <v>0</v>
      </c>
      <c r="Q649" s="245">
        <v>0.012</v>
      </c>
      <c r="R649" s="245">
        <f>Q649*H649</f>
        <v>0.012</v>
      </c>
      <c r="S649" s="245">
        <v>0</v>
      </c>
      <c r="T649" s="246">
        <f>S649*H649</f>
        <v>0</v>
      </c>
      <c r="AR649" s="247" t="s">
        <v>444</v>
      </c>
      <c r="AT649" s="247" t="s">
        <v>407</v>
      </c>
      <c r="AU649" s="247" t="s">
        <v>96</v>
      </c>
      <c r="AY649" s="16" t="s">
        <v>278</v>
      </c>
      <c r="BE649" s="248">
        <f>IF(N649="základní",J649,0)</f>
        <v>0</v>
      </c>
      <c r="BF649" s="248">
        <f>IF(N649="snížená",J649,0)</f>
        <v>0</v>
      </c>
      <c r="BG649" s="248">
        <f>IF(N649="zákl. přenesená",J649,0)</f>
        <v>0</v>
      </c>
      <c r="BH649" s="248">
        <f>IF(N649="sníž. přenesená",J649,0)</f>
        <v>0</v>
      </c>
      <c r="BI649" s="248">
        <f>IF(N649="nulová",J649,0)</f>
        <v>0</v>
      </c>
      <c r="BJ649" s="16" t="s">
        <v>93</v>
      </c>
      <c r="BK649" s="248">
        <f>ROUND(I649*H649,2)</f>
        <v>0</v>
      </c>
      <c r="BL649" s="16" t="s">
        <v>362</v>
      </c>
      <c r="BM649" s="247" t="s">
        <v>1365</v>
      </c>
    </row>
    <row r="650" spans="2:65" s="1" customFormat="1" ht="32.4" customHeight="1">
      <c r="B650" s="38"/>
      <c r="C650" s="236" t="s">
        <v>1366</v>
      </c>
      <c r="D650" s="236" t="s">
        <v>280</v>
      </c>
      <c r="E650" s="237" t="s">
        <v>1367</v>
      </c>
      <c r="F650" s="238" t="s">
        <v>1368</v>
      </c>
      <c r="G650" s="239" t="s">
        <v>370</v>
      </c>
      <c r="H650" s="240">
        <v>2</v>
      </c>
      <c r="I650" s="241"/>
      <c r="J650" s="242">
        <f>ROUND(I650*H650,2)</f>
        <v>0</v>
      </c>
      <c r="K650" s="238" t="s">
        <v>284</v>
      </c>
      <c r="L650" s="43"/>
      <c r="M650" s="243" t="s">
        <v>1</v>
      </c>
      <c r="N650" s="244" t="s">
        <v>51</v>
      </c>
      <c r="O650" s="86"/>
      <c r="P650" s="245">
        <f>O650*H650</f>
        <v>0</v>
      </c>
      <c r="Q650" s="245">
        <v>2E-05</v>
      </c>
      <c r="R650" s="245">
        <f>Q650*H650</f>
        <v>4E-05</v>
      </c>
      <c r="S650" s="245">
        <v>0</v>
      </c>
      <c r="T650" s="246">
        <f>S650*H650</f>
        <v>0</v>
      </c>
      <c r="AR650" s="247" t="s">
        <v>362</v>
      </c>
      <c r="AT650" s="247" t="s">
        <v>280</v>
      </c>
      <c r="AU650" s="247" t="s">
        <v>96</v>
      </c>
      <c r="AY650" s="16" t="s">
        <v>278</v>
      </c>
      <c r="BE650" s="248">
        <f>IF(N650="základní",J650,0)</f>
        <v>0</v>
      </c>
      <c r="BF650" s="248">
        <f>IF(N650="snížená",J650,0)</f>
        <v>0</v>
      </c>
      <c r="BG650" s="248">
        <f>IF(N650="zákl. přenesená",J650,0)</f>
        <v>0</v>
      </c>
      <c r="BH650" s="248">
        <f>IF(N650="sníž. přenesená",J650,0)</f>
        <v>0</v>
      </c>
      <c r="BI650" s="248">
        <f>IF(N650="nulová",J650,0)</f>
        <v>0</v>
      </c>
      <c r="BJ650" s="16" t="s">
        <v>93</v>
      </c>
      <c r="BK650" s="248">
        <f>ROUND(I650*H650,2)</f>
        <v>0</v>
      </c>
      <c r="BL650" s="16" t="s">
        <v>362</v>
      </c>
      <c r="BM650" s="247" t="s">
        <v>1369</v>
      </c>
    </row>
    <row r="651" spans="2:65" s="1" customFormat="1" ht="21.6" customHeight="1">
      <c r="B651" s="38"/>
      <c r="C651" s="282" t="s">
        <v>1370</v>
      </c>
      <c r="D651" s="282" t="s">
        <v>407</v>
      </c>
      <c r="E651" s="283" t="s">
        <v>1371</v>
      </c>
      <c r="F651" s="284" t="s">
        <v>1372</v>
      </c>
      <c r="G651" s="285" t="s">
        <v>370</v>
      </c>
      <c r="H651" s="286">
        <v>2</v>
      </c>
      <c r="I651" s="287"/>
      <c r="J651" s="288">
        <f>ROUND(I651*H651,2)</f>
        <v>0</v>
      </c>
      <c r="K651" s="284" t="s">
        <v>284</v>
      </c>
      <c r="L651" s="289"/>
      <c r="M651" s="290" t="s">
        <v>1</v>
      </c>
      <c r="N651" s="291" t="s">
        <v>51</v>
      </c>
      <c r="O651" s="86"/>
      <c r="P651" s="245">
        <f>O651*H651</f>
        <v>0</v>
      </c>
      <c r="Q651" s="245">
        <v>0.0025</v>
      </c>
      <c r="R651" s="245">
        <f>Q651*H651</f>
        <v>0.005</v>
      </c>
      <c r="S651" s="245">
        <v>0</v>
      </c>
      <c r="T651" s="246">
        <f>S651*H651</f>
        <v>0</v>
      </c>
      <c r="AR651" s="247" t="s">
        <v>444</v>
      </c>
      <c r="AT651" s="247" t="s">
        <v>407</v>
      </c>
      <c r="AU651" s="247" t="s">
        <v>96</v>
      </c>
      <c r="AY651" s="16" t="s">
        <v>278</v>
      </c>
      <c r="BE651" s="248">
        <f>IF(N651="základní",J651,0)</f>
        <v>0</v>
      </c>
      <c r="BF651" s="248">
        <f>IF(N651="snížená",J651,0)</f>
        <v>0</v>
      </c>
      <c r="BG651" s="248">
        <f>IF(N651="zákl. přenesená",J651,0)</f>
        <v>0</v>
      </c>
      <c r="BH651" s="248">
        <f>IF(N651="sníž. přenesená",J651,0)</f>
        <v>0</v>
      </c>
      <c r="BI651" s="248">
        <f>IF(N651="nulová",J651,0)</f>
        <v>0</v>
      </c>
      <c r="BJ651" s="16" t="s">
        <v>93</v>
      </c>
      <c r="BK651" s="248">
        <f>ROUND(I651*H651,2)</f>
        <v>0</v>
      </c>
      <c r="BL651" s="16" t="s">
        <v>362</v>
      </c>
      <c r="BM651" s="247" t="s">
        <v>1373</v>
      </c>
    </row>
    <row r="652" spans="2:65" s="1" customFormat="1" ht="32.4" customHeight="1">
      <c r="B652" s="38"/>
      <c r="C652" s="236" t="s">
        <v>1374</v>
      </c>
      <c r="D652" s="236" t="s">
        <v>280</v>
      </c>
      <c r="E652" s="237" t="s">
        <v>1375</v>
      </c>
      <c r="F652" s="238" t="s">
        <v>1376</v>
      </c>
      <c r="G652" s="239" t="s">
        <v>370</v>
      </c>
      <c r="H652" s="240">
        <v>4</v>
      </c>
      <c r="I652" s="241"/>
      <c r="J652" s="242">
        <f>ROUND(I652*H652,2)</f>
        <v>0</v>
      </c>
      <c r="K652" s="238" t="s">
        <v>284</v>
      </c>
      <c r="L652" s="43"/>
      <c r="M652" s="243" t="s">
        <v>1</v>
      </c>
      <c r="N652" s="244" t="s">
        <v>51</v>
      </c>
      <c r="O652" s="86"/>
      <c r="P652" s="245">
        <f>O652*H652</f>
        <v>0</v>
      </c>
      <c r="Q652" s="245">
        <v>1E-05</v>
      </c>
      <c r="R652" s="245">
        <f>Q652*H652</f>
        <v>4E-05</v>
      </c>
      <c r="S652" s="245">
        <v>0</v>
      </c>
      <c r="T652" s="246">
        <f>S652*H652</f>
        <v>0</v>
      </c>
      <c r="AR652" s="247" t="s">
        <v>362</v>
      </c>
      <c r="AT652" s="247" t="s">
        <v>280</v>
      </c>
      <c r="AU652" s="247" t="s">
        <v>96</v>
      </c>
      <c r="AY652" s="16" t="s">
        <v>278</v>
      </c>
      <c r="BE652" s="248">
        <f>IF(N652="základní",J652,0)</f>
        <v>0</v>
      </c>
      <c r="BF652" s="248">
        <f>IF(N652="snížená",J652,0)</f>
        <v>0</v>
      </c>
      <c r="BG652" s="248">
        <f>IF(N652="zákl. přenesená",J652,0)</f>
        <v>0</v>
      </c>
      <c r="BH652" s="248">
        <f>IF(N652="sníž. přenesená",J652,0)</f>
        <v>0</v>
      </c>
      <c r="BI652" s="248">
        <f>IF(N652="nulová",J652,0)</f>
        <v>0</v>
      </c>
      <c r="BJ652" s="16" t="s">
        <v>93</v>
      </c>
      <c r="BK652" s="248">
        <f>ROUND(I652*H652,2)</f>
        <v>0</v>
      </c>
      <c r="BL652" s="16" t="s">
        <v>362</v>
      </c>
      <c r="BM652" s="247" t="s">
        <v>1377</v>
      </c>
    </row>
    <row r="653" spans="2:65" s="1" customFormat="1" ht="32.4" customHeight="1">
      <c r="B653" s="38"/>
      <c r="C653" s="282" t="s">
        <v>1378</v>
      </c>
      <c r="D653" s="282" t="s">
        <v>407</v>
      </c>
      <c r="E653" s="283" t="s">
        <v>1379</v>
      </c>
      <c r="F653" s="284" t="s">
        <v>1380</v>
      </c>
      <c r="G653" s="285" t="s">
        <v>370</v>
      </c>
      <c r="H653" s="286">
        <v>4</v>
      </c>
      <c r="I653" s="287"/>
      <c r="J653" s="288">
        <f>ROUND(I653*H653,2)</f>
        <v>0</v>
      </c>
      <c r="K653" s="284" t="s">
        <v>284</v>
      </c>
      <c r="L653" s="289"/>
      <c r="M653" s="290" t="s">
        <v>1</v>
      </c>
      <c r="N653" s="291" t="s">
        <v>51</v>
      </c>
      <c r="O653" s="86"/>
      <c r="P653" s="245">
        <f>O653*H653</f>
        <v>0</v>
      </c>
      <c r="Q653" s="245">
        <v>0.0144</v>
      </c>
      <c r="R653" s="245">
        <f>Q653*H653</f>
        <v>0.0576</v>
      </c>
      <c r="S653" s="245">
        <v>0</v>
      </c>
      <c r="T653" s="246">
        <f>S653*H653</f>
        <v>0</v>
      </c>
      <c r="AR653" s="247" t="s">
        <v>444</v>
      </c>
      <c r="AT653" s="247" t="s">
        <v>407</v>
      </c>
      <c r="AU653" s="247" t="s">
        <v>96</v>
      </c>
      <c r="AY653" s="16" t="s">
        <v>278</v>
      </c>
      <c r="BE653" s="248">
        <f>IF(N653="základní",J653,0)</f>
        <v>0</v>
      </c>
      <c r="BF653" s="248">
        <f>IF(N653="snížená",J653,0)</f>
        <v>0</v>
      </c>
      <c r="BG653" s="248">
        <f>IF(N653="zákl. přenesená",J653,0)</f>
        <v>0</v>
      </c>
      <c r="BH653" s="248">
        <f>IF(N653="sníž. přenesená",J653,0)</f>
        <v>0</v>
      </c>
      <c r="BI653" s="248">
        <f>IF(N653="nulová",J653,0)</f>
        <v>0</v>
      </c>
      <c r="BJ653" s="16" t="s">
        <v>93</v>
      </c>
      <c r="BK653" s="248">
        <f>ROUND(I653*H653,2)</f>
        <v>0</v>
      </c>
      <c r="BL653" s="16" t="s">
        <v>362</v>
      </c>
      <c r="BM653" s="247" t="s">
        <v>1381</v>
      </c>
    </row>
    <row r="654" spans="2:65" s="1" customFormat="1" ht="43.2" customHeight="1">
      <c r="B654" s="38"/>
      <c r="C654" s="236" t="s">
        <v>1382</v>
      </c>
      <c r="D654" s="236" t="s">
        <v>280</v>
      </c>
      <c r="E654" s="237" t="s">
        <v>1383</v>
      </c>
      <c r="F654" s="238" t="s">
        <v>1384</v>
      </c>
      <c r="G654" s="239" t="s">
        <v>370</v>
      </c>
      <c r="H654" s="240">
        <v>9</v>
      </c>
      <c r="I654" s="241"/>
      <c r="J654" s="242">
        <f>ROUND(I654*H654,2)</f>
        <v>0</v>
      </c>
      <c r="K654" s="238" t="s">
        <v>284</v>
      </c>
      <c r="L654" s="43"/>
      <c r="M654" s="243" t="s">
        <v>1</v>
      </c>
      <c r="N654" s="244" t="s">
        <v>51</v>
      </c>
      <c r="O654" s="86"/>
      <c r="P654" s="245">
        <f>O654*H654</f>
        <v>0</v>
      </c>
      <c r="Q654" s="245">
        <v>1E-05</v>
      </c>
      <c r="R654" s="245">
        <f>Q654*H654</f>
        <v>9E-05</v>
      </c>
      <c r="S654" s="245">
        <v>0</v>
      </c>
      <c r="T654" s="246">
        <f>S654*H654</f>
        <v>0</v>
      </c>
      <c r="AR654" s="247" t="s">
        <v>362</v>
      </c>
      <c r="AT654" s="247" t="s">
        <v>280</v>
      </c>
      <c r="AU654" s="247" t="s">
        <v>96</v>
      </c>
      <c r="AY654" s="16" t="s">
        <v>278</v>
      </c>
      <c r="BE654" s="248">
        <f>IF(N654="základní",J654,0)</f>
        <v>0</v>
      </c>
      <c r="BF654" s="248">
        <f>IF(N654="snížená",J654,0)</f>
        <v>0</v>
      </c>
      <c r="BG654" s="248">
        <f>IF(N654="zákl. přenesená",J654,0)</f>
        <v>0</v>
      </c>
      <c r="BH654" s="248">
        <f>IF(N654="sníž. přenesená",J654,0)</f>
        <v>0</v>
      </c>
      <c r="BI654" s="248">
        <f>IF(N654="nulová",J654,0)</f>
        <v>0</v>
      </c>
      <c r="BJ654" s="16" t="s">
        <v>93</v>
      </c>
      <c r="BK654" s="248">
        <f>ROUND(I654*H654,2)</f>
        <v>0</v>
      </c>
      <c r="BL654" s="16" t="s">
        <v>362</v>
      </c>
      <c r="BM654" s="247" t="s">
        <v>1385</v>
      </c>
    </row>
    <row r="655" spans="2:51" s="12" customFormat="1" ht="12">
      <c r="B655" s="249"/>
      <c r="C655" s="250"/>
      <c r="D655" s="251" t="s">
        <v>291</v>
      </c>
      <c r="E655" s="252" t="s">
        <v>1</v>
      </c>
      <c r="F655" s="253" t="s">
        <v>1386</v>
      </c>
      <c r="G655" s="250"/>
      <c r="H655" s="254">
        <v>4</v>
      </c>
      <c r="I655" s="255"/>
      <c r="J655" s="250"/>
      <c r="K655" s="250"/>
      <c r="L655" s="256"/>
      <c r="M655" s="257"/>
      <c r="N655" s="258"/>
      <c r="O655" s="258"/>
      <c r="P655" s="258"/>
      <c r="Q655" s="258"/>
      <c r="R655" s="258"/>
      <c r="S655" s="258"/>
      <c r="T655" s="259"/>
      <c r="AT655" s="260" t="s">
        <v>291</v>
      </c>
      <c r="AU655" s="260" t="s">
        <v>96</v>
      </c>
      <c r="AV655" s="12" t="s">
        <v>96</v>
      </c>
      <c r="AW655" s="12" t="s">
        <v>42</v>
      </c>
      <c r="AX655" s="12" t="s">
        <v>86</v>
      </c>
      <c r="AY655" s="260" t="s">
        <v>278</v>
      </c>
    </row>
    <row r="656" spans="2:51" s="12" customFormat="1" ht="12">
      <c r="B656" s="249"/>
      <c r="C656" s="250"/>
      <c r="D656" s="251" t="s">
        <v>291</v>
      </c>
      <c r="E656" s="252" t="s">
        <v>1</v>
      </c>
      <c r="F656" s="253" t="s">
        <v>1387</v>
      </c>
      <c r="G656" s="250"/>
      <c r="H656" s="254">
        <v>5</v>
      </c>
      <c r="I656" s="255"/>
      <c r="J656" s="250"/>
      <c r="K656" s="250"/>
      <c r="L656" s="256"/>
      <c r="M656" s="257"/>
      <c r="N656" s="258"/>
      <c r="O656" s="258"/>
      <c r="P656" s="258"/>
      <c r="Q656" s="258"/>
      <c r="R656" s="258"/>
      <c r="S656" s="258"/>
      <c r="T656" s="259"/>
      <c r="AT656" s="260" t="s">
        <v>291</v>
      </c>
      <c r="AU656" s="260" t="s">
        <v>96</v>
      </c>
      <c r="AV656" s="12" t="s">
        <v>96</v>
      </c>
      <c r="AW656" s="12" t="s">
        <v>42</v>
      </c>
      <c r="AX656" s="12" t="s">
        <v>86</v>
      </c>
      <c r="AY656" s="260" t="s">
        <v>278</v>
      </c>
    </row>
    <row r="657" spans="2:51" s="14" customFormat="1" ht="12">
      <c r="B657" s="271"/>
      <c r="C657" s="272"/>
      <c r="D657" s="251" t="s">
        <v>291</v>
      </c>
      <c r="E657" s="273" t="s">
        <v>1</v>
      </c>
      <c r="F657" s="274" t="s">
        <v>361</v>
      </c>
      <c r="G657" s="272"/>
      <c r="H657" s="275">
        <v>9</v>
      </c>
      <c r="I657" s="276"/>
      <c r="J657" s="272"/>
      <c r="K657" s="272"/>
      <c r="L657" s="277"/>
      <c r="M657" s="278"/>
      <c r="N657" s="279"/>
      <c r="O657" s="279"/>
      <c r="P657" s="279"/>
      <c r="Q657" s="279"/>
      <c r="R657" s="279"/>
      <c r="S657" s="279"/>
      <c r="T657" s="280"/>
      <c r="AT657" s="281" t="s">
        <v>291</v>
      </c>
      <c r="AU657" s="281" t="s">
        <v>96</v>
      </c>
      <c r="AV657" s="14" t="s">
        <v>285</v>
      </c>
      <c r="AW657" s="14" t="s">
        <v>42</v>
      </c>
      <c r="AX657" s="14" t="s">
        <v>93</v>
      </c>
      <c r="AY657" s="281" t="s">
        <v>278</v>
      </c>
    </row>
    <row r="658" spans="2:65" s="1" customFormat="1" ht="21.6" customHeight="1">
      <c r="B658" s="38"/>
      <c r="C658" s="282" t="s">
        <v>1388</v>
      </c>
      <c r="D658" s="282" t="s">
        <v>407</v>
      </c>
      <c r="E658" s="283" t="s">
        <v>1389</v>
      </c>
      <c r="F658" s="284" t="s">
        <v>1390</v>
      </c>
      <c r="G658" s="285" t="s">
        <v>370</v>
      </c>
      <c r="H658" s="286">
        <v>4</v>
      </c>
      <c r="I658" s="287"/>
      <c r="J658" s="288">
        <f>ROUND(I658*H658,2)</f>
        <v>0</v>
      </c>
      <c r="K658" s="284" t="s">
        <v>284</v>
      </c>
      <c r="L658" s="289"/>
      <c r="M658" s="290" t="s">
        <v>1</v>
      </c>
      <c r="N658" s="291" t="s">
        <v>51</v>
      </c>
      <c r="O658" s="86"/>
      <c r="P658" s="245">
        <f>O658*H658</f>
        <v>0</v>
      </c>
      <c r="Q658" s="245">
        <v>0.0117</v>
      </c>
      <c r="R658" s="245">
        <f>Q658*H658</f>
        <v>0.0468</v>
      </c>
      <c r="S658" s="245">
        <v>0</v>
      </c>
      <c r="T658" s="246">
        <f>S658*H658</f>
        <v>0</v>
      </c>
      <c r="AR658" s="247" t="s">
        <v>444</v>
      </c>
      <c r="AT658" s="247" t="s">
        <v>407</v>
      </c>
      <c r="AU658" s="247" t="s">
        <v>96</v>
      </c>
      <c r="AY658" s="16" t="s">
        <v>278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16" t="s">
        <v>93</v>
      </c>
      <c r="BK658" s="248">
        <f>ROUND(I658*H658,2)</f>
        <v>0</v>
      </c>
      <c r="BL658" s="16" t="s">
        <v>362</v>
      </c>
      <c r="BM658" s="247" t="s">
        <v>1391</v>
      </c>
    </row>
    <row r="659" spans="2:65" s="1" customFormat="1" ht="43.2" customHeight="1">
      <c r="B659" s="38"/>
      <c r="C659" s="236" t="s">
        <v>1392</v>
      </c>
      <c r="D659" s="236" t="s">
        <v>280</v>
      </c>
      <c r="E659" s="237" t="s">
        <v>1393</v>
      </c>
      <c r="F659" s="238" t="s">
        <v>1394</v>
      </c>
      <c r="G659" s="239" t="s">
        <v>312</v>
      </c>
      <c r="H659" s="240">
        <v>170.711</v>
      </c>
      <c r="I659" s="241"/>
      <c r="J659" s="242">
        <f>ROUND(I659*H659,2)</f>
        <v>0</v>
      </c>
      <c r="K659" s="238" t="s">
        <v>284</v>
      </c>
      <c r="L659" s="43"/>
      <c r="M659" s="243" t="s">
        <v>1</v>
      </c>
      <c r="N659" s="244" t="s">
        <v>51</v>
      </c>
      <c r="O659" s="86"/>
      <c r="P659" s="245">
        <f>O659*H659</f>
        <v>0</v>
      </c>
      <c r="Q659" s="245">
        <v>0.01892</v>
      </c>
      <c r="R659" s="245">
        <f>Q659*H659</f>
        <v>3.2298521200000003</v>
      </c>
      <c r="S659" s="245">
        <v>0</v>
      </c>
      <c r="T659" s="246">
        <f>S659*H659</f>
        <v>0</v>
      </c>
      <c r="AR659" s="247" t="s">
        <v>362</v>
      </c>
      <c r="AT659" s="247" t="s">
        <v>280</v>
      </c>
      <c r="AU659" s="247" t="s">
        <v>96</v>
      </c>
      <c r="AY659" s="16" t="s">
        <v>278</v>
      </c>
      <c r="BE659" s="248">
        <f>IF(N659="základní",J659,0)</f>
        <v>0</v>
      </c>
      <c r="BF659" s="248">
        <f>IF(N659="snížená",J659,0)</f>
        <v>0</v>
      </c>
      <c r="BG659" s="248">
        <f>IF(N659="zákl. přenesená",J659,0)</f>
        <v>0</v>
      </c>
      <c r="BH659" s="248">
        <f>IF(N659="sníž. přenesená",J659,0)</f>
        <v>0</v>
      </c>
      <c r="BI659" s="248">
        <f>IF(N659="nulová",J659,0)</f>
        <v>0</v>
      </c>
      <c r="BJ659" s="16" t="s">
        <v>93</v>
      </c>
      <c r="BK659" s="248">
        <f>ROUND(I659*H659,2)</f>
        <v>0</v>
      </c>
      <c r="BL659" s="16" t="s">
        <v>362</v>
      </c>
      <c r="BM659" s="247" t="s">
        <v>1395</v>
      </c>
    </row>
    <row r="660" spans="2:51" s="12" customFormat="1" ht="12">
      <c r="B660" s="249"/>
      <c r="C660" s="250"/>
      <c r="D660" s="251" t="s">
        <v>291</v>
      </c>
      <c r="E660" s="252" t="s">
        <v>1</v>
      </c>
      <c r="F660" s="253" t="s">
        <v>1396</v>
      </c>
      <c r="G660" s="250"/>
      <c r="H660" s="254">
        <v>170.711</v>
      </c>
      <c r="I660" s="255"/>
      <c r="J660" s="250"/>
      <c r="K660" s="250"/>
      <c r="L660" s="256"/>
      <c r="M660" s="257"/>
      <c r="N660" s="258"/>
      <c r="O660" s="258"/>
      <c r="P660" s="258"/>
      <c r="Q660" s="258"/>
      <c r="R660" s="258"/>
      <c r="S660" s="258"/>
      <c r="T660" s="259"/>
      <c r="AT660" s="260" t="s">
        <v>291</v>
      </c>
      <c r="AU660" s="260" t="s">
        <v>96</v>
      </c>
      <c r="AV660" s="12" t="s">
        <v>96</v>
      </c>
      <c r="AW660" s="12" t="s">
        <v>42</v>
      </c>
      <c r="AX660" s="12" t="s">
        <v>93</v>
      </c>
      <c r="AY660" s="260" t="s">
        <v>278</v>
      </c>
    </row>
    <row r="661" spans="2:65" s="1" customFormat="1" ht="54" customHeight="1">
      <c r="B661" s="38"/>
      <c r="C661" s="236" t="s">
        <v>1397</v>
      </c>
      <c r="D661" s="236" t="s">
        <v>280</v>
      </c>
      <c r="E661" s="237" t="s">
        <v>1398</v>
      </c>
      <c r="F661" s="238" t="s">
        <v>1399</v>
      </c>
      <c r="G661" s="239" t="s">
        <v>370</v>
      </c>
      <c r="H661" s="240">
        <v>13</v>
      </c>
      <c r="I661" s="241"/>
      <c r="J661" s="242">
        <f>ROUND(I661*H661,2)</f>
        <v>0</v>
      </c>
      <c r="K661" s="238" t="s">
        <v>284</v>
      </c>
      <c r="L661" s="43"/>
      <c r="M661" s="243" t="s">
        <v>1</v>
      </c>
      <c r="N661" s="244" t="s">
        <v>51</v>
      </c>
      <c r="O661" s="86"/>
      <c r="P661" s="245">
        <f>O661*H661</f>
        <v>0</v>
      </c>
      <c r="Q661" s="245">
        <v>0.00022</v>
      </c>
      <c r="R661" s="245">
        <f>Q661*H661</f>
        <v>0.00286</v>
      </c>
      <c r="S661" s="245">
        <v>0</v>
      </c>
      <c r="T661" s="246">
        <f>S661*H661</f>
        <v>0</v>
      </c>
      <c r="AR661" s="247" t="s">
        <v>285</v>
      </c>
      <c r="AT661" s="247" t="s">
        <v>280</v>
      </c>
      <c r="AU661" s="247" t="s">
        <v>96</v>
      </c>
      <c r="AY661" s="16" t="s">
        <v>278</v>
      </c>
      <c r="BE661" s="248">
        <f>IF(N661="základní",J661,0)</f>
        <v>0</v>
      </c>
      <c r="BF661" s="248">
        <f>IF(N661="snížená",J661,0)</f>
        <v>0</v>
      </c>
      <c r="BG661" s="248">
        <f>IF(N661="zákl. přenesená",J661,0)</f>
        <v>0</v>
      </c>
      <c r="BH661" s="248">
        <f>IF(N661="sníž. přenesená",J661,0)</f>
        <v>0</v>
      </c>
      <c r="BI661" s="248">
        <f>IF(N661="nulová",J661,0)</f>
        <v>0</v>
      </c>
      <c r="BJ661" s="16" t="s">
        <v>93</v>
      </c>
      <c r="BK661" s="248">
        <f>ROUND(I661*H661,2)</f>
        <v>0</v>
      </c>
      <c r="BL661" s="16" t="s">
        <v>285</v>
      </c>
      <c r="BM661" s="247" t="s">
        <v>1400</v>
      </c>
    </row>
    <row r="662" spans="2:65" s="1" customFormat="1" ht="21.6" customHeight="1">
      <c r="B662" s="38"/>
      <c r="C662" s="282" t="s">
        <v>1401</v>
      </c>
      <c r="D662" s="282" t="s">
        <v>407</v>
      </c>
      <c r="E662" s="283" t="s">
        <v>1402</v>
      </c>
      <c r="F662" s="284" t="s">
        <v>1403</v>
      </c>
      <c r="G662" s="285" t="s">
        <v>370</v>
      </c>
      <c r="H662" s="286">
        <v>2</v>
      </c>
      <c r="I662" s="287"/>
      <c r="J662" s="288">
        <f>ROUND(I662*H662,2)</f>
        <v>0</v>
      </c>
      <c r="K662" s="284" t="s">
        <v>284</v>
      </c>
      <c r="L662" s="289"/>
      <c r="M662" s="290" t="s">
        <v>1</v>
      </c>
      <c r="N662" s="291" t="s">
        <v>51</v>
      </c>
      <c r="O662" s="86"/>
      <c r="P662" s="245">
        <f>O662*H662</f>
        <v>0</v>
      </c>
      <c r="Q662" s="245">
        <v>0.02064</v>
      </c>
      <c r="R662" s="245">
        <f>Q662*H662</f>
        <v>0.04128</v>
      </c>
      <c r="S662" s="245">
        <v>0</v>
      </c>
      <c r="T662" s="246">
        <f>S662*H662</f>
        <v>0</v>
      </c>
      <c r="AR662" s="247" t="s">
        <v>316</v>
      </c>
      <c r="AT662" s="247" t="s">
        <v>407</v>
      </c>
      <c r="AU662" s="247" t="s">
        <v>96</v>
      </c>
      <c r="AY662" s="16" t="s">
        <v>278</v>
      </c>
      <c r="BE662" s="248">
        <f>IF(N662="základní",J662,0)</f>
        <v>0</v>
      </c>
      <c r="BF662" s="248">
        <f>IF(N662="snížená",J662,0)</f>
        <v>0</v>
      </c>
      <c r="BG662" s="248">
        <f>IF(N662="zákl. přenesená",J662,0)</f>
        <v>0</v>
      </c>
      <c r="BH662" s="248">
        <f>IF(N662="sníž. přenesená",J662,0)</f>
        <v>0</v>
      </c>
      <c r="BI662" s="248">
        <f>IF(N662="nulová",J662,0)</f>
        <v>0</v>
      </c>
      <c r="BJ662" s="16" t="s">
        <v>93</v>
      </c>
      <c r="BK662" s="248">
        <f>ROUND(I662*H662,2)</f>
        <v>0</v>
      </c>
      <c r="BL662" s="16" t="s">
        <v>285</v>
      </c>
      <c r="BM662" s="247" t="s">
        <v>1404</v>
      </c>
    </row>
    <row r="663" spans="2:65" s="1" customFormat="1" ht="21.6" customHeight="1">
      <c r="B663" s="38"/>
      <c r="C663" s="282" t="s">
        <v>1405</v>
      </c>
      <c r="D663" s="282" t="s">
        <v>407</v>
      </c>
      <c r="E663" s="283" t="s">
        <v>1406</v>
      </c>
      <c r="F663" s="284" t="s">
        <v>1407</v>
      </c>
      <c r="G663" s="285" t="s">
        <v>370</v>
      </c>
      <c r="H663" s="286">
        <v>2</v>
      </c>
      <c r="I663" s="287"/>
      <c r="J663" s="288">
        <f>ROUND(I663*H663,2)</f>
        <v>0</v>
      </c>
      <c r="K663" s="284" t="s">
        <v>284</v>
      </c>
      <c r="L663" s="289"/>
      <c r="M663" s="290" t="s">
        <v>1</v>
      </c>
      <c r="N663" s="291" t="s">
        <v>51</v>
      </c>
      <c r="O663" s="86"/>
      <c r="P663" s="245">
        <f>O663*H663</f>
        <v>0</v>
      </c>
      <c r="Q663" s="245">
        <v>0.02405</v>
      </c>
      <c r="R663" s="245">
        <f>Q663*H663</f>
        <v>0.0481</v>
      </c>
      <c r="S663" s="245">
        <v>0</v>
      </c>
      <c r="T663" s="246">
        <f>S663*H663</f>
        <v>0</v>
      </c>
      <c r="AR663" s="247" t="s">
        <v>316</v>
      </c>
      <c r="AT663" s="247" t="s">
        <v>407</v>
      </c>
      <c r="AU663" s="247" t="s">
        <v>96</v>
      </c>
      <c r="AY663" s="16" t="s">
        <v>278</v>
      </c>
      <c r="BE663" s="248">
        <f>IF(N663="základní",J663,0)</f>
        <v>0</v>
      </c>
      <c r="BF663" s="248">
        <f>IF(N663="snížená",J663,0)</f>
        <v>0</v>
      </c>
      <c r="BG663" s="248">
        <f>IF(N663="zákl. přenesená",J663,0)</f>
        <v>0</v>
      </c>
      <c r="BH663" s="248">
        <f>IF(N663="sníž. přenesená",J663,0)</f>
        <v>0</v>
      </c>
      <c r="BI663" s="248">
        <f>IF(N663="nulová",J663,0)</f>
        <v>0</v>
      </c>
      <c r="BJ663" s="16" t="s">
        <v>93</v>
      </c>
      <c r="BK663" s="248">
        <f>ROUND(I663*H663,2)</f>
        <v>0</v>
      </c>
      <c r="BL663" s="16" t="s">
        <v>285</v>
      </c>
      <c r="BM663" s="247" t="s">
        <v>1408</v>
      </c>
    </row>
    <row r="664" spans="2:65" s="1" customFormat="1" ht="21.6" customHeight="1">
      <c r="B664" s="38"/>
      <c r="C664" s="282" t="s">
        <v>1409</v>
      </c>
      <c r="D664" s="282" t="s">
        <v>407</v>
      </c>
      <c r="E664" s="283" t="s">
        <v>1410</v>
      </c>
      <c r="F664" s="284" t="s">
        <v>1411</v>
      </c>
      <c r="G664" s="285" t="s">
        <v>370</v>
      </c>
      <c r="H664" s="286">
        <v>2</v>
      </c>
      <c r="I664" s="287"/>
      <c r="J664" s="288">
        <f>ROUND(I664*H664,2)</f>
        <v>0</v>
      </c>
      <c r="K664" s="284" t="s">
        <v>284</v>
      </c>
      <c r="L664" s="289"/>
      <c r="M664" s="290" t="s">
        <v>1</v>
      </c>
      <c r="N664" s="291" t="s">
        <v>51</v>
      </c>
      <c r="O664" s="86"/>
      <c r="P664" s="245">
        <f>O664*H664</f>
        <v>0</v>
      </c>
      <c r="Q664" s="245">
        <v>0.02542</v>
      </c>
      <c r="R664" s="245">
        <f>Q664*H664</f>
        <v>0.05084</v>
      </c>
      <c r="S664" s="245">
        <v>0</v>
      </c>
      <c r="T664" s="246">
        <f>S664*H664</f>
        <v>0</v>
      </c>
      <c r="AR664" s="247" t="s">
        <v>316</v>
      </c>
      <c r="AT664" s="247" t="s">
        <v>407</v>
      </c>
      <c r="AU664" s="247" t="s">
        <v>96</v>
      </c>
      <c r="AY664" s="16" t="s">
        <v>278</v>
      </c>
      <c r="BE664" s="248">
        <f>IF(N664="základní",J664,0)</f>
        <v>0</v>
      </c>
      <c r="BF664" s="248">
        <f>IF(N664="snížená",J664,0)</f>
        <v>0</v>
      </c>
      <c r="BG664" s="248">
        <f>IF(N664="zákl. přenesená",J664,0)</f>
        <v>0</v>
      </c>
      <c r="BH664" s="248">
        <f>IF(N664="sníž. přenesená",J664,0)</f>
        <v>0</v>
      </c>
      <c r="BI664" s="248">
        <f>IF(N664="nulová",J664,0)</f>
        <v>0</v>
      </c>
      <c r="BJ664" s="16" t="s">
        <v>93</v>
      </c>
      <c r="BK664" s="248">
        <f>ROUND(I664*H664,2)</f>
        <v>0</v>
      </c>
      <c r="BL664" s="16" t="s">
        <v>285</v>
      </c>
      <c r="BM664" s="247" t="s">
        <v>1412</v>
      </c>
    </row>
    <row r="665" spans="2:65" s="1" customFormat="1" ht="21.6" customHeight="1">
      <c r="B665" s="38"/>
      <c r="C665" s="282" t="s">
        <v>1413</v>
      </c>
      <c r="D665" s="282" t="s">
        <v>407</v>
      </c>
      <c r="E665" s="283" t="s">
        <v>1414</v>
      </c>
      <c r="F665" s="284" t="s">
        <v>1415</v>
      </c>
      <c r="G665" s="285" t="s">
        <v>370</v>
      </c>
      <c r="H665" s="286">
        <v>7</v>
      </c>
      <c r="I665" s="287"/>
      <c r="J665" s="288">
        <f>ROUND(I665*H665,2)</f>
        <v>0</v>
      </c>
      <c r="K665" s="284" t="s">
        <v>284</v>
      </c>
      <c r="L665" s="289"/>
      <c r="M665" s="290" t="s">
        <v>1</v>
      </c>
      <c r="N665" s="291" t="s">
        <v>51</v>
      </c>
      <c r="O665" s="86"/>
      <c r="P665" s="245">
        <f>O665*H665</f>
        <v>0</v>
      </c>
      <c r="Q665" s="245">
        <v>0.02619</v>
      </c>
      <c r="R665" s="245">
        <f>Q665*H665</f>
        <v>0.18333000000000002</v>
      </c>
      <c r="S665" s="245">
        <v>0</v>
      </c>
      <c r="T665" s="246">
        <f>S665*H665</f>
        <v>0</v>
      </c>
      <c r="AR665" s="247" t="s">
        <v>316</v>
      </c>
      <c r="AT665" s="247" t="s">
        <v>407</v>
      </c>
      <c r="AU665" s="247" t="s">
        <v>96</v>
      </c>
      <c r="AY665" s="16" t="s">
        <v>278</v>
      </c>
      <c r="BE665" s="248">
        <f>IF(N665="základní",J665,0)</f>
        <v>0</v>
      </c>
      <c r="BF665" s="248">
        <f>IF(N665="snížená",J665,0)</f>
        <v>0</v>
      </c>
      <c r="BG665" s="248">
        <f>IF(N665="zákl. přenesená",J665,0)</f>
        <v>0</v>
      </c>
      <c r="BH665" s="248">
        <f>IF(N665="sníž. přenesená",J665,0)</f>
        <v>0</v>
      </c>
      <c r="BI665" s="248">
        <f>IF(N665="nulová",J665,0)</f>
        <v>0</v>
      </c>
      <c r="BJ665" s="16" t="s">
        <v>93</v>
      </c>
      <c r="BK665" s="248">
        <f>ROUND(I665*H665,2)</f>
        <v>0</v>
      </c>
      <c r="BL665" s="16" t="s">
        <v>285</v>
      </c>
      <c r="BM665" s="247" t="s">
        <v>1416</v>
      </c>
    </row>
    <row r="666" spans="2:65" s="1" customFormat="1" ht="32.4" customHeight="1">
      <c r="B666" s="38"/>
      <c r="C666" s="236" t="s">
        <v>1417</v>
      </c>
      <c r="D666" s="236" t="s">
        <v>280</v>
      </c>
      <c r="E666" s="237" t="s">
        <v>1418</v>
      </c>
      <c r="F666" s="238" t="s">
        <v>1419</v>
      </c>
      <c r="G666" s="239" t="s">
        <v>312</v>
      </c>
      <c r="H666" s="240">
        <v>2.307</v>
      </c>
      <c r="I666" s="241"/>
      <c r="J666" s="242">
        <f>ROUND(I666*H666,2)</f>
        <v>0</v>
      </c>
      <c r="K666" s="238" t="s">
        <v>284</v>
      </c>
      <c r="L666" s="43"/>
      <c r="M666" s="243" t="s">
        <v>1</v>
      </c>
      <c r="N666" s="244" t="s">
        <v>51</v>
      </c>
      <c r="O666" s="86"/>
      <c r="P666" s="245">
        <f>O666*H666</f>
        <v>0</v>
      </c>
      <c r="Q666" s="245">
        <v>0.05401</v>
      </c>
      <c r="R666" s="245">
        <f>Q666*H666</f>
        <v>0.12460107000000001</v>
      </c>
      <c r="S666" s="245">
        <v>0</v>
      </c>
      <c r="T666" s="246">
        <f>S666*H666</f>
        <v>0</v>
      </c>
      <c r="AR666" s="247" t="s">
        <v>362</v>
      </c>
      <c r="AT666" s="247" t="s">
        <v>280</v>
      </c>
      <c r="AU666" s="247" t="s">
        <v>96</v>
      </c>
      <c r="AY666" s="16" t="s">
        <v>278</v>
      </c>
      <c r="BE666" s="248">
        <f>IF(N666="základní",J666,0)</f>
        <v>0</v>
      </c>
      <c r="BF666" s="248">
        <f>IF(N666="snížená",J666,0)</f>
        <v>0</v>
      </c>
      <c r="BG666" s="248">
        <f>IF(N666="zákl. přenesená",J666,0)</f>
        <v>0</v>
      </c>
      <c r="BH666" s="248">
        <f>IF(N666="sníž. přenesená",J666,0)</f>
        <v>0</v>
      </c>
      <c r="BI666" s="248">
        <f>IF(N666="nulová",J666,0)</f>
        <v>0</v>
      </c>
      <c r="BJ666" s="16" t="s">
        <v>93</v>
      </c>
      <c r="BK666" s="248">
        <f>ROUND(I666*H666,2)</f>
        <v>0</v>
      </c>
      <c r="BL666" s="16" t="s">
        <v>362</v>
      </c>
      <c r="BM666" s="247" t="s">
        <v>1420</v>
      </c>
    </row>
    <row r="667" spans="2:51" s="12" customFormat="1" ht="12">
      <c r="B667" s="249"/>
      <c r="C667" s="250"/>
      <c r="D667" s="251" t="s">
        <v>291</v>
      </c>
      <c r="E667" s="252" t="s">
        <v>1</v>
      </c>
      <c r="F667" s="253" t="s">
        <v>1421</v>
      </c>
      <c r="G667" s="250"/>
      <c r="H667" s="254">
        <v>2.307</v>
      </c>
      <c r="I667" s="255"/>
      <c r="J667" s="250"/>
      <c r="K667" s="250"/>
      <c r="L667" s="256"/>
      <c r="M667" s="257"/>
      <c r="N667" s="258"/>
      <c r="O667" s="258"/>
      <c r="P667" s="258"/>
      <c r="Q667" s="258"/>
      <c r="R667" s="258"/>
      <c r="S667" s="258"/>
      <c r="T667" s="259"/>
      <c r="AT667" s="260" t="s">
        <v>291</v>
      </c>
      <c r="AU667" s="260" t="s">
        <v>96</v>
      </c>
      <c r="AV667" s="12" t="s">
        <v>96</v>
      </c>
      <c r="AW667" s="12" t="s">
        <v>42</v>
      </c>
      <c r="AX667" s="12" t="s">
        <v>93</v>
      </c>
      <c r="AY667" s="260" t="s">
        <v>278</v>
      </c>
    </row>
    <row r="668" spans="2:65" s="1" customFormat="1" ht="54" customHeight="1">
      <c r="B668" s="38"/>
      <c r="C668" s="236" t="s">
        <v>1422</v>
      </c>
      <c r="D668" s="236" t="s">
        <v>280</v>
      </c>
      <c r="E668" s="237" t="s">
        <v>1423</v>
      </c>
      <c r="F668" s="238" t="s">
        <v>1424</v>
      </c>
      <c r="G668" s="239" t="s">
        <v>370</v>
      </c>
      <c r="H668" s="240">
        <v>1</v>
      </c>
      <c r="I668" s="241"/>
      <c r="J668" s="242">
        <f>ROUND(I668*H668,2)</f>
        <v>0</v>
      </c>
      <c r="K668" s="238" t="s">
        <v>284</v>
      </c>
      <c r="L668" s="43"/>
      <c r="M668" s="243" t="s">
        <v>1</v>
      </c>
      <c r="N668" s="244" t="s">
        <v>51</v>
      </c>
      <c r="O668" s="86"/>
      <c r="P668" s="245">
        <f>O668*H668</f>
        <v>0</v>
      </c>
      <c r="Q668" s="245">
        <v>0.05415</v>
      </c>
      <c r="R668" s="245">
        <f>Q668*H668</f>
        <v>0.05415</v>
      </c>
      <c r="S668" s="245">
        <v>0</v>
      </c>
      <c r="T668" s="246">
        <f>S668*H668</f>
        <v>0</v>
      </c>
      <c r="AR668" s="247" t="s">
        <v>362</v>
      </c>
      <c r="AT668" s="247" t="s">
        <v>280</v>
      </c>
      <c r="AU668" s="247" t="s">
        <v>96</v>
      </c>
      <c r="AY668" s="16" t="s">
        <v>278</v>
      </c>
      <c r="BE668" s="248">
        <f>IF(N668="základní",J668,0)</f>
        <v>0</v>
      </c>
      <c r="BF668" s="248">
        <f>IF(N668="snížená",J668,0)</f>
        <v>0</v>
      </c>
      <c r="BG668" s="248">
        <f>IF(N668="zákl. přenesená",J668,0)</f>
        <v>0</v>
      </c>
      <c r="BH668" s="248">
        <f>IF(N668="sníž. přenesená",J668,0)</f>
        <v>0</v>
      </c>
      <c r="BI668" s="248">
        <f>IF(N668="nulová",J668,0)</f>
        <v>0</v>
      </c>
      <c r="BJ668" s="16" t="s">
        <v>93</v>
      </c>
      <c r="BK668" s="248">
        <f>ROUND(I668*H668,2)</f>
        <v>0</v>
      </c>
      <c r="BL668" s="16" t="s">
        <v>362</v>
      </c>
      <c r="BM668" s="247" t="s">
        <v>1425</v>
      </c>
    </row>
    <row r="669" spans="2:65" s="1" customFormat="1" ht="32.4" customHeight="1">
      <c r="B669" s="38"/>
      <c r="C669" s="236" t="s">
        <v>1426</v>
      </c>
      <c r="D669" s="236" t="s">
        <v>280</v>
      </c>
      <c r="E669" s="237" t="s">
        <v>1427</v>
      </c>
      <c r="F669" s="238" t="s">
        <v>1428</v>
      </c>
      <c r="G669" s="239" t="s">
        <v>312</v>
      </c>
      <c r="H669" s="240">
        <v>76.797</v>
      </c>
      <c r="I669" s="241"/>
      <c r="J669" s="242">
        <f>ROUND(I669*H669,2)</f>
        <v>0</v>
      </c>
      <c r="K669" s="238" t="s">
        <v>284</v>
      </c>
      <c r="L669" s="43"/>
      <c r="M669" s="243" t="s">
        <v>1</v>
      </c>
      <c r="N669" s="244" t="s">
        <v>51</v>
      </c>
      <c r="O669" s="86"/>
      <c r="P669" s="245">
        <f>O669*H669</f>
        <v>0</v>
      </c>
      <c r="Q669" s="245">
        <v>0.00117</v>
      </c>
      <c r="R669" s="245">
        <f>Q669*H669</f>
        <v>0.08985249</v>
      </c>
      <c r="S669" s="245">
        <v>0</v>
      </c>
      <c r="T669" s="246">
        <f>S669*H669</f>
        <v>0</v>
      </c>
      <c r="AR669" s="247" t="s">
        <v>362</v>
      </c>
      <c r="AT669" s="247" t="s">
        <v>280</v>
      </c>
      <c r="AU669" s="247" t="s">
        <v>96</v>
      </c>
      <c r="AY669" s="16" t="s">
        <v>278</v>
      </c>
      <c r="BE669" s="248">
        <f>IF(N669="základní",J669,0)</f>
        <v>0</v>
      </c>
      <c r="BF669" s="248">
        <f>IF(N669="snížená",J669,0)</f>
        <v>0</v>
      </c>
      <c r="BG669" s="248">
        <f>IF(N669="zákl. přenesená",J669,0)</f>
        <v>0</v>
      </c>
      <c r="BH669" s="248">
        <f>IF(N669="sníž. přenesená",J669,0)</f>
        <v>0</v>
      </c>
      <c r="BI669" s="248">
        <f>IF(N669="nulová",J669,0)</f>
        <v>0</v>
      </c>
      <c r="BJ669" s="16" t="s">
        <v>93</v>
      </c>
      <c r="BK669" s="248">
        <f>ROUND(I669*H669,2)</f>
        <v>0</v>
      </c>
      <c r="BL669" s="16" t="s">
        <v>362</v>
      </c>
      <c r="BM669" s="247" t="s">
        <v>1429</v>
      </c>
    </row>
    <row r="670" spans="2:51" s="12" customFormat="1" ht="12">
      <c r="B670" s="249"/>
      <c r="C670" s="250"/>
      <c r="D670" s="251" t="s">
        <v>291</v>
      </c>
      <c r="E670" s="252" t="s">
        <v>1</v>
      </c>
      <c r="F670" s="253" t="s">
        <v>1430</v>
      </c>
      <c r="G670" s="250"/>
      <c r="H670" s="254">
        <v>76.797</v>
      </c>
      <c r="I670" s="255"/>
      <c r="J670" s="250"/>
      <c r="K670" s="250"/>
      <c r="L670" s="256"/>
      <c r="M670" s="257"/>
      <c r="N670" s="258"/>
      <c r="O670" s="258"/>
      <c r="P670" s="258"/>
      <c r="Q670" s="258"/>
      <c r="R670" s="258"/>
      <c r="S670" s="258"/>
      <c r="T670" s="259"/>
      <c r="AT670" s="260" t="s">
        <v>291</v>
      </c>
      <c r="AU670" s="260" t="s">
        <v>96</v>
      </c>
      <c r="AV670" s="12" t="s">
        <v>96</v>
      </c>
      <c r="AW670" s="12" t="s">
        <v>42</v>
      </c>
      <c r="AX670" s="12" t="s">
        <v>93</v>
      </c>
      <c r="AY670" s="260" t="s">
        <v>278</v>
      </c>
    </row>
    <row r="671" spans="2:65" s="1" customFormat="1" ht="21.6" customHeight="1">
      <c r="B671" s="38"/>
      <c r="C671" s="282" t="s">
        <v>1431</v>
      </c>
      <c r="D671" s="282" t="s">
        <v>407</v>
      </c>
      <c r="E671" s="283" t="s">
        <v>1432</v>
      </c>
      <c r="F671" s="284" t="s">
        <v>1433</v>
      </c>
      <c r="G671" s="285" t="s">
        <v>312</v>
      </c>
      <c r="H671" s="286">
        <v>80.637</v>
      </c>
      <c r="I671" s="287"/>
      <c r="J671" s="288">
        <f>ROUND(I671*H671,2)</f>
        <v>0</v>
      </c>
      <c r="K671" s="284" t="s">
        <v>284</v>
      </c>
      <c r="L671" s="289"/>
      <c r="M671" s="290" t="s">
        <v>1</v>
      </c>
      <c r="N671" s="291" t="s">
        <v>51</v>
      </c>
      <c r="O671" s="86"/>
      <c r="P671" s="245">
        <f>O671*H671</f>
        <v>0</v>
      </c>
      <c r="Q671" s="245">
        <v>0.00121</v>
      </c>
      <c r="R671" s="245">
        <f>Q671*H671</f>
        <v>0.09757077</v>
      </c>
      <c r="S671" s="245">
        <v>0</v>
      </c>
      <c r="T671" s="246">
        <f>S671*H671</f>
        <v>0</v>
      </c>
      <c r="AR671" s="247" t="s">
        <v>444</v>
      </c>
      <c r="AT671" s="247" t="s">
        <v>407</v>
      </c>
      <c r="AU671" s="247" t="s">
        <v>96</v>
      </c>
      <c r="AY671" s="16" t="s">
        <v>278</v>
      </c>
      <c r="BE671" s="248">
        <f>IF(N671="základní",J671,0)</f>
        <v>0</v>
      </c>
      <c r="BF671" s="248">
        <f>IF(N671="snížená",J671,0)</f>
        <v>0</v>
      </c>
      <c r="BG671" s="248">
        <f>IF(N671="zákl. přenesená",J671,0)</f>
        <v>0</v>
      </c>
      <c r="BH671" s="248">
        <f>IF(N671="sníž. přenesená",J671,0)</f>
        <v>0</v>
      </c>
      <c r="BI671" s="248">
        <f>IF(N671="nulová",J671,0)</f>
        <v>0</v>
      </c>
      <c r="BJ671" s="16" t="s">
        <v>93</v>
      </c>
      <c r="BK671" s="248">
        <f>ROUND(I671*H671,2)</f>
        <v>0</v>
      </c>
      <c r="BL671" s="16" t="s">
        <v>362</v>
      </c>
      <c r="BM671" s="247" t="s">
        <v>1434</v>
      </c>
    </row>
    <row r="672" spans="2:51" s="12" customFormat="1" ht="12">
      <c r="B672" s="249"/>
      <c r="C672" s="250"/>
      <c r="D672" s="251" t="s">
        <v>291</v>
      </c>
      <c r="E672" s="250"/>
      <c r="F672" s="253" t="s">
        <v>1435</v>
      </c>
      <c r="G672" s="250"/>
      <c r="H672" s="254">
        <v>80.637</v>
      </c>
      <c r="I672" s="255"/>
      <c r="J672" s="250"/>
      <c r="K672" s="250"/>
      <c r="L672" s="256"/>
      <c r="M672" s="257"/>
      <c r="N672" s="258"/>
      <c r="O672" s="258"/>
      <c r="P672" s="258"/>
      <c r="Q672" s="258"/>
      <c r="R672" s="258"/>
      <c r="S672" s="258"/>
      <c r="T672" s="259"/>
      <c r="AT672" s="260" t="s">
        <v>291</v>
      </c>
      <c r="AU672" s="260" t="s">
        <v>96</v>
      </c>
      <c r="AV672" s="12" t="s">
        <v>96</v>
      </c>
      <c r="AW672" s="12" t="s">
        <v>4</v>
      </c>
      <c r="AX672" s="12" t="s">
        <v>93</v>
      </c>
      <c r="AY672" s="260" t="s">
        <v>278</v>
      </c>
    </row>
    <row r="673" spans="2:65" s="1" customFormat="1" ht="32.4" customHeight="1">
      <c r="B673" s="38"/>
      <c r="C673" s="236" t="s">
        <v>1436</v>
      </c>
      <c r="D673" s="236" t="s">
        <v>280</v>
      </c>
      <c r="E673" s="237" t="s">
        <v>1437</v>
      </c>
      <c r="F673" s="238" t="s">
        <v>1438</v>
      </c>
      <c r="G673" s="239" t="s">
        <v>312</v>
      </c>
      <c r="H673" s="240">
        <v>148.891</v>
      </c>
      <c r="I673" s="241"/>
      <c r="J673" s="242">
        <f>ROUND(I673*H673,2)</f>
        <v>0</v>
      </c>
      <c r="K673" s="238" t="s">
        <v>284</v>
      </c>
      <c r="L673" s="43"/>
      <c r="M673" s="243" t="s">
        <v>1</v>
      </c>
      <c r="N673" s="244" t="s">
        <v>51</v>
      </c>
      <c r="O673" s="86"/>
      <c r="P673" s="245">
        <f>O673*H673</f>
        <v>0</v>
      </c>
      <c r="Q673" s="245">
        <v>3E-05</v>
      </c>
      <c r="R673" s="245">
        <f>Q673*H673</f>
        <v>0.0044667299999999995</v>
      </c>
      <c r="S673" s="245">
        <v>0</v>
      </c>
      <c r="T673" s="246">
        <f>S673*H673</f>
        <v>0</v>
      </c>
      <c r="AR673" s="247" t="s">
        <v>362</v>
      </c>
      <c r="AT673" s="247" t="s">
        <v>280</v>
      </c>
      <c r="AU673" s="247" t="s">
        <v>96</v>
      </c>
      <c r="AY673" s="16" t="s">
        <v>278</v>
      </c>
      <c r="BE673" s="248">
        <f>IF(N673="základní",J673,0)</f>
        <v>0</v>
      </c>
      <c r="BF673" s="248">
        <f>IF(N673="snížená",J673,0)</f>
        <v>0</v>
      </c>
      <c r="BG673" s="248">
        <f>IF(N673="zákl. přenesená",J673,0)</f>
        <v>0</v>
      </c>
      <c r="BH673" s="248">
        <f>IF(N673="sníž. přenesená",J673,0)</f>
        <v>0</v>
      </c>
      <c r="BI673" s="248">
        <f>IF(N673="nulová",J673,0)</f>
        <v>0</v>
      </c>
      <c r="BJ673" s="16" t="s">
        <v>93</v>
      </c>
      <c r="BK673" s="248">
        <f>ROUND(I673*H673,2)</f>
        <v>0</v>
      </c>
      <c r="BL673" s="16" t="s">
        <v>362</v>
      </c>
      <c r="BM673" s="247" t="s">
        <v>1439</v>
      </c>
    </row>
    <row r="674" spans="2:51" s="12" customFormat="1" ht="12">
      <c r="B674" s="249"/>
      <c r="C674" s="250"/>
      <c r="D674" s="251" t="s">
        <v>291</v>
      </c>
      <c r="E674" s="252" t="s">
        <v>1</v>
      </c>
      <c r="F674" s="253" t="s">
        <v>1440</v>
      </c>
      <c r="G674" s="250"/>
      <c r="H674" s="254">
        <v>148.891</v>
      </c>
      <c r="I674" s="255"/>
      <c r="J674" s="250"/>
      <c r="K674" s="250"/>
      <c r="L674" s="256"/>
      <c r="M674" s="257"/>
      <c r="N674" s="258"/>
      <c r="O674" s="258"/>
      <c r="P674" s="258"/>
      <c r="Q674" s="258"/>
      <c r="R674" s="258"/>
      <c r="S674" s="258"/>
      <c r="T674" s="259"/>
      <c r="AT674" s="260" t="s">
        <v>291</v>
      </c>
      <c r="AU674" s="260" t="s">
        <v>96</v>
      </c>
      <c r="AV674" s="12" t="s">
        <v>96</v>
      </c>
      <c r="AW674" s="12" t="s">
        <v>42</v>
      </c>
      <c r="AX674" s="12" t="s">
        <v>93</v>
      </c>
      <c r="AY674" s="260" t="s">
        <v>278</v>
      </c>
    </row>
    <row r="675" spans="2:65" s="1" customFormat="1" ht="21.6" customHeight="1">
      <c r="B675" s="38"/>
      <c r="C675" s="282" t="s">
        <v>1441</v>
      </c>
      <c r="D675" s="282" t="s">
        <v>407</v>
      </c>
      <c r="E675" s="283" t="s">
        <v>1442</v>
      </c>
      <c r="F675" s="284" t="s">
        <v>1443</v>
      </c>
      <c r="G675" s="285" t="s">
        <v>312</v>
      </c>
      <c r="H675" s="286">
        <v>156.336</v>
      </c>
      <c r="I675" s="287"/>
      <c r="J675" s="288">
        <f>ROUND(I675*H675,2)</f>
        <v>0</v>
      </c>
      <c r="K675" s="284" t="s">
        <v>284</v>
      </c>
      <c r="L675" s="289"/>
      <c r="M675" s="290" t="s">
        <v>1</v>
      </c>
      <c r="N675" s="291" t="s">
        <v>51</v>
      </c>
      <c r="O675" s="86"/>
      <c r="P675" s="245">
        <f>O675*H675</f>
        <v>0</v>
      </c>
      <c r="Q675" s="245">
        <v>0.00242</v>
      </c>
      <c r="R675" s="245">
        <f>Q675*H675</f>
        <v>0.37833312</v>
      </c>
      <c r="S675" s="245">
        <v>0</v>
      </c>
      <c r="T675" s="246">
        <f>S675*H675</f>
        <v>0</v>
      </c>
      <c r="AR675" s="247" t="s">
        <v>444</v>
      </c>
      <c r="AT675" s="247" t="s">
        <v>407</v>
      </c>
      <c r="AU675" s="247" t="s">
        <v>96</v>
      </c>
      <c r="AY675" s="16" t="s">
        <v>278</v>
      </c>
      <c r="BE675" s="248">
        <f>IF(N675="základní",J675,0)</f>
        <v>0</v>
      </c>
      <c r="BF675" s="248">
        <f>IF(N675="snížená",J675,0)</f>
        <v>0</v>
      </c>
      <c r="BG675" s="248">
        <f>IF(N675="zákl. přenesená",J675,0)</f>
        <v>0</v>
      </c>
      <c r="BH675" s="248">
        <f>IF(N675="sníž. přenesená",J675,0)</f>
        <v>0</v>
      </c>
      <c r="BI675" s="248">
        <f>IF(N675="nulová",J675,0)</f>
        <v>0</v>
      </c>
      <c r="BJ675" s="16" t="s">
        <v>93</v>
      </c>
      <c r="BK675" s="248">
        <f>ROUND(I675*H675,2)</f>
        <v>0</v>
      </c>
      <c r="BL675" s="16" t="s">
        <v>362</v>
      </c>
      <c r="BM675" s="247" t="s">
        <v>1444</v>
      </c>
    </row>
    <row r="676" spans="2:51" s="12" customFormat="1" ht="12">
      <c r="B676" s="249"/>
      <c r="C676" s="250"/>
      <c r="D676" s="251" t="s">
        <v>291</v>
      </c>
      <c r="E676" s="250"/>
      <c r="F676" s="253" t="s">
        <v>1445</v>
      </c>
      <c r="G676" s="250"/>
      <c r="H676" s="254">
        <v>156.336</v>
      </c>
      <c r="I676" s="255"/>
      <c r="J676" s="250"/>
      <c r="K676" s="250"/>
      <c r="L676" s="256"/>
      <c r="M676" s="257"/>
      <c r="N676" s="258"/>
      <c r="O676" s="258"/>
      <c r="P676" s="258"/>
      <c r="Q676" s="258"/>
      <c r="R676" s="258"/>
      <c r="S676" s="258"/>
      <c r="T676" s="259"/>
      <c r="AT676" s="260" t="s">
        <v>291</v>
      </c>
      <c r="AU676" s="260" t="s">
        <v>96</v>
      </c>
      <c r="AV676" s="12" t="s">
        <v>96</v>
      </c>
      <c r="AW676" s="12" t="s">
        <v>4</v>
      </c>
      <c r="AX676" s="12" t="s">
        <v>93</v>
      </c>
      <c r="AY676" s="260" t="s">
        <v>278</v>
      </c>
    </row>
    <row r="677" spans="2:65" s="1" customFormat="1" ht="32.4" customHeight="1">
      <c r="B677" s="38"/>
      <c r="C677" s="236" t="s">
        <v>1446</v>
      </c>
      <c r="D677" s="236" t="s">
        <v>280</v>
      </c>
      <c r="E677" s="237" t="s">
        <v>1447</v>
      </c>
      <c r="F677" s="238" t="s">
        <v>1448</v>
      </c>
      <c r="G677" s="239" t="s">
        <v>312</v>
      </c>
      <c r="H677" s="240">
        <v>4.06</v>
      </c>
      <c r="I677" s="241"/>
      <c r="J677" s="242">
        <f>ROUND(I677*H677,2)</f>
        <v>0</v>
      </c>
      <c r="K677" s="238" t="s">
        <v>284</v>
      </c>
      <c r="L677" s="43"/>
      <c r="M677" s="243" t="s">
        <v>1</v>
      </c>
      <c r="N677" s="244" t="s">
        <v>51</v>
      </c>
      <c r="O677" s="86"/>
      <c r="P677" s="245">
        <f>O677*H677</f>
        <v>0</v>
      </c>
      <c r="Q677" s="245">
        <v>0</v>
      </c>
      <c r="R677" s="245">
        <f>Q677*H677</f>
        <v>0</v>
      </c>
      <c r="S677" s="245">
        <v>0</v>
      </c>
      <c r="T677" s="246">
        <f>S677*H677</f>
        <v>0</v>
      </c>
      <c r="AR677" s="247" t="s">
        <v>362</v>
      </c>
      <c r="AT677" s="247" t="s">
        <v>280</v>
      </c>
      <c r="AU677" s="247" t="s">
        <v>96</v>
      </c>
      <c r="AY677" s="16" t="s">
        <v>278</v>
      </c>
      <c r="BE677" s="248">
        <f>IF(N677="základní",J677,0)</f>
        <v>0</v>
      </c>
      <c r="BF677" s="248">
        <f>IF(N677="snížená",J677,0)</f>
        <v>0</v>
      </c>
      <c r="BG677" s="248">
        <f>IF(N677="zákl. přenesená",J677,0)</f>
        <v>0</v>
      </c>
      <c r="BH677" s="248">
        <f>IF(N677="sníž. přenesená",J677,0)</f>
        <v>0</v>
      </c>
      <c r="BI677" s="248">
        <f>IF(N677="nulová",J677,0)</f>
        <v>0</v>
      </c>
      <c r="BJ677" s="16" t="s">
        <v>93</v>
      </c>
      <c r="BK677" s="248">
        <f>ROUND(I677*H677,2)</f>
        <v>0</v>
      </c>
      <c r="BL677" s="16" t="s">
        <v>362</v>
      </c>
      <c r="BM677" s="247" t="s">
        <v>1449</v>
      </c>
    </row>
    <row r="678" spans="2:51" s="12" customFormat="1" ht="12">
      <c r="B678" s="249"/>
      <c r="C678" s="250"/>
      <c r="D678" s="251" t="s">
        <v>291</v>
      </c>
      <c r="E678" s="252" t="s">
        <v>1</v>
      </c>
      <c r="F678" s="253" t="s">
        <v>1450</v>
      </c>
      <c r="G678" s="250"/>
      <c r="H678" s="254">
        <v>4.06</v>
      </c>
      <c r="I678" s="255"/>
      <c r="J678" s="250"/>
      <c r="K678" s="250"/>
      <c r="L678" s="256"/>
      <c r="M678" s="257"/>
      <c r="N678" s="258"/>
      <c r="O678" s="258"/>
      <c r="P678" s="258"/>
      <c r="Q678" s="258"/>
      <c r="R678" s="258"/>
      <c r="S678" s="258"/>
      <c r="T678" s="259"/>
      <c r="AT678" s="260" t="s">
        <v>291</v>
      </c>
      <c r="AU678" s="260" t="s">
        <v>96</v>
      </c>
      <c r="AV678" s="12" t="s">
        <v>96</v>
      </c>
      <c r="AW678" s="12" t="s">
        <v>42</v>
      </c>
      <c r="AX678" s="12" t="s">
        <v>93</v>
      </c>
      <c r="AY678" s="260" t="s">
        <v>278</v>
      </c>
    </row>
    <row r="679" spans="2:65" s="1" customFormat="1" ht="64.8" customHeight="1">
      <c r="B679" s="38"/>
      <c r="C679" s="236" t="s">
        <v>1451</v>
      </c>
      <c r="D679" s="236" t="s">
        <v>280</v>
      </c>
      <c r="E679" s="237" t="s">
        <v>1452</v>
      </c>
      <c r="F679" s="238" t="s">
        <v>1453</v>
      </c>
      <c r="G679" s="239" t="s">
        <v>333</v>
      </c>
      <c r="H679" s="240">
        <v>28.49</v>
      </c>
      <c r="I679" s="241"/>
      <c r="J679" s="242">
        <f>ROUND(I679*H679,2)</f>
        <v>0</v>
      </c>
      <c r="K679" s="238" t="s">
        <v>284</v>
      </c>
      <c r="L679" s="43"/>
      <c r="M679" s="243" t="s">
        <v>1</v>
      </c>
      <c r="N679" s="244" t="s">
        <v>51</v>
      </c>
      <c r="O679" s="86"/>
      <c r="P679" s="245">
        <f>O679*H679</f>
        <v>0</v>
      </c>
      <c r="Q679" s="245">
        <v>0</v>
      </c>
      <c r="R679" s="245">
        <f>Q679*H679</f>
        <v>0</v>
      </c>
      <c r="S679" s="245">
        <v>0</v>
      </c>
      <c r="T679" s="246">
        <f>S679*H679</f>
        <v>0</v>
      </c>
      <c r="AR679" s="247" t="s">
        <v>362</v>
      </c>
      <c r="AT679" s="247" t="s">
        <v>280</v>
      </c>
      <c r="AU679" s="247" t="s">
        <v>96</v>
      </c>
      <c r="AY679" s="16" t="s">
        <v>278</v>
      </c>
      <c r="BE679" s="248">
        <f>IF(N679="základní",J679,0)</f>
        <v>0</v>
      </c>
      <c r="BF679" s="248">
        <f>IF(N679="snížená",J679,0)</f>
        <v>0</v>
      </c>
      <c r="BG679" s="248">
        <f>IF(N679="zákl. přenesená",J679,0)</f>
        <v>0</v>
      </c>
      <c r="BH679" s="248">
        <f>IF(N679="sníž. přenesená",J679,0)</f>
        <v>0</v>
      </c>
      <c r="BI679" s="248">
        <f>IF(N679="nulová",J679,0)</f>
        <v>0</v>
      </c>
      <c r="BJ679" s="16" t="s">
        <v>93</v>
      </c>
      <c r="BK679" s="248">
        <f>ROUND(I679*H679,2)</f>
        <v>0</v>
      </c>
      <c r="BL679" s="16" t="s">
        <v>362</v>
      </c>
      <c r="BM679" s="247" t="s">
        <v>1454</v>
      </c>
    </row>
    <row r="680" spans="2:63" s="11" customFormat="1" ht="22.8" customHeight="1">
      <c r="B680" s="220"/>
      <c r="C680" s="221"/>
      <c r="D680" s="222" t="s">
        <v>85</v>
      </c>
      <c r="E680" s="234" t="s">
        <v>1455</v>
      </c>
      <c r="F680" s="234" t="s">
        <v>1456</v>
      </c>
      <c r="G680" s="221"/>
      <c r="H680" s="221"/>
      <c r="I680" s="224"/>
      <c r="J680" s="235">
        <f>BK680</f>
        <v>0</v>
      </c>
      <c r="K680" s="221"/>
      <c r="L680" s="226"/>
      <c r="M680" s="227"/>
      <c r="N680" s="228"/>
      <c r="O680" s="228"/>
      <c r="P680" s="229">
        <f>SUM(P681:P716)</f>
        <v>0</v>
      </c>
      <c r="Q680" s="228"/>
      <c r="R680" s="229">
        <f>SUM(R681:R716)</f>
        <v>0.22112536000000002</v>
      </c>
      <c r="S680" s="228"/>
      <c r="T680" s="230">
        <f>SUM(T681:T716)</f>
        <v>0.35859623999999996</v>
      </c>
      <c r="AR680" s="231" t="s">
        <v>96</v>
      </c>
      <c r="AT680" s="232" t="s">
        <v>85</v>
      </c>
      <c r="AU680" s="232" t="s">
        <v>93</v>
      </c>
      <c r="AY680" s="231" t="s">
        <v>278</v>
      </c>
      <c r="BK680" s="233">
        <f>SUM(BK681:BK716)</f>
        <v>0</v>
      </c>
    </row>
    <row r="681" spans="2:65" s="1" customFormat="1" ht="21.6" customHeight="1">
      <c r="B681" s="38"/>
      <c r="C681" s="236" t="s">
        <v>1457</v>
      </c>
      <c r="D681" s="236" t="s">
        <v>280</v>
      </c>
      <c r="E681" s="237" t="s">
        <v>1458</v>
      </c>
      <c r="F681" s="238" t="s">
        <v>1459</v>
      </c>
      <c r="G681" s="239" t="s">
        <v>312</v>
      </c>
      <c r="H681" s="240">
        <v>87.246</v>
      </c>
      <c r="I681" s="241"/>
      <c r="J681" s="242">
        <f>ROUND(I681*H681,2)</f>
        <v>0</v>
      </c>
      <c r="K681" s="238" t="s">
        <v>284</v>
      </c>
      <c r="L681" s="43"/>
      <c r="M681" s="243" t="s">
        <v>1</v>
      </c>
      <c r="N681" s="244" t="s">
        <v>51</v>
      </c>
      <c r="O681" s="86"/>
      <c r="P681" s="245">
        <f>O681*H681</f>
        <v>0</v>
      </c>
      <c r="Q681" s="245">
        <v>0</v>
      </c>
      <c r="R681" s="245">
        <f>Q681*H681</f>
        <v>0</v>
      </c>
      <c r="S681" s="245">
        <v>0.00312</v>
      </c>
      <c r="T681" s="246">
        <f>S681*H681</f>
        <v>0.27220752</v>
      </c>
      <c r="AR681" s="247" t="s">
        <v>362</v>
      </c>
      <c r="AT681" s="247" t="s">
        <v>280</v>
      </c>
      <c r="AU681" s="247" t="s">
        <v>96</v>
      </c>
      <c r="AY681" s="16" t="s">
        <v>278</v>
      </c>
      <c r="BE681" s="248">
        <f>IF(N681="základní",J681,0)</f>
        <v>0</v>
      </c>
      <c r="BF681" s="248">
        <f>IF(N681="snížená",J681,0)</f>
        <v>0</v>
      </c>
      <c r="BG681" s="248">
        <f>IF(N681="zákl. přenesená",J681,0)</f>
        <v>0</v>
      </c>
      <c r="BH681" s="248">
        <f>IF(N681="sníž. přenesená",J681,0)</f>
        <v>0</v>
      </c>
      <c r="BI681" s="248">
        <f>IF(N681="nulová",J681,0)</f>
        <v>0</v>
      </c>
      <c r="BJ681" s="16" t="s">
        <v>93</v>
      </c>
      <c r="BK681" s="248">
        <f>ROUND(I681*H681,2)</f>
        <v>0</v>
      </c>
      <c r="BL681" s="16" t="s">
        <v>362</v>
      </c>
      <c r="BM681" s="247" t="s">
        <v>1460</v>
      </c>
    </row>
    <row r="682" spans="2:51" s="12" customFormat="1" ht="12">
      <c r="B682" s="249"/>
      <c r="C682" s="250"/>
      <c r="D682" s="251" t="s">
        <v>291</v>
      </c>
      <c r="E682" s="252" t="s">
        <v>1</v>
      </c>
      <c r="F682" s="253" t="s">
        <v>1461</v>
      </c>
      <c r="G682" s="250"/>
      <c r="H682" s="254">
        <v>21.22</v>
      </c>
      <c r="I682" s="255"/>
      <c r="J682" s="250"/>
      <c r="K682" s="250"/>
      <c r="L682" s="256"/>
      <c r="M682" s="257"/>
      <c r="N682" s="258"/>
      <c r="O682" s="258"/>
      <c r="P682" s="258"/>
      <c r="Q682" s="258"/>
      <c r="R682" s="258"/>
      <c r="S682" s="258"/>
      <c r="T682" s="259"/>
      <c r="AT682" s="260" t="s">
        <v>291</v>
      </c>
      <c r="AU682" s="260" t="s">
        <v>96</v>
      </c>
      <c r="AV682" s="12" t="s">
        <v>96</v>
      </c>
      <c r="AW682" s="12" t="s">
        <v>42</v>
      </c>
      <c r="AX682" s="12" t="s">
        <v>86</v>
      </c>
      <c r="AY682" s="260" t="s">
        <v>278</v>
      </c>
    </row>
    <row r="683" spans="2:51" s="12" customFormat="1" ht="12">
      <c r="B683" s="249"/>
      <c r="C683" s="250"/>
      <c r="D683" s="251" t="s">
        <v>291</v>
      </c>
      <c r="E683" s="252" t="s">
        <v>1</v>
      </c>
      <c r="F683" s="253" t="s">
        <v>1462</v>
      </c>
      <c r="G683" s="250"/>
      <c r="H683" s="254">
        <v>24.86</v>
      </c>
      <c r="I683" s="255"/>
      <c r="J683" s="250"/>
      <c r="K683" s="250"/>
      <c r="L683" s="256"/>
      <c r="M683" s="257"/>
      <c r="N683" s="258"/>
      <c r="O683" s="258"/>
      <c r="P683" s="258"/>
      <c r="Q683" s="258"/>
      <c r="R683" s="258"/>
      <c r="S683" s="258"/>
      <c r="T683" s="259"/>
      <c r="AT683" s="260" t="s">
        <v>291</v>
      </c>
      <c r="AU683" s="260" t="s">
        <v>96</v>
      </c>
      <c r="AV683" s="12" t="s">
        <v>96</v>
      </c>
      <c r="AW683" s="12" t="s">
        <v>42</v>
      </c>
      <c r="AX683" s="12" t="s">
        <v>86</v>
      </c>
      <c r="AY683" s="260" t="s">
        <v>278</v>
      </c>
    </row>
    <row r="684" spans="2:51" s="12" customFormat="1" ht="12">
      <c r="B684" s="249"/>
      <c r="C684" s="250"/>
      <c r="D684" s="251" t="s">
        <v>291</v>
      </c>
      <c r="E684" s="252" t="s">
        <v>1</v>
      </c>
      <c r="F684" s="253" t="s">
        <v>1463</v>
      </c>
      <c r="G684" s="250"/>
      <c r="H684" s="254">
        <v>41.166</v>
      </c>
      <c r="I684" s="255"/>
      <c r="J684" s="250"/>
      <c r="K684" s="250"/>
      <c r="L684" s="256"/>
      <c r="M684" s="257"/>
      <c r="N684" s="258"/>
      <c r="O684" s="258"/>
      <c r="P684" s="258"/>
      <c r="Q684" s="258"/>
      <c r="R684" s="258"/>
      <c r="S684" s="258"/>
      <c r="T684" s="259"/>
      <c r="AT684" s="260" t="s">
        <v>291</v>
      </c>
      <c r="AU684" s="260" t="s">
        <v>96</v>
      </c>
      <c r="AV684" s="12" t="s">
        <v>96</v>
      </c>
      <c r="AW684" s="12" t="s">
        <v>42</v>
      </c>
      <c r="AX684" s="12" t="s">
        <v>86</v>
      </c>
      <c r="AY684" s="260" t="s">
        <v>278</v>
      </c>
    </row>
    <row r="685" spans="2:51" s="14" customFormat="1" ht="12">
      <c r="B685" s="271"/>
      <c r="C685" s="272"/>
      <c r="D685" s="251" t="s">
        <v>291</v>
      </c>
      <c r="E685" s="273" t="s">
        <v>1</v>
      </c>
      <c r="F685" s="274" t="s">
        <v>361</v>
      </c>
      <c r="G685" s="272"/>
      <c r="H685" s="275">
        <v>87.246</v>
      </c>
      <c r="I685" s="276"/>
      <c r="J685" s="272"/>
      <c r="K685" s="272"/>
      <c r="L685" s="277"/>
      <c r="M685" s="278"/>
      <c r="N685" s="279"/>
      <c r="O685" s="279"/>
      <c r="P685" s="279"/>
      <c r="Q685" s="279"/>
      <c r="R685" s="279"/>
      <c r="S685" s="279"/>
      <c r="T685" s="280"/>
      <c r="AT685" s="281" t="s">
        <v>291</v>
      </c>
      <c r="AU685" s="281" t="s">
        <v>96</v>
      </c>
      <c r="AV685" s="14" t="s">
        <v>285</v>
      </c>
      <c r="AW685" s="14" t="s">
        <v>42</v>
      </c>
      <c r="AX685" s="14" t="s">
        <v>93</v>
      </c>
      <c r="AY685" s="281" t="s">
        <v>278</v>
      </c>
    </row>
    <row r="686" spans="2:65" s="1" customFormat="1" ht="21.6" customHeight="1">
      <c r="B686" s="38"/>
      <c r="C686" s="236" t="s">
        <v>1464</v>
      </c>
      <c r="D686" s="236" t="s">
        <v>280</v>
      </c>
      <c r="E686" s="237" t="s">
        <v>1465</v>
      </c>
      <c r="F686" s="238" t="s">
        <v>1466</v>
      </c>
      <c r="G686" s="239" t="s">
        <v>312</v>
      </c>
      <c r="H686" s="240">
        <v>13.461</v>
      </c>
      <c r="I686" s="241"/>
      <c r="J686" s="242">
        <f>ROUND(I686*H686,2)</f>
        <v>0</v>
      </c>
      <c r="K686" s="238" t="s">
        <v>284</v>
      </c>
      <c r="L686" s="43"/>
      <c r="M686" s="243" t="s">
        <v>1</v>
      </c>
      <c r="N686" s="244" t="s">
        <v>51</v>
      </c>
      <c r="O686" s="86"/>
      <c r="P686" s="245">
        <f>O686*H686</f>
        <v>0</v>
      </c>
      <c r="Q686" s="245">
        <v>0</v>
      </c>
      <c r="R686" s="245">
        <f>Q686*H686</f>
        <v>0</v>
      </c>
      <c r="S686" s="245">
        <v>0.00312</v>
      </c>
      <c r="T686" s="246">
        <f>S686*H686</f>
        <v>0.04199832</v>
      </c>
      <c r="AR686" s="247" t="s">
        <v>362</v>
      </c>
      <c r="AT686" s="247" t="s">
        <v>280</v>
      </c>
      <c r="AU686" s="247" t="s">
        <v>96</v>
      </c>
      <c r="AY686" s="16" t="s">
        <v>278</v>
      </c>
      <c r="BE686" s="248">
        <f>IF(N686="základní",J686,0)</f>
        <v>0</v>
      </c>
      <c r="BF686" s="248">
        <f>IF(N686="snížená",J686,0)</f>
        <v>0</v>
      </c>
      <c r="BG686" s="248">
        <f>IF(N686="zákl. přenesená",J686,0)</f>
        <v>0</v>
      </c>
      <c r="BH686" s="248">
        <f>IF(N686="sníž. přenesená",J686,0)</f>
        <v>0</v>
      </c>
      <c r="BI686" s="248">
        <f>IF(N686="nulová",J686,0)</f>
        <v>0</v>
      </c>
      <c r="BJ686" s="16" t="s">
        <v>93</v>
      </c>
      <c r="BK686" s="248">
        <f>ROUND(I686*H686,2)</f>
        <v>0</v>
      </c>
      <c r="BL686" s="16" t="s">
        <v>362</v>
      </c>
      <c r="BM686" s="247" t="s">
        <v>1467</v>
      </c>
    </row>
    <row r="687" spans="2:51" s="12" customFormat="1" ht="12">
      <c r="B687" s="249"/>
      <c r="C687" s="250"/>
      <c r="D687" s="251" t="s">
        <v>291</v>
      </c>
      <c r="E687" s="252" t="s">
        <v>1</v>
      </c>
      <c r="F687" s="253" t="s">
        <v>1468</v>
      </c>
      <c r="G687" s="250"/>
      <c r="H687" s="254">
        <v>13.461</v>
      </c>
      <c r="I687" s="255"/>
      <c r="J687" s="250"/>
      <c r="K687" s="250"/>
      <c r="L687" s="256"/>
      <c r="M687" s="257"/>
      <c r="N687" s="258"/>
      <c r="O687" s="258"/>
      <c r="P687" s="258"/>
      <c r="Q687" s="258"/>
      <c r="R687" s="258"/>
      <c r="S687" s="258"/>
      <c r="T687" s="259"/>
      <c r="AT687" s="260" t="s">
        <v>291</v>
      </c>
      <c r="AU687" s="260" t="s">
        <v>96</v>
      </c>
      <c r="AV687" s="12" t="s">
        <v>96</v>
      </c>
      <c r="AW687" s="12" t="s">
        <v>42</v>
      </c>
      <c r="AX687" s="12" t="s">
        <v>93</v>
      </c>
      <c r="AY687" s="260" t="s">
        <v>278</v>
      </c>
    </row>
    <row r="688" spans="2:65" s="1" customFormat="1" ht="21.6" customHeight="1">
      <c r="B688" s="38"/>
      <c r="C688" s="236" t="s">
        <v>1469</v>
      </c>
      <c r="D688" s="236" t="s">
        <v>280</v>
      </c>
      <c r="E688" s="237" t="s">
        <v>1470</v>
      </c>
      <c r="F688" s="238" t="s">
        <v>1471</v>
      </c>
      <c r="G688" s="239" t="s">
        <v>370</v>
      </c>
      <c r="H688" s="240">
        <v>4</v>
      </c>
      <c r="I688" s="241"/>
      <c r="J688" s="242">
        <f>ROUND(I688*H688,2)</f>
        <v>0</v>
      </c>
      <c r="K688" s="238" t="s">
        <v>284</v>
      </c>
      <c r="L688" s="43"/>
      <c r="M688" s="243" t="s">
        <v>1</v>
      </c>
      <c r="N688" s="244" t="s">
        <v>51</v>
      </c>
      <c r="O688" s="86"/>
      <c r="P688" s="245">
        <f>O688*H688</f>
        <v>0</v>
      </c>
      <c r="Q688" s="245">
        <v>0</v>
      </c>
      <c r="R688" s="245">
        <f>Q688*H688</f>
        <v>0</v>
      </c>
      <c r="S688" s="245">
        <v>0</v>
      </c>
      <c r="T688" s="246">
        <f>S688*H688</f>
        <v>0</v>
      </c>
      <c r="AR688" s="247" t="s">
        <v>362</v>
      </c>
      <c r="AT688" s="247" t="s">
        <v>280</v>
      </c>
      <c r="AU688" s="247" t="s">
        <v>96</v>
      </c>
      <c r="AY688" s="16" t="s">
        <v>278</v>
      </c>
      <c r="BE688" s="248">
        <f>IF(N688="základní",J688,0)</f>
        <v>0</v>
      </c>
      <c r="BF688" s="248">
        <f>IF(N688="snížená",J688,0)</f>
        <v>0</v>
      </c>
      <c r="BG688" s="248">
        <f>IF(N688="zákl. přenesená",J688,0)</f>
        <v>0</v>
      </c>
      <c r="BH688" s="248">
        <f>IF(N688="sníž. přenesená",J688,0)</f>
        <v>0</v>
      </c>
      <c r="BI688" s="248">
        <f>IF(N688="nulová",J688,0)</f>
        <v>0</v>
      </c>
      <c r="BJ688" s="16" t="s">
        <v>93</v>
      </c>
      <c r="BK688" s="248">
        <f>ROUND(I688*H688,2)</f>
        <v>0</v>
      </c>
      <c r="BL688" s="16" t="s">
        <v>362</v>
      </c>
      <c r="BM688" s="247" t="s">
        <v>1472</v>
      </c>
    </row>
    <row r="689" spans="2:51" s="12" customFormat="1" ht="12">
      <c r="B689" s="249"/>
      <c r="C689" s="250"/>
      <c r="D689" s="251" t="s">
        <v>291</v>
      </c>
      <c r="E689" s="252" t="s">
        <v>1</v>
      </c>
      <c r="F689" s="253" t="s">
        <v>1473</v>
      </c>
      <c r="G689" s="250"/>
      <c r="H689" s="254">
        <v>4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AT689" s="260" t="s">
        <v>291</v>
      </c>
      <c r="AU689" s="260" t="s">
        <v>96</v>
      </c>
      <c r="AV689" s="12" t="s">
        <v>96</v>
      </c>
      <c r="AW689" s="12" t="s">
        <v>42</v>
      </c>
      <c r="AX689" s="12" t="s">
        <v>93</v>
      </c>
      <c r="AY689" s="260" t="s">
        <v>278</v>
      </c>
    </row>
    <row r="690" spans="2:65" s="1" customFormat="1" ht="32.4" customHeight="1">
      <c r="B690" s="38"/>
      <c r="C690" s="236" t="s">
        <v>1474</v>
      </c>
      <c r="D690" s="236" t="s">
        <v>280</v>
      </c>
      <c r="E690" s="237" t="s">
        <v>1475</v>
      </c>
      <c r="F690" s="238" t="s">
        <v>1476</v>
      </c>
      <c r="G690" s="239" t="s">
        <v>283</v>
      </c>
      <c r="H690" s="240">
        <v>7.2</v>
      </c>
      <c r="I690" s="241"/>
      <c r="J690" s="242">
        <f>ROUND(I690*H690,2)</f>
        <v>0</v>
      </c>
      <c r="K690" s="238" t="s">
        <v>284</v>
      </c>
      <c r="L690" s="43"/>
      <c r="M690" s="243" t="s">
        <v>1</v>
      </c>
      <c r="N690" s="244" t="s">
        <v>51</v>
      </c>
      <c r="O690" s="86"/>
      <c r="P690" s="245">
        <f>O690*H690</f>
        <v>0</v>
      </c>
      <c r="Q690" s="245">
        <v>0</v>
      </c>
      <c r="R690" s="245">
        <f>Q690*H690</f>
        <v>0</v>
      </c>
      <c r="S690" s="245">
        <v>0.00191</v>
      </c>
      <c r="T690" s="246">
        <f>S690*H690</f>
        <v>0.013752</v>
      </c>
      <c r="AR690" s="247" t="s">
        <v>362</v>
      </c>
      <c r="AT690" s="247" t="s">
        <v>280</v>
      </c>
      <c r="AU690" s="247" t="s">
        <v>96</v>
      </c>
      <c r="AY690" s="16" t="s">
        <v>278</v>
      </c>
      <c r="BE690" s="248">
        <f>IF(N690="základní",J690,0)</f>
        <v>0</v>
      </c>
      <c r="BF690" s="248">
        <f>IF(N690="snížená",J690,0)</f>
        <v>0</v>
      </c>
      <c r="BG690" s="248">
        <f>IF(N690="zákl. přenesená",J690,0)</f>
        <v>0</v>
      </c>
      <c r="BH690" s="248">
        <f>IF(N690="sníž. přenesená",J690,0)</f>
        <v>0</v>
      </c>
      <c r="BI690" s="248">
        <f>IF(N690="nulová",J690,0)</f>
        <v>0</v>
      </c>
      <c r="BJ690" s="16" t="s">
        <v>93</v>
      </c>
      <c r="BK690" s="248">
        <f>ROUND(I690*H690,2)</f>
        <v>0</v>
      </c>
      <c r="BL690" s="16" t="s">
        <v>362</v>
      </c>
      <c r="BM690" s="247" t="s">
        <v>1477</v>
      </c>
    </row>
    <row r="691" spans="2:51" s="12" customFormat="1" ht="12">
      <c r="B691" s="249"/>
      <c r="C691" s="250"/>
      <c r="D691" s="251" t="s">
        <v>291</v>
      </c>
      <c r="E691" s="252" t="s">
        <v>1</v>
      </c>
      <c r="F691" s="253" t="s">
        <v>1478</v>
      </c>
      <c r="G691" s="250"/>
      <c r="H691" s="254">
        <v>7.2</v>
      </c>
      <c r="I691" s="255"/>
      <c r="J691" s="250"/>
      <c r="K691" s="250"/>
      <c r="L691" s="256"/>
      <c r="M691" s="257"/>
      <c r="N691" s="258"/>
      <c r="O691" s="258"/>
      <c r="P691" s="258"/>
      <c r="Q691" s="258"/>
      <c r="R691" s="258"/>
      <c r="S691" s="258"/>
      <c r="T691" s="259"/>
      <c r="AT691" s="260" t="s">
        <v>291</v>
      </c>
      <c r="AU691" s="260" t="s">
        <v>96</v>
      </c>
      <c r="AV691" s="12" t="s">
        <v>96</v>
      </c>
      <c r="AW691" s="12" t="s">
        <v>42</v>
      </c>
      <c r="AX691" s="12" t="s">
        <v>93</v>
      </c>
      <c r="AY691" s="260" t="s">
        <v>278</v>
      </c>
    </row>
    <row r="692" spans="2:65" s="1" customFormat="1" ht="21.6" customHeight="1">
      <c r="B692" s="38"/>
      <c r="C692" s="236" t="s">
        <v>1479</v>
      </c>
      <c r="D692" s="236" t="s">
        <v>280</v>
      </c>
      <c r="E692" s="237" t="s">
        <v>1480</v>
      </c>
      <c r="F692" s="238" t="s">
        <v>1481</v>
      </c>
      <c r="G692" s="239" t="s">
        <v>283</v>
      </c>
      <c r="H692" s="240">
        <v>11.784</v>
      </c>
      <c r="I692" s="241"/>
      <c r="J692" s="242">
        <f>ROUND(I692*H692,2)</f>
        <v>0</v>
      </c>
      <c r="K692" s="238" t="s">
        <v>284</v>
      </c>
      <c r="L692" s="43"/>
      <c r="M692" s="243" t="s">
        <v>1</v>
      </c>
      <c r="N692" s="244" t="s">
        <v>51</v>
      </c>
      <c r="O692" s="86"/>
      <c r="P692" s="245">
        <f>O692*H692</f>
        <v>0</v>
      </c>
      <c r="Q692" s="245">
        <v>0</v>
      </c>
      <c r="R692" s="245">
        <f>Q692*H692</f>
        <v>0</v>
      </c>
      <c r="S692" s="245">
        <v>0.0026</v>
      </c>
      <c r="T692" s="246">
        <f>S692*H692</f>
        <v>0.0306384</v>
      </c>
      <c r="AR692" s="247" t="s">
        <v>362</v>
      </c>
      <c r="AT692" s="247" t="s">
        <v>280</v>
      </c>
      <c r="AU692" s="247" t="s">
        <v>96</v>
      </c>
      <c r="AY692" s="16" t="s">
        <v>278</v>
      </c>
      <c r="BE692" s="248">
        <f>IF(N692="základní",J692,0)</f>
        <v>0</v>
      </c>
      <c r="BF692" s="248">
        <f>IF(N692="snížená",J692,0)</f>
        <v>0</v>
      </c>
      <c r="BG692" s="248">
        <f>IF(N692="zákl. přenesená",J692,0)</f>
        <v>0</v>
      </c>
      <c r="BH692" s="248">
        <f>IF(N692="sníž. přenesená",J692,0)</f>
        <v>0</v>
      </c>
      <c r="BI692" s="248">
        <f>IF(N692="nulová",J692,0)</f>
        <v>0</v>
      </c>
      <c r="BJ692" s="16" t="s">
        <v>93</v>
      </c>
      <c r="BK692" s="248">
        <f>ROUND(I692*H692,2)</f>
        <v>0</v>
      </c>
      <c r="BL692" s="16" t="s">
        <v>362</v>
      </c>
      <c r="BM692" s="247" t="s">
        <v>1482</v>
      </c>
    </row>
    <row r="693" spans="2:51" s="12" customFormat="1" ht="12">
      <c r="B693" s="249"/>
      <c r="C693" s="250"/>
      <c r="D693" s="251" t="s">
        <v>291</v>
      </c>
      <c r="E693" s="252" t="s">
        <v>1</v>
      </c>
      <c r="F693" s="253" t="s">
        <v>1483</v>
      </c>
      <c r="G693" s="250"/>
      <c r="H693" s="254">
        <v>11.784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AT693" s="260" t="s">
        <v>291</v>
      </c>
      <c r="AU693" s="260" t="s">
        <v>96</v>
      </c>
      <c r="AV693" s="12" t="s">
        <v>96</v>
      </c>
      <c r="AW693" s="12" t="s">
        <v>42</v>
      </c>
      <c r="AX693" s="12" t="s">
        <v>93</v>
      </c>
      <c r="AY693" s="260" t="s">
        <v>278</v>
      </c>
    </row>
    <row r="694" spans="2:65" s="1" customFormat="1" ht="32.4" customHeight="1">
      <c r="B694" s="38"/>
      <c r="C694" s="236" t="s">
        <v>1484</v>
      </c>
      <c r="D694" s="236" t="s">
        <v>280</v>
      </c>
      <c r="E694" s="237" t="s">
        <v>1485</v>
      </c>
      <c r="F694" s="238" t="s">
        <v>1486</v>
      </c>
      <c r="G694" s="239" t="s">
        <v>312</v>
      </c>
      <c r="H694" s="240">
        <v>13.461</v>
      </c>
      <c r="I694" s="241"/>
      <c r="J694" s="242">
        <f>ROUND(I694*H694,2)</f>
        <v>0</v>
      </c>
      <c r="K694" s="238" t="s">
        <v>284</v>
      </c>
      <c r="L694" s="43"/>
      <c r="M694" s="243" t="s">
        <v>1</v>
      </c>
      <c r="N694" s="244" t="s">
        <v>51</v>
      </c>
      <c r="O694" s="86"/>
      <c r="P694" s="245">
        <f>O694*H694</f>
        <v>0</v>
      </c>
      <c r="Q694" s="245">
        <v>0.00276</v>
      </c>
      <c r="R694" s="245">
        <f>Q694*H694</f>
        <v>0.03715236</v>
      </c>
      <c r="S694" s="245">
        <v>0</v>
      </c>
      <c r="T694" s="246">
        <f>S694*H694</f>
        <v>0</v>
      </c>
      <c r="AR694" s="247" t="s">
        <v>362</v>
      </c>
      <c r="AT694" s="247" t="s">
        <v>280</v>
      </c>
      <c r="AU694" s="247" t="s">
        <v>96</v>
      </c>
      <c r="AY694" s="16" t="s">
        <v>278</v>
      </c>
      <c r="BE694" s="248">
        <f>IF(N694="základní",J694,0)</f>
        <v>0</v>
      </c>
      <c r="BF694" s="248">
        <f>IF(N694="snížená",J694,0)</f>
        <v>0</v>
      </c>
      <c r="BG694" s="248">
        <f>IF(N694="zákl. přenesená",J694,0)</f>
        <v>0</v>
      </c>
      <c r="BH694" s="248">
        <f>IF(N694="sníž. přenesená",J694,0)</f>
        <v>0</v>
      </c>
      <c r="BI694" s="248">
        <f>IF(N694="nulová",J694,0)</f>
        <v>0</v>
      </c>
      <c r="BJ694" s="16" t="s">
        <v>93</v>
      </c>
      <c r="BK694" s="248">
        <f>ROUND(I694*H694,2)</f>
        <v>0</v>
      </c>
      <c r="BL694" s="16" t="s">
        <v>362</v>
      </c>
      <c r="BM694" s="247" t="s">
        <v>1487</v>
      </c>
    </row>
    <row r="695" spans="2:51" s="12" customFormat="1" ht="12">
      <c r="B695" s="249"/>
      <c r="C695" s="250"/>
      <c r="D695" s="251" t="s">
        <v>291</v>
      </c>
      <c r="E695" s="252" t="s">
        <v>1</v>
      </c>
      <c r="F695" s="253" t="s">
        <v>1468</v>
      </c>
      <c r="G695" s="250"/>
      <c r="H695" s="254">
        <v>13.461</v>
      </c>
      <c r="I695" s="255"/>
      <c r="J695" s="250"/>
      <c r="K695" s="250"/>
      <c r="L695" s="256"/>
      <c r="M695" s="257"/>
      <c r="N695" s="258"/>
      <c r="O695" s="258"/>
      <c r="P695" s="258"/>
      <c r="Q695" s="258"/>
      <c r="R695" s="258"/>
      <c r="S695" s="258"/>
      <c r="T695" s="259"/>
      <c r="AT695" s="260" t="s">
        <v>291</v>
      </c>
      <c r="AU695" s="260" t="s">
        <v>96</v>
      </c>
      <c r="AV695" s="12" t="s">
        <v>96</v>
      </c>
      <c r="AW695" s="12" t="s">
        <v>42</v>
      </c>
      <c r="AX695" s="12" t="s">
        <v>93</v>
      </c>
      <c r="AY695" s="260" t="s">
        <v>278</v>
      </c>
    </row>
    <row r="696" spans="2:65" s="1" customFormat="1" ht="32.4" customHeight="1">
      <c r="B696" s="38"/>
      <c r="C696" s="236" t="s">
        <v>1488</v>
      </c>
      <c r="D696" s="236" t="s">
        <v>280</v>
      </c>
      <c r="E696" s="237" t="s">
        <v>1489</v>
      </c>
      <c r="F696" s="238" t="s">
        <v>1490</v>
      </c>
      <c r="G696" s="239" t="s">
        <v>283</v>
      </c>
      <c r="H696" s="240">
        <v>27</v>
      </c>
      <c r="I696" s="241"/>
      <c r="J696" s="242">
        <f>ROUND(I696*H696,2)</f>
        <v>0</v>
      </c>
      <c r="K696" s="238" t="s">
        <v>284</v>
      </c>
      <c r="L696" s="43"/>
      <c r="M696" s="243" t="s">
        <v>1</v>
      </c>
      <c r="N696" s="244" t="s">
        <v>51</v>
      </c>
      <c r="O696" s="86"/>
      <c r="P696" s="245">
        <f>O696*H696</f>
        <v>0</v>
      </c>
      <c r="Q696" s="245">
        <v>0</v>
      </c>
      <c r="R696" s="245">
        <f>Q696*H696</f>
        <v>0</v>
      </c>
      <c r="S696" s="245">
        <v>0</v>
      </c>
      <c r="T696" s="246">
        <f>S696*H696</f>
        <v>0</v>
      </c>
      <c r="AR696" s="247" t="s">
        <v>362</v>
      </c>
      <c r="AT696" s="247" t="s">
        <v>280</v>
      </c>
      <c r="AU696" s="247" t="s">
        <v>96</v>
      </c>
      <c r="AY696" s="16" t="s">
        <v>278</v>
      </c>
      <c r="BE696" s="248">
        <f>IF(N696="základní",J696,0)</f>
        <v>0</v>
      </c>
      <c r="BF696" s="248">
        <f>IF(N696="snížená",J696,0)</f>
        <v>0</v>
      </c>
      <c r="BG696" s="248">
        <f>IF(N696="zákl. přenesená",J696,0)</f>
        <v>0</v>
      </c>
      <c r="BH696" s="248">
        <f>IF(N696="sníž. přenesená",J696,0)</f>
        <v>0</v>
      </c>
      <c r="BI696" s="248">
        <f>IF(N696="nulová",J696,0)</f>
        <v>0</v>
      </c>
      <c r="BJ696" s="16" t="s">
        <v>93</v>
      </c>
      <c r="BK696" s="248">
        <f>ROUND(I696*H696,2)</f>
        <v>0</v>
      </c>
      <c r="BL696" s="16" t="s">
        <v>362</v>
      </c>
      <c r="BM696" s="247" t="s">
        <v>1491</v>
      </c>
    </row>
    <row r="697" spans="2:51" s="12" customFormat="1" ht="12">
      <c r="B697" s="249"/>
      <c r="C697" s="250"/>
      <c r="D697" s="251" t="s">
        <v>291</v>
      </c>
      <c r="E697" s="252" t="s">
        <v>1</v>
      </c>
      <c r="F697" s="253" t="s">
        <v>1492</v>
      </c>
      <c r="G697" s="250"/>
      <c r="H697" s="254">
        <v>27</v>
      </c>
      <c r="I697" s="255"/>
      <c r="J697" s="250"/>
      <c r="K697" s="250"/>
      <c r="L697" s="256"/>
      <c r="M697" s="257"/>
      <c r="N697" s="258"/>
      <c r="O697" s="258"/>
      <c r="P697" s="258"/>
      <c r="Q697" s="258"/>
      <c r="R697" s="258"/>
      <c r="S697" s="258"/>
      <c r="T697" s="259"/>
      <c r="AT697" s="260" t="s">
        <v>291</v>
      </c>
      <c r="AU697" s="260" t="s">
        <v>96</v>
      </c>
      <c r="AV697" s="12" t="s">
        <v>96</v>
      </c>
      <c r="AW697" s="12" t="s">
        <v>42</v>
      </c>
      <c r="AX697" s="12" t="s">
        <v>93</v>
      </c>
      <c r="AY697" s="260" t="s">
        <v>278</v>
      </c>
    </row>
    <row r="698" spans="2:65" s="1" customFormat="1" ht="14.4" customHeight="1">
      <c r="B698" s="38"/>
      <c r="C698" s="282" t="s">
        <v>1493</v>
      </c>
      <c r="D698" s="282" t="s">
        <v>407</v>
      </c>
      <c r="E698" s="283" t="s">
        <v>1494</v>
      </c>
      <c r="F698" s="284" t="s">
        <v>1495</v>
      </c>
      <c r="G698" s="285" t="s">
        <v>370</v>
      </c>
      <c r="H698" s="286">
        <v>12</v>
      </c>
      <c r="I698" s="287"/>
      <c r="J698" s="288">
        <f>ROUND(I698*H698,2)</f>
        <v>0</v>
      </c>
      <c r="K698" s="284" t="s">
        <v>284</v>
      </c>
      <c r="L698" s="289"/>
      <c r="M698" s="290" t="s">
        <v>1</v>
      </c>
      <c r="N698" s="291" t="s">
        <v>51</v>
      </c>
      <c r="O698" s="86"/>
      <c r="P698" s="245">
        <f>O698*H698</f>
        <v>0</v>
      </c>
      <c r="Q698" s="245">
        <v>0.0028</v>
      </c>
      <c r="R698" s="245">
        <f>Q698*H698</f>
        <v>0.0336</v>
      </c>
      <c r="S698" s="245">
        <v>0</v>
      </c>
      <c r="T698" s="246">
        <f>S698*H698</f>
        <v>0</v>
      </c>
      <c r="AR698" s="247" t="s">
        <v>444</v>
      </c>
      <c r="AT698" s="247" t="s">
        <v>407</v>
      </c>
      <c r="AU698" s="247" t="s">
        <v>96</v>
      </c>
      <c r="AY698" s="16" t="s">
        <v>278</v>
      </c>
      <c r="BE698" s="248">
        <f>IF(N698="základní",J698,0)</f>
        <v>0</v>
      </c>
      <c r="BF698" s="248">
        <f>IF(N698="snížená",J698,0)</f>
        <v>0</v>
      </c>
      <c r="BG698" s="248">
        <f>IF(N698="zákl. přenesená",J698,0)</f>
        <v>0</v>
      </c>
      <c r="BH698" s="248">
        <f>IF(N698="sníž. přenesená",J698,0)</f>
        <v>0</v>
      </c>
      <c r="BI698" s="248">
        <f>IF(N698="nulová",J698,0)</f>
        <v>0</v>
      </c>
      <c r="BJ698" s="16" t="s">
        <v>93</v>
      </c>
      <c r="BK698" s="248">
        <f>ROUND(I698*H698,2)</f>
        <v>0</v>
      </c>
      <c r="BL698" s="16" t="s">
        <v>362</v>
      </c>
      <c r="BM698" s="247" t="s">
        <v>1496</v>
      </c>
    </row>
    <row r="699" spans="2:51" s="12" customFormat="1" ht="12">
      <c r="B699" s="249"/>
      <c r="C699" s="250"/>
      <c r="D699" s="251" t="s">
        <v>291</v>
      </c>
      <c r="E699" s="252" t="s">
        <v>1</v>
      </c>
      <c r="F699" s="253" t="s">
        <v>1497</v>
      </c>
      <c r="G699" s="250"/>
      <c r="H699" s="254">
        <v>12</v>
      </c>
      <c r="I699" s="255"/>
      <c r="J699" s="250"/>
      <c r="K699" s="250"/>
      <c r="L699" s="256"/>
      <c r="M699" s="257"/>
      <c r="N699" s="258"/>
      <c r="O699" s="258"/>
      <c r="P699" s="258"/>
      <c r="Q699" s="258"/>
      <c r="R699" s="258"/>
      <c r="S699" s="258"/>
      <c r="T699" s="259"/>
      <c r="AT699" s="260" t="s">
        <v>291</v>
      </c>
      <c r="AU699" s="260" t="s">
        <v>96</v>
      </c>
      <c r="AV699" s="12" t="s">
        <v>96</v>
      </c>
      <c r="AW699" s="12" t="s">
        <v>42</v>
      </c>
      <c r="AX699" s="12" t="s">
        <v>93</v>
      </c>
      <c r="AY699" s="260" t="s">
        <v>278</v>
      </c>
    </row>
    <row r="700" spans="2:65" s="1" customFormat="1" ht="43.2" customHeight="1">
      <c r="B700" s="38"/>
      <c r="C700" s="236" t="s">
        <v>1498</v>
      </c>
      <c r="D700" s="236" t="s">
        <v>280</v>
      </c>
      <c r="E700" s="237" t="s">
        <v>1499</v>
      </c>
      <c r="F700" s="238" t="s">
        <v>1500</v>
      </c>
      <c r="G700" s="239" t="s">
        <v>370</v>
      </c>
      <c r="H700" s="240">
        <v>27</v>
      </c>
      <c r="I700" s="241"/>
      <c r="J700" s="242">
        <f>ROUND(I700*H700,2)</f>
        <v>0</v>
      </c>
      <c r="K700" s="238" t="s">
        <v>284</v>
      </c>
      <c r="L700" s="43"/>
      <c r="M700" s="243" t="s">
        <v>1</v>
      </c>
      <c r="N700" s="244" t="s">
        <v>51</v>
      </c>
      <c r="O700" s="86"/>
      <c r="P700" s="245">
        <f>O700*H700</f>
        <v>0</v>
      </c>
      <c r="Q700" s="245">
        <v>0.00045</v>
      </c>
      <c r="R700" s="245">
        <f>Q700*H700</f>
        <v>0.01215</v>
      </c>
      <c r="S700" s="245">
        <v>0</v>
      </c>
      <c r="T700" s="246">
        <f>S700*H700</f>
        <v>0</v>
      </c>
      <c r="AR700" s="247" t="s">
        <v>362</v>
      </c>
      <c r="AT700" s="247" t="s">
        <v>280</v>
      </c>
      <c r="AU700" s="247" t="s">
        <v>96</v>
      </c>
      <c r="AY700" s="16" t="s">
        <v>278</v>
      </c>
      <c r="BE700" s="248">
        <f>IF(N700="základní",J700,0)</f>
        <v>0</v>
      </c>
      <c r="BF700" s="248">
        <f>IF(N700="snížená",J700,0)</f>
        <v>0</v>
      </c>
      <c r="BG700" s="248">
        <f>IF(N700="zákl. přenesená",J700,0)</f>
        <v>0</v>
      </c>
      <c r="BH700" s="248">
        <f>IF(N700="sníž. přenesená",J700,0)</f>
        <v>0</v>
      </c>
      <c r="BI700" s="248">
        <f>IF(N700="nulová",J700,0)</f>
        <v>0</v>
      </c>
      <c r="BJ700" s="16" t="s">
        <v>93</v>
      </c>
      <c r="BK700" s="248">
        <f>ROUND(I700*H700,2)</f>
        <v>0</v>
      </c>
      <c r="BL700" s="16" t="s">
        <v>362</v>
      </c>
      <c r="BM700" s="247" t="s">
        <v>1501</v>
      </c>
    </row>
    <row r="701" spans="2:51" s="12" customFormat="1" ht="12">
      <c r="B701" s="249"/>
      <c r="C701" s="250"/>
      <c r="D701" s="251" t="s">
        <v>291</v>
      </c>
      <c r="E701" s="252" t="s">
        <v>1</v>
      </c>
      <c r="F701" s="253" t="s">
        <v>1502</v>
      </c>
      <c r="G701" s="250"/>
      <c r="H701" s="254">
        <v>27</v>
      </c>
      <c r="I701" s="255"/>
      <c r="J701" s="250"/>
      <c r="K701" s="250"/>
      <c r="L701" s="256"/>
      <c r="M701" s="257"/>
      <c r="N701" s="258"/>
      <c r="O701" s="258"/>
      <c r="P701" s="258"/>
      <c r="Q701" s="258"/>
      <c r="R701" s="258"/>
      <c r="S701" s="258"/>
      <c r="T701" s="259"/>
      <c r="AT701" s="260" t="s">
        <v>291</v>
      </c>
      <c r="AU701" s="260" t="s">
        <v>96</v>
      </c>
      <c r="AV701" s="12" t="s">
        <v>96</v>
      </c>
      <c r="AW701" s="12" t="s">
        <v>42</v>
      </c>
      <c r="AX701" s="12" t="s">
        <v>93</v>
      </c>
      <c r="AY701" s="260" t="s">
        <v>278</v>
      </c>
    </row>
    <row r="702" spans="2:65" s="1" customFormat="1" ht="32.4" customHeight="1">
      <c r="B702" s="38"/>
      <c r="C702" s="236" t="s">
        <v>1503</v>
      </c>
      <c r="D702" s="236" t="s">
        <v>280</v>
      </c>
      <c r="E702" s="237" t="s">
        <v>1504</v>
      </c>
      <c r="F702" s="238" t="s">
        <v>1505</v>
      </c>
      <c r="G702" s="239" t="s">
        <v>283</v>
      </c>
      <c r="H702" s="240">
        <v>7.5</v>
      </c>
      <c r="I702" s="241"/>
      <c r="J702" s="242">
        <f>ROUND(I702*H702,2)</f>
        <v>0</v>
      </c>
      <c r="K702" s="238" t="s">
        <v>284</v>
      </c>
      <c r="L702" s="43"/>
      <c r="M702" s="243" t="s">
        <v>1</v>
      </c>
      <c r="N702" s="244" t="s">
        <v>51</v>
      </c>
      <c r="O702" s="86"/>
      <c r="P702" s="245">
        <f>O702*H702</f>
        <v>0</v>
      </c>
      <c r="Q702" s="245">
        <v>0.00351</v>
      </c>
      <c r="R702" s="245">
        <f>Q702*H702</f>
        <v>0.026325</v>
      </c>
      <c r="S702" s="245">
        <v>0</v>
      </c>
      <c r="T702" s="246">
        <f>S702*H702</f>
        <v>0</v>
      </c>
      <c r="AR702" s="247" t="s">
        <v>362</v>
      </c>
      <c r="AT702" s="247" t="s">
        <v>280</v>
      </c>
      <c r="AU702" s="247" t="s">
        <v>96</v>
      </c>
      <c r="AY702" s="16" t="s">
        <v>278</v>
      </c>
      <c r="BE702" s="248">
        <f>IF(N702="základní",J702,0)</f>
        <v>0</v>
      </c>
      <c r="BF702" s="248">
        <f>IF(N702="snížená",J702,0)</f>
        <v>0</v>
      </c>
      <c r="BG702" s="248">
        <f>IF(N702="zákl. přenesená",J702,0)</f>
        <v>0</v>
      </c>
      <c r="BH702" s="248">
        <f>IF(N702="sníž. přenesená",J702,0)</f>
        <v>0</v>
      </c>
      <c r="BI702" s="248">
        <f>IF(N702="nulová",J702,0)</f>
        <v>0</v>
      </c>
      <c r="BJ702" s="16" t="s">
        <v>93</v>
      </c>
      <c r="BK702" s="248">
        <f>ROUND(I702*H702,2)</f>
        <v>0</v>
      </c>
      <c r="BL702" s="16" t="s">
        <v>362</v>
      </c>
      <c r="BM702" s="247" t="s">
        <v>1506</v>
      </c>
    </row>
    <row r="703" spans="2:51" s="12" customFormat="1" ht="12">
      <c r="B703" s="249"/>
      <c r="C703" s="250"/>
      <c r="D703" s="251" t="s">
        <v>291</v>
      </c>
      <c r="E703" s="252" t="s">
        <v>1</v>
      </c>
      <c r="F703" s="253" t="s">
        <v>1507</v>
      </c>
      <c r="G703" s="250"/>
      <c r="H703" s="254">
        <v>7.5</v>
      </c>
      <c r="I703" s="255"/>
      <c r="J703" s="250"/>
      <c r="K703" s="250"/>
      <c r="L703" s="256"/>
      <c r="M703" s="257"/>
      <c r="N703" s="258"/>
      <c r="O703" s="258"/>
      <c r="P703" s="258"/>
      <c r="Q703" s="258"/>
      <c r="R703" s="258"/>
      <c r="S703" s="258"/>
      <c r="T703" s="259"/>
      <c r="AT703" s="260" t="s">
        <v>291</v>
      </c>
      <c r="AU703" s="260" t="s">
        <v>96</v>
      </c>
      <c r="AV703" s="12" t="s">
        <v>96</v>
      </c>
      <c r="AW703" s="12" t="s">
        <v>42</v>
      </c>
      <c r="AX703" s="12" t="s">
        <v>93</v>
      </c>
      <c r="AY703" s="260" t="s">
        <v>278</v>
      </c>
    </row>
    <row r="704" spans="2:65" s="1" customFormat="1" ht="54" customHeight="1">
      <c r="B704" s="38"/>
      <c r="C704" s="236" t="s">
        <v>1508</v>
      </c>
      <c r="D704" s="236" t="s">
        <v>280</v>
      </c>
      <c r="E704" s="237" t="s">
        <v>1509</v>
      </c>
      <c r="F704" s="238" t="s">
        <v>1510</v>
      </c>
      <c r="G704" s="239" t="s">
        <v>370</v>
      </c>
      <c r="H704" s="240">
        <v>2</v>
      </c>
      <c r="I704" s="241"/>
      <c r="J704" s="242">
        <f>ROUND(I704*H704,2)</f>
        <v>0</v>
      </c>
      <c r="K704" s="238" t="s">
        <v>284</v>
      </c>
      <c r="L704" s="43"/>
      <c r="M704" s="243" t="s">
        <v>1</v>
      </c>
      <c r="N704" s="244" t="s">
        <v>51</v>
      </c>
      <c r="O704" s="86"/>
      <c r="P704" s="245">
        <f>O704*H704</f>
        <v>0</v>
      </c>
      <c r="Q704" s="245">
        <v>0</v>
      </c>
      <c r="R704" s="245">
        <f>Q704*H704</f>
        <v>0</v>
      </c>
      <c r="S704" s="245">
        <v>0</v>
      </c>
      <c r="T704" s="246">
        <f>S704*H704</f>
        <v>0</v>
      </c>
      <c r="AR704" s="247" t="s">
        <v>362</v>
      </c>
      <c r="AT704" s="247" t="s">
        <v>280</v>
      </c>
      <c r="AU704" s="247" t="s">
        <v>96</v>
      </c>
      <c r="AY704" s="16" t="s">
        <v>278</v>
      </c>
      <c r="BE704" s="248">
        <f>IF(N704="základní",J704,0)</f>
        <v>0</v>
      </c>
      <c r="BF704" s="248">
        <f>IF(N704="snížená",J704,0)</f>
        <v>0</v>
      </c>
      <c r="BG704" s="248">
        <f>IF(N704="zákl. přenesená",J704,0)</f>
        <v>0</v>
      </c>
      <c r="BH704" s="248">
        <f>IF(N704="sníž. přenesená",J704,0)</f>
        <v>0</v>
      </c>
      <c r="BI704" s="248">
        <f>IF(N704="nulová",J704,0)</f>
        <v>0</v>
      </c>
      <c r="BJ704" s="16" t="s">
        <v>93</v>
      </c>
      <c r="BK704" s="248">
        <f>ROUND(I704*H704,2)</f>
        <v>0</v>
      </c>
      <c r="BL704" s="16" t="s">
        <v>362</v>
      </c>
      <c r="BM704" s="247" t="s">
        <v>1511</v>
      </c>
    </row>
    <row r="705" spans="2:65" s="1" customFormat="1" ht="43.2" customHeight="1">
      <c r="B705" s="38"/>
      <c r="C705" s="236" t="s">
        <v>1512</v>
      </c>
      <c r="D705" s="236" t="s">
        <v>280</v>
      </c>
      <c r="E705" s="237" t="s">
        <v>1513</v>
      </c>
      <c r="F705" s="238" t="s">
        <v>1514</v>
      </c>
      <c r="G705" s="239" t="s">
        <v>283</v>
      </c>
      <c r="H705" s="240">
        <v>19.4</v>
      </c>
      <c r="I705" s="241"/>
      <c r="J705" s="242">
        <f>ROUND(I705*H705,2)</f>
        <v>0</v>
      </c>
      <c r="K705" s="238" t="s">
        <v>284</v>
      </c>
      <c r="L705" s="43"/>
      <c r="M705" s="243" t="s">
        <v>1</v>
      </c>
      <c r="N705" s="244" t="s">
        <v>51</v>
      </c>
      <c r="O705" s="86"/>
      <c r="P705" s="245">
        <f>O705*H705</f>
        <v>0</v>
      </c>
      <c r="Q705" s="245">
        <v>0.0035</v>
      </c>
      <c r="R705" s="245">
        <f>Q705*H705</f>
        <v>0.0679</v>
      </c>
      <c r="S705" s="245">
        <v>0</v>
      </c>
      <c r="T705" s="246">
        <f>S705*H705</f>
        <v>0</v>
      </c>
      <c r="AR705" s="247" t="s">
        <v>362</v>
      </c>
      <c r="AT705" s="247" t="s">
        <v>280</v>
      </c>
      <c r="AU705" s="247" t="s">
        <v>96</v>
      </c>
      <c r="AY705" s="16" t="s">
        <v>278</v>
      </c>
      <c r="BE705" s="248">
        <f>IF(N705="základní",J705,0)</f>
        <v>0</v>
      </c>
      <c r="BF705" s="248">
        <f>IF(N705="snížená",J705,0)</f>
        <v>0</v>
      </c>
      <c r="BG705" s="248">
        <f>IF(N705="zákl. přenesená",J705,0)</f>
        <v>0</v>
      </c>
      <c r="BH705" s="248">
        <f>IF(N705="sníž. přenesená",J705,0)</f>
        <v>0</v>
      </c>
      <c r="BI705" s="248">
        <f>IF(N705="nulová",J705,0)</f>
        <v>0</v>
      </c>
      <c r="BJ705" s="16" t="s">
        <v>93</v>
      </c>
      <c r="BK705" s="248">
        <f>ROUND(I705*H705,2)</f>
        <v>0</v>
      </c>
      <c r="BL705" s="16" t="s">
        <v>362</v>
      </c>
      <c r="BM705" s="247" t="s">
        <v>1515</v>
      </c>
    </row>
    <row r="706" spans="2:51" s="12" customFormat="1" ht="12">
      <c r="B706" s="249"/>
      <c r="C706" s="250"/>
      <c r="D706" s="251" t="s">
        <v>291</v>
      </c>
      <c r="E706" s="252" t="s">
        <v>1</v>
      </c>
      <c r="F706" s="253" t="s">
        <v>1516</v>
      </c>
      <c r="G706" s="250"/>
      <c r="H706" s="254">
        <v>19.4</v>
      </c>
      <c r="I706" s="255"/>
      <c r="J706" s="250"/>
      <c r="K706" s="250"/>
      <c r="L706" s="256"/>
      <c r="M706" s="257"/>
      <c r="N706" s="258"/>
      <c r="O706" s="258"/>
      <c r="P706" s="258"/>
      <c r="Q706" s="258"/>
      <c r="R706" s="258"/>
      <c r="S706" s="258"/>
      <c r="T706" s="259"/>
      <c r="AT706" s="260" t="s">
        <v>291</v>
      </c>
      <c r="AU706" s="260" t="s">
        <v>96</v>
      </c>
      <c r="AV706" s="12" t="s">
        <v>96</v>
      </c>
      <c r="AW706" s="12" t="s">
        <v>42</v>
      </c>
      <c r="AX706" s="12" t="s">
        <v>93</v>
      </c>
      <c r="AY706" s="260" t="s">
        <v>278</v>
      </c>
    </row>
    <row r="707" spans="2:65" s="1" customFormat="1" ht="43.2" customHeight="1">
      <c r="B707" s="38"/>
      <c r="C707" s="236" t="s">
        <v>1517</v>
      </c>
      <c r="D707" s="236" t="s">
        <v>280</v>
      </c>
      <c r="E707" s="237" t="s">
        <v>1518</v>
      </c>
      <c r="F707" s="238" t="s">
        <v>1519</v>
      </c>
      <c r="G707" s="239" t="s">
        <v>370</v>
      </c>
      <c r="H707" s="240">
        <v>2</v>
      </c>
      <c r="I707" s="241"/>
      <c r="J707" s="242">
        <f>ROUND(I707*H707,2)</f>
        <v>0</v>
      </c>
      <c r="K707" s="238" t="s">
        <v>284</v>
      </c>
      <c r="L707" s="43"/>
      <c r="M707" s="243" t="s">
        <v>1</v>
      </c>
      <c r="N707" s="244" t="s">
        <v>51</v>
      </c>
      <c r="O707" s="86"/>
      <c r="P707" s="245">
        <f>O707*H707</f>
        <v>0</v>
      </c>
      <c r="Q707" s="245">
        <v>0.00212</v>
      </c>
      <c r="R707" s="245">
        <f>Q707*H707</f>
        <v>0.00424</v>
      </c>
      <c r="S707" s="245">
        <v>0</v>
      </c>
      <c r="T707" s="246">
        <f>S707*H707</f>
        <v>0</v>
      </c>
      <c r="AR707" s="247" t="s">
        <v>362</v>
      </c>
      <c r="AT707" s="247" t="s">
        <v>280</v>
      </c>
      <c r="AU707" s="247" t="s">
        <v>96</v>
      </c>
      <c r="AY707" s="16" t="s">
        <v>278</v>
      </c>
      <c r="BE707" s="248">
        <f>IF(N707="základní",J707,0)</f>
        <v>0</v>
      </c>
      <c r="BF707" s="248">
        <f>IF(N707="snížená",J707,0)</f>
        <v>0</v>
      </c>
      <c r="BG707" s="248">
        <f>IF(N707="zákl. přenesená",J707,0)</f>
        <v>0</v>
      </c>
      <c r="BH707" s="248">
        <f>IF(N707="sníž. přenesená",J707,0)</f>
        <v>0</v>
      </c>
      <c r="BI707" s="248">
        <f>IF(N707="nulová",J707,0)</f>
        <v>0</v>
      </c>
      <c r="BJ707" s="16" t="s">
        <v>93</v>
      </c>
      <c r="BK707" s="248">
        <f>ROUND(I707*H707,2)</f>
        <v>0</v>
      </c>
      <c r="BL707" s="16" t="s">
        <v>362</v>
      </c>
      <c r="BM707" s="247" t="s">
        <v>1520</v>
      </c>
    </row>
    <row r="708" spans="2:51" s="12" customFormat="1" ht="12">
      <c r="B708" s="249"/>
      <c r="C708" s="250"/>
      <c r="D708" s="251" t="s">
        <v>291</v>
      </c>
      <c r="E708" s="252" t="s">
        <v>1</v>
      </c>
      <c r="F708" s="253" t="s">
        <v>1521</v>
      </c>
      <c r="G708" s="250"/>
      <c r="H708" s="254">
        <v>2</v>
      </c>
      <c r="I708" s="255"/>
      <c r="J708" s="250"/>
      <c r="K708" s="250"/>
      <c r="L708" s="256"/>
      <c r="M708" s="257"/>
      <c r="N708" s="258"/>
      <c r="O708" s="258"/>
      <c r="P708" s="258"/>
      <c r="Q708" s="258"/>
      <c r="R708" s="258"/>
      <c r="S708" s="258"/>
      <c r="T708" s="259"/>
      <c r="AT708" s="260" t="s">
        <v>291</v>
      </c>
      <c r="AU708" s="260" t="s">
        <v>96</v>
      </c>
      <c r="AV708" s="12" t="s">
        <v>96</v>
      </c>
      <c r="AW708" s="12" t="s">
        <v>42</v>
      </c>
      <c r="AX708" s="12" t="s">
        <v>93</v>
      </c>
      <c r="AY708" s="260" t="s">
        <v>278</v>
      </c>
    </row>
    <row r="709" spans="2:65" s="1" customFormat="1" ht="43.2" customHeight="1">
      <c r="B709" s="38"/>
      <c r="C709" s="236" t="s">
        <v>1522</v>
      </c>
      <c r="D709" s="236" t="s">
        <v>280</v>
      </c>
      <c r="E709" s="237" t="s">
        <v>1523</v>
      </c>
      <c r="F709" s="238" t="s">
        <v>1524</v>
      </c>
      <c r="G709" s="239" t="s">
        <v>370</v>
      </c>
      <c r="H709" s="240">
        <v>2</v>
      </c>
      <c r="I709" s="241"/>
      <c r="J709" s="242">
        <f>ROUND(I709*H709,2)</f>
        <v>0</v>
      </c>
      <c r="K709" s="238" t="s">
        <v>284</v>
      </c>
      <c r="L709" s="43"/>
      <c r="M709" s="243" t="s">
        <v>1</v>
      </c>
      <c r="N709" s="244" t="s">
        <v>51</v>
      </c>
      <c r="O709" s="86"/>
      <c r="P709" s="245">
        <f>O709*H709</f>
        <v>0</v>
      </c>
      <c r="Q709" s="245">
        <v>0.00106</v>
      </c>
      <c r="R709" s="245">
        <f>Q709*H709</f>
        <v>0.00212</v>
      </c>
      <c r="S709" s="245">
        <v>0</v>
      </c>
      <c r="T709" s="246">
        <f>S709*H709</f>
        <v>0</v>
      </c>
      <c r="AR709" s="247" t="s">
        <v>362</v>
      </c>
      <c r="AT709" s="247" t="s">
        <v>280</v>
      </c>
      <c r="AU709" s="247" t="s">
        <v>96</v>
      </c>
      <c r="AY709" s="16" t="s">
        <v>278</v>
      </c>
      <c r="BE709" s="248">
        <f>IF(N709="základní",J709,0)</f>
        <v>0</v>
      </c>
      <c r="BF709" s="248">
        <f>IF(N709="snížená",J709,0)</f>
        <v>0</v>
      </c>
      <c r="BG709" s="248">
        <f>IF(N709="zákl. přenesená",J709,0)</f>
        <v>0</v>
      </c>
      <c r="BH709" s="248">
        <f>IF(N709="sníž. přenesená",J709,0)</f>
        <v>0</v>
      </c>
      <c r="BI709" s="248">
        <f>IF(N709="nulová",J709,0)</f>
        <v>0</v>
      </c>
      <c r="BJ709" s="16" t="s">
        <v>93</v>
      </c>
      <c r="BK709" s="248">
        <f>ROUND(I709*H709,2)</f>
        <v>0</v>
      </c>
      <c r="BL709" s="16" t="s">
        <v>362</v>
      </c>
      <c r="BM709" s="247" t="s">
        <v>1525</v>
      </c>
    </row>
    <row r="710" spans="2:51" s="12" customFormat="1" ht="12">
      <c r="B710" s="249"/>
      <c r="C710" s="250"/>
      <c r="D710" s="251" t="s">
        <v>291</v>
      </c>
      <c r="E710" s="252" t="s">
        <v>1</v>
      </c>
      <c r="F710" s="253" t="s">
        <v>1526</v>
      </c>
      <c r="G710" s="250"/>
      <c r="H710" s="254">
        <v>2</v>
      </c>
      <c r="I710" s="255"/>
      <c r="J710" s="250"/>
      <c r="K710" s="250"/>
      <c r="L710" s="256"/>
      <c r="M710" s="257"/>
      <c r="N710" s="258"/>
      <c r="O710" s="258"/>
      <c r="P710" s="258"/>
      <c r="Q710" s="258"/>
      <c r="R710" s="258"/>
      <c r="S710" s="258"/>
      <c r="T710" s="259"/>
      <c r="AT710" s="260" t="s">
        <v>291</v>
      </c>
      <c r="AU710" s="260" t="s">
        <v>96</v>
      </c>
      <c r="AV710" s="12" t="s">
        <v>96</v>
      </c>
      <c r="AW710" s="12" t="s">
        <v>42</v>
      </c>
      <c r="AX710" s="12" t="s">
        <v>93</v>
      </c>
      <c r="AY710" s="260" t="s">
        <v>278</v>
      </c>
    </row>
    <row r="711" spans="2:65" s="1" customFormat="1" ht="43.2" customHeight="1">
      <c r="B711" s="38"/>
      <c r="C711" s="236" t="s">
        <v>1527</v>
      </c>
      <c r="D711" s="236" t="s">
        <v>280</v>
      </c>
      <c r="E711" s="237" t="s">
        <v>1528</v>
      </c>
      <c r="F711" s="238" t="s">
        <v>1529</v>
      </c>
      <c r="G711" s="239" t="s">
        <v>370</v>
      </c>
      <c r="H711" s="240">
        <v>3</v>
      </c>
      <c r="I711" s="241"/>
      <c r="J711" s="242">
        <f>ROUND(I711*H711,2)</f>
        <v>0</v>
      </c>
      <c r="K711" s="238" t="s">
        <v>284</v>
      </c>
      <c r="L711" s="43"/>
      <c r="M711" s="243" t="s">
        <v>1</v>
      </c>
      <c r="N711" s="244" t="s">
        <v>51</v>
      </c>
      <c r="O711" s="86"/>
      <c r="P711" s="245">
        <f>O711*H711</f>
        <v>0</v>
      </c>
      <c r="Q711" s="245">
        <v>0.00025</v>
      </c>
      <c r="R711" s="245">
        <f>Q711*H711</f>
        <v>0.00075</v>
      </c>
      <c r="S711" s="245">
        <v>0</v>
      </c>
      <c r="T711" s="246">
        <f>S711*H711</f>
        <v>0</v>
      </c>
      <c r="AR711" s="247" t="s">
        <v>362</v>
      </c>
      <c r="AT711" s="247" t="s">
        <v>280</v>
      </c>
      <c r="AU711" s="247" t="s">
        <v>96</v>
      </c>
      <c r="AY711" s="16" t="s">
        <v>278</v>
      </c>
      <c r="BE711" s="248">
        <f>IF(N711="základní",J711,0)</f>
        <v>0</v>
      </c>
      <c r="BF711" s="248">
        <f>IF(N711="snížená",J711,0)</f>
        <v>0</v>
      </c>
      <c r="BG711" s="248">
        <f>IF(N711="zákl. přenesená",J711,0)</f>
        <v>0</v>
      </c>
      <c r="BH711" s="248">
        <f>IF(N711="sníž. přenesená",J711,0)</f>
        <v>0</v>
      </c>
      <c r="BI711" s="248">
        <f>IF(N711="nulová",J711,0)</f>
        <v>0</v>
      </c>
      <c r="BJ711" s="16" t="s">
        <v>93</v>
      </c>
      <c r="BK711" s="248">
        <f>ROUND(I711*H711,2)</f>
        <v>0</v>
      </c>
      <c r="BL711" s="16" t="s">
        <v>362</v>
      </c>
      <c r="BM711" s="247" t="s">
        <v>1530</v>
      </c>
    </row>
    <row r="712" spans="2:65" s="1" customFormat="1" ht="32.4" customHeight="1">
      <c r="B712" s="38"/>
      <c r="C712" s="236" t="s">
        <v>1531</v>
      </c>
      <c r="D712" s="236" t="s">
        <v>280</v>
      </c>
      <c r="E712" s="237" t="s">
        <v>1532</v>
      </c>
      <c r="F712" s="238" t="s">
        <v>1533</v>
      </c>
      <c r="G712" s="239" t="s">
        <v>283</v>
      </c>
      <c r="H712" s="240">
        <v>17.4</v>
      </c>
      <c r="I712" s="241"/>
      <c r="J712" s="242">
        <f>ROUND(I712*H712,2)</f>
        <v>0</v>
      </c>
      <c r="K712" s="238" t="s">
        <v>284</v>
      </c>
      <c r="L712" s="43"/>
      <c r="M712" s="243" t="s">
        <v>1</v>
      </c>
      <c r="N712" s="244" t="s">
        <v>51</v>
      </c>
      <c r="O712" s="86"/>
      <c r="P712" s="245">
        <f>O712*H712</f>
        <v>0</v>
      </c>
      <c r="Q712" s="245">
        <v>0.00212</v>
      </c>
      <c r="R712" s="245">
        <f>Q712*H712</f>
        <v>0.036888</v>
      </c>
      <c r="S712" s="245">
        <v>0</v>
      </c>
      <c r="T712" s="246">
        <f>S712*H712</f>
        <v>0</v>
      </c>
      <c r="AR712" s="247" t="s">
        <v>362</v>
      </c>
      <c r="AT712" s="247" t="s">
        <v>280</v>
      </c>
      <c r="AU712" s="247" t="s">
        <v>96</v>
      </c>
      <c r="AY712" s="16" t="s">
        <v>278</v>
      </c>
      <c r="BE712" s="248">
        <f>IF(N712="základní",J712,0)</f>
        <v>0</v>
      </c>
      <c r="BF712" s="248">
        <f>IF(N712="snížená",J712,0)</f>
        <v>0</v>
      </c>
      <c r="BG712" s="248">
        <f>IF(N712="zákl. přenesená",J712,0)</f>
        <v>0</v>
      </c>
      <c r="BH712" s="248">
        <f>IF(N712="sníž. přenesená",J712,0)</f>
        <v>0</v>
      </c>
      <c r="BI712" s="248">
        <f>IF(N712="nulová",J712,0)</f>
        <v>0</v>
      </c>
      <c r="BJ712" s="16" t="s">
        <v>93</v>
      </c>
      <c r="BK712" s="248">
        <f>ROUND(I712*H712,2)</f>
        <v>0</v>
      </c>
      <c r="BL712" s="16" t="s">
        <v>362</v>
      </c>
      <c r="BM712" s="247" t="s">
        <v>1534</v>
      </c>
    </row>
    <row r="713" spans="2:51" s="12" customFormat="1" ht="12">
      <c r="B713" s="249"/>
      <c r="C713" s="250"/>
      <c r="D713" s="251" t="s">
        <v>291</v>
      </c>
      <c r="E713" s="252" t="s">
        <v>1</v>
      </c>
      <c r="F713" s="253" t="s">
        <v>1535</v>
      </c>
      <c r="G713" s="250"/>
      <c r="H713" s="254">
        <v>17.4</v>
      </c>
      <c r="I713" s="255"/>
      <c r="J713" s="250"/>
      <c r="K713" s="250"/>
      <c r="L713" s="256"/>
      <c r="M713" s="257"/>
      <c r="N713" s="258"/>
      <c r="O713" s="258"/>
      <c r="P713" s="258"/>
      <c r="Q713" s="258"/>
      <c r="R713" s="258"/>
      <c r="S713" s="258"/>
      <c r="T713" s="259"/>
      <c r="AT713" s="260" t="s">
        <v>291</v>
      </c>
      <c r="AU713" s="260" t="s">
        <v>96</v>
      </c>
      <c r="AV713" s="12" t="s">
        <v>96</v>
      </c>
      <c r="AW713" s="12" t="s">
        <v>42</v>
      </c>
      <c r="AX713" s="12" t="s">
        <v>93</v>
      </c>
      <c r="AY713" s="260" t="s">
        <v>278</v>
      </c>
    </row>
    <row r="714" spans="2:65" s="1" customFormat="1" ht="32.4" customHeight="1">
      <c r="B714" s="38"/>
      <c r="C714" s="236" t="s">
        <v>1536</v>
      </c>
      <c r="D714" s="236" t="s">
        <v>280</v>
      </c>
      <c r="E714" s="237" t="s">
        <v>1537</v>
      </c>
      <c r="F714" s="238" t="s">
        <v>1538</v>
      </c>
      <c r="G714" s="239" t="s">
        <v>283</v>
      </c>
      <c r="H714" s="240">
        <v>10</v>
      </c>
      <c r="I714" s="241"/>
      <c r="J714" s="242">
        <f>ROUND(I714*H714,2)</f>
        <v>0</v>
      </c>
      <c r="K714" s="238" t="s">
        <v>284</v>
      </c>
      <c r="L714" s="43"/>
      <c r="M714" s="243" t="s">
        <v>1</v>
      </c>
      <c r="N714" s="244" t="s">
        <v>51</v>
      </c>
      <c r="O714" s="86"/>
      <c r="P714" s="245">
        <f>O714*H714</f>
        <v>0</v>
      </c>
      <c r="Q714" s="245">
        <v>0</v>
      </c>
      <c r="R714" s="245">
        <f>Q714*H714</f>
        <v>0</v>
      </c>
      <c r="S714" s="245">
        <v>0</v>
      </c>
      <c r="T714" s="246">
        <f>S714*H714</f>
        <v>0</v>
      </c>
      <c r="AR714" s="247" t="s">
        <v>362</v>
      </c>
      <c r="AT714" s="247" t="s">
        <v>280</v>
      </c>
      <c r="AU714" s="247" t="s">
        <v>96</v>
      </c>
      <c r="AY714" s="16" t="s">
        <v>278</v>
      </c>
      <c r="BE714" s="248">
        <f>IF(N714="základní",J714,0)</f>
        <v>0</v>
      </c>
      <c r="BF714" s="248">
        <f>IF(N714="snížená",J714,0)</f>
        <v>0</v>
      </c>
      <c r="BG714" s="248">
        <f>IF(N714="zákl. přenesená",J714,0)</f>
        <v>0</v>
      </c>
      <c r="BH714" s="248">
        <f>IF(N714="sníž. přenesená",J714,0)</f>
        <v>0</v>
      </c>
      <c r="BI714" s="248">
        <f>IF(N714="nulová",J714,0)</f>
        <v>0</v>
      </c>
      <c r="BJ714" s="16" t="s">
        <v>93</v>
      </c>
      <c r="BK714" s="248">
        <f>ROUND(I714*H714,2)</f>
        <v>0</v>
      </c>
      <c r="BL714" s="16" t="s">
        <v>362</v>
      </c>
      <c r="BM714" s="247" t="s">
        <v>1539</v>
      </c>
    </row>
    <row r="715" spans="2:51" s="12" customFormat="1" ht="12">
      <c r="B715" s="249"/>
      <c r="C715" s="250"/>
      <c r="D715" s="251" t="s">
        <v>291</v>
      </c>
      <c r="E715" s="252" t="s">
        <v>1</v>
      </c>
      <c r="F715" s="253" t="s">
        <v>1540</v>
      </c>
      <c r="G715" s="250"/>
      <c r="H715" s="254">
        <v>10</v>
      </c>
      <c r="I715" s="255"/>
      <c r="J715" s="250"/>
      <c r="K715" s="250"/>
      <c r="L715" s="256"/>
      <c r="M715" s="257"/>
      <c r="N715" s="258"/>
      <c r="O715" s="258"/>
      <c r="P715" s="258"/>
      <c r="Q715" s="258"/>
      <c r="R715" s="258"/>
      <c r="S715" s="258"/>
      <c r="T715" s="259"/>
      <c r="AT715" s="260" t="s">
        <v>291</v>
      </c>
      <c r="AU715" s="260" t="s">
        <v>96</v>
      </c>
      <c r="AV715" s="12" t="s">
        <v>96</v>
      </c>
      <c r="AW715" s="12" t="s">
        <v>42</v>
      </c>
      <c r="AX715" s="12" t="s">
        <v>93</v>
      </c>
      <c r="AY715" s="260" t="s">
        <v>278</v>
      </c>
    </row>
    <row r="716" spans="2:65" s="1" customFormat="1" ht="43.2" customHeight="1">
      <c r="B716" s="38"/>
      <c r="C716" s="236" t="s">
        <v>1541</v>
      </c>
      <c r="D716" s="236" t="s">
        <v>280</v>
      </c>
      <c r="E716" s="237" t="s">
        <v>1542</v>
      </c>
      <c r="F716" s="238" t="s">
        <v>1543</v>
      </c>
      <c r="G716" s="239" t="s">
        <v>333</v>
      </c>
      <c r="H716" s="240">
        <v>0.221</v>
      </c>
      <c r="I716" s="241"/>
      <c r="J716" s="242">
        <f>ROUND(I716*H716,2)</f>
        <v>0</v>
      </c>
      <c r="K716" s="238" t="s">
        <v>284</v>
      </c>
      <c r="L716" s="43"/>
      <c r="M716" s="243" t="s">
        <v>1</v>
      </c>
      <c r="N716" s="244" t="s">
        <v>51</v>
      </c>
      <c r="O716" s="86"/>
      <c r="P716" s="245">
        <f>O716*H716</f>
        <v>0</v>
      </c>
      <c r="Q716" s="245">
        <v>0</v>
      </c>
      <c r="R716" s="245">
        <f>Q716*H716</f>
        <v>0</v>
      </c>
      <c r="S716" s="245">
        <v>0</v>
      </c>
      <c r="T716" s="246">
        <f>S716*H716</f>
        <v>0</v>
      </c>
      <c r="AR716" s="247" t="s">
        <v>362</v>
      </c>
      <c r="AT716" s="247" t="s">
        <v>280</v>
      </c>
      <c r="AU716" s="247" t="s">
        <v>96</v>
      </c>
      <c r="AY716" s="16" t="s">
        <v>278</v>
      </c>
      <c r="BE716" s="248">
        <f>IF(N716="základní",J716,0)</f>
        <v>0</v>
      </c>
      <c r="BF716" s="248">
        <f>IF(N716="snížená",J716,0)</f>
        <v>0</v>
      </c>
      <c r="BG716" s="248">
        <f>IF(N716="zákl. přenesená",J716,0)</f>
        <v>0</v>
      </c>
      <c r="BH716" s="248">
        <f>IF(N716="sníž. přenesená",J716,0)</f>
        <v>0</v>
      </c>
      <c r="BI716" s="248">
        <f>IF(N716="nulová",J716,0)</f>
        <v>0</v>
      </c>
      <c r="BJ716" s="16" t="s">
        <v>93</v>
      </c>
      <c r="BK716" s="248">
        <f>ROUND(I716*H716,2)</f>
        <v>0</v>
      </c>
      <c r="BL716" s="16" t="s">
        <v>362</v>
      </c>
      <c r="BM716" s="247" t="s">
        <v>1544</v>
      </c>
    </row>
    <row r="717" spans="2:63" s="11" customFormat="1" ht="22.8" customHeight="1">
      <c r="B717" s="220"/>
      <c r="C717" s="221"/>
      <c r="D717" s="222" t="s">
        <v>85</v>
      </c>
      <c r="E717" s="234" t="s">
        <v>1545</v>
      </c>
      <c r="F717" s="234" t="s">
        <v>1546</v>
      </c>
      <c r="G717" s="221"/>
      <c r="H717" s="221"/>
      <c r="I717" s="224"/>
      <c r="J717" s="235">
        <f>BK717</f>
        <v>0</v>
      </c>
      <c r="K717" s="221"/>
      <c r="L717" s="226"/>
      <c r="M717" s="227"/>
      <c r="N717" s="228"/>
      <c r="O717" s="228"/>
      <c r="P717" s="229">
        <f>SUM(P718:P787)</f>
        <v>0</v>
      </c>
      <c r="Q717" s="228"/>
      <c r="R717" s="229">
        <f>SUM(R718:R787)</f>
        <v>3.69500784</v>
      </c>
      <c r="S717" s="228"/>
      <c r="T717" s="230">
        <f>SUM(T718:T787)</f>
        <v>0</v>
      </c>
      <c r="AR717" s="231" t="s">
        <v>96</v>
      </c>
      <c r="AT717" s="232" t="s">
        <v>85</v>
      </c>
      <c r="AU717" s="232" t="s">
        <v>93</v>
      </c>
      <c r="AY717" s="231" t="s">
        <v>278</v>
      </c>
      <c r="BK717" s="233">
        <f>SUM(BK718:BK787)</f>
        <v>0</v>
      </c>
    </row>
    <row r="718" spans="2:65" s="1" customFormat="1" ht="21.6" customHeight="1">
      <c r="B718" s="38"/>
      <c r="C718" s="236" t="s">
        <v>1547</v>
      </c>
      <c r="D718" s="236" t="s">
        <v>280</v>
      </c>
      <c r="E718" s="237" t="s">
        <v>1548</v>
      </c>
      <c r="F718" s="238" t="s">
        <v>1549</v>
      </c>
      <c r="G718" s="239" t="s">
        <v>370</v>
      </c>
      <c r="H718" s="240">
        <v>1</v>
      </c>
      <c r="I718" s="241"/>
      <c r="J718" s="242">
        <f>ROUND(I718*H718,2)</f>
        <v>0</v>
      </c>
      <c r="K718" s="238" t="s">
        <v>284</v>
      </c>
      <c r="L718" s="43"/>
      <c r="M718" s="243" t="s">
        <v>1</v>
      </c>
      <c r="N718" s="244" t="s">
        <v>51</v>
      </c>
      <c r="O718" s="86"/>
      <c r="P718" s="245">
        <f>O718*H718</f>
        <v>0</v>
      </c>
      <c r="Q718" s="245">
        <v>0.00044</v>
      </c>
      <c r="R718" s="245">
        <f>Q718*H718</f>
        <v>0.00044</v>
      </c>
      <c r="S718" s="245">
        <v>0</v>
      </c>
      <c r="T718" s="246">
        <f>S718*H718</f>
        <v>0</v>
      </c>
      <c r="AR718" s="247" t="s">
        <v>362</v>
      </c>
      <c r="AT718" s="247" t="s">
        <v>280</v>
      </c>
      <c r="AU718" s="247" t="s">
        <v>96</v>
      </c>
      <c r="AY718" s="16" t="s">
        <v>278</v>
      </c>
      <c r="BE718" s="248">
        <f>IF(N718="základní",J718,0)</f>
        <v>0</v>
      </c>
      <c r="BF718" s="248">
        <f>IF(N718="snížená",J718,0)</f>
        <v>0</v>
      </c>
      <c r="BG718" s="248">
        <f>IF(N718="zákl. přenesená",J718,0)</f>
        <v>0</v>
      </c>
      <c r="BH718" s="248">
        <f>IF(N718="sníž. přenesená",J718,0)</f>
        <v>0</v>
      </c>
      <c r="BI718" s="248">
        <f>IF(N718="nulová",J718,0)</f>
        <v>0</v>
      </c>
      <c r="BJ718" s="16" t="s">
        <v>93</v>
      </c>
      <c r="BK718" s="248">
        <f>ROUND(I718*H718,2)</f>
        <v>0</v>
      </c>
      <c r="BL718" s="16" t="s">
        <v>362</v>
      </c>
      <c r="BM718" s="247" t="s">
        <v>1550</v>
      </c>
    </row>
    <row r="719" spans="2:65" s="1" customFormat="1" ht="32.4" customHeight="1">
      <c r="B719" s="38"/>
      <c r="C719" s="282" t="s">
        <v>1551</v>
      </c>
      <c r="D719" s="282" t="s">
        <v>407</v>
      </c>
      <c r="E719" s="283" t="s">
        <v>1552</v>
      </c>
      <c r="F719" s="284" t="s">
        <v>1553</v>
      </c>
      <c r="G719" s="285" t="s">
        <v>370</v>
      </c>
      <c r="H719" s="286">
        <v>1</v>
      </c>
      <c r="I719" s="287"/>
      <c r="J719" s="288">
        <f>ROUND(I719*H719,2)</f>
        <v>0</v>
      </c>
      <c r="K719" s="284" t="s">
        <v>284</v>
      </c>
      <c r="L719" s="289"/>
      <c r="M719" s="290" t="s">
        <v>1</v>
      </c>
      <c r="N719" s="291" t="s">
        <v>51</v>
      </c>
      <c r="O719" s="86"/>
      <c r="P719" s="245">
        <f>O719*H719</f>
        <v>0</v>
      </c>
      <c r="Q719" s="245">
        <v>0.047</v>
      </c>
      <c r="R719" s="245">
        <f>Q719*H719</f>
        <v>0.047</v>
      </c>
      <c r="S719" s="245">
        <v>0</v>
      </c>
      <c r="T719" s="246">
        <f>S719*H719</f>
        <v>0</v>
      </c>
      <c r="AR719" s="247" t="s">
        <v>444</v>
      </c>
      <c r="AT719" s="247" t="s">
        <v>407</v>
      </c>
      <c r="AU719" s="247" t="s">
        <v>96</v>
      </c>
      <c r="AY719" s="16" t="s">
        <v>278</v>
      </c>
      <c r="BE719" s="248">
        <f>IF(N719="základní",J719,0)</f>
        <v>0</v>
      </c>
      <c r="BF719" s="248">
        <f>IF(N719="snížená",J719,0)</f>
        <v>0</v>
      </c>
      <c r="BG719" s="248">
        <f>IF(N719="zákl. přenesená",J719,0)</f>
        <v>0</v>
      </c>
      <c r="BH719" s="248">
        <f>IF(N719="sníž. přenesená",J719,0)</f>
        <v>0</v>
      </c>
      <c r="BI719" s="248">
        <f>IF(N719="nulová",J719,0)</f>
        <v>0</v>
      </c>
      <c r="BJ719" s="16" t="s">
        <v>93</v>
      </c>
      <c r="BK719" s="248">
        <f>ROUND(I719*H719,2)</f>
        <v>0</v>
      </c>
      <c r="BL719" s="16" t="s">
        <v>362</v>
      </c>
      <c r="BM719" s="247" t="s">
        <v>1554</v>
      </c>
    </row>
    <row r="720" spans="2:65" s="1" customFormat="1" ht="14.4" customHeight="1">
      <c r="B720" s="38"/>
      <c r="C720" s="236" t="s">
        <v>1555</v>
      </c>
      <c r="D720" s="236" t="s">
        <v>280</v>
      </c>
      <c r="E720" s="237" t="s">
        <v>1556</v>
      </c>
      <c r="F720" s="238" t="s">
        <v>1557</v>
      </c>
      <c r="G720" s="239" t="s">
        <v>283</v>
      </c>
      <c r="H720" s="240">
        <v>10.045</v>
      </c>
      <c r="I720" s="241"/>
      <c r="J720" s="242">
        <f>ROUND(I720*H720,2)</f>
        <v>0</v>
      </c>
      <c r="K720" s="238" t="s">
        <v>284</v>
      </c>
      <c r="L720" s="43"/>
      <c r="M720" s="243" t="s">
        <v>1</v>
      </c>
      <c r="N720" s="244" t="s">
        <v>51</v>
      </c>
      <c r="O720" s="86"/>
      <c r="P720" s="245">
        <f>O720*H720</f>
        <v>0</v>
      </c>
      <c r="Q720" s="245">
        <v>0</v>
      </c>
      <c r="R720" s="245">
        <f>Q720*H720</f>
        <v>0</v>
      </c>
      <c r="S720" s="245">
        <v>0</v>
      </c>
      <c r="T720" s="246">
        <f>S720*H720</f>
        <v>0</v>
      </c>
      <c r="AR720" s="247" t="s">
        <v>362</v>
      </c>
      <c r="AT720" s="247" t="s">
        <v>280</v>
      </c>
      <c r="AU720" s="247" t="s">
        <v>96</v>
      </c>
      <c r="AY720" s="16" t="s">
        <v>278</v>
      </c>
      <c r="BE720" s="248">
        <f>IF(N720="základní",J720,0)</f>
        <v>0</v>
      </c>
      <c r="BF720" s="248">
        <f>IF(N720="snížená",J720,0)</f>
        <v>0</v>
      </c>
      <c r="BG720" s="248">
        <f>IF(N720="zákl. přenesená",J720,0)</f>
        <v>0</v>
      </c>
      <c r="BH720" s="248">
        <f>IF(N720="sníž. přenesená",J720,0)</f>
        <v>0</v>
      </c>
      <c r="BI720" s="248">
        <f>IF(N720="nulová",J720,0)</f>
        <v>0</v>
      </c>
      <c r="BJ720" s="16" t="s">
        <v>93</v>
      </c>
      <c r="BK720" s="248">
        <f>ROUND(I720*H720,2)</f>
        <v>0</v>
      </c>
      <c r="BL720" s="16" t="s">
        <v>362</v>
      </c>
      <c r="BM720" s="247" t="s">
        <v>1558</v>
      </c>
    </row>
    <row r="721" spans="2:51" s="12" customFormat="1" ht="12">
      <c r="B721" s="249"/>
      <c r="C721" s="250"/>
      <c r="D721" s="251" t="s">
        <v>291</v>
      </c>
      <c r="E721" s="252" t="s">
        <v>1</v>
      </c>
      <c r="F721" s="253" t="s">
        <v>1559</v>
      </c>
      <c r="G721" s="250"/>
      <c r="H721" s="254">
        <v>10.045</v>
      </c>
      <c r="I721" s="255"/>
      <c r="J721" s="250"/>
      <c r="K721" s="250"/>
      <c r="L721" s="256"/>
      <c r="M721" s="257"/>
      <c r="N721" s="258"/>
      <c r="O721" s="258"/>
      <c r="P721" s="258"/>
      <c r="Q721" s="258"/>
      <c r="R721" s="258"/>
      <c r="S721" s="258"/>
      <c r="T721" s="259"/>
      <c r="AT721" s="260" t="s">
        <v>291</v>
      </c>
      <c r="AU721" s="260" t="s">
        <v>96</v>
      </c>
      <c r="AV721" s="12" t="s">
        <v>96</v>
      </c>
      <c r="AW721" s="12" t="s">
        <v>42</v>
      </c>
      <c r="AX721" s="12" t="s">
        <v>93</v>
      </c>
      <c r="AY721" s="260" t="s">
        <v>278</v>
      </c>
    </row>
    <row r="722" spans="2:65" s="1" customFormat="1" ht="32.4" customHeight="1">
      <c r="B722" s="38"/>
      <c r="C722" s="236" t="s">
        <v>1560</v>
      </c>
      <c r="D722" s="236" t="s">
        <v>280</v>
      </c>
      <c r="E722" s="237" t="s">
        <v>1561</v>
      </c>
      <c r="F722" s="238" t="s">
        <v>1562</v>
      </c>
      <c r="G722" s="239" t="s">
        <v>312</v>
      </c>
      <c r="H722" s="240">
        <v>49.701</v>
      </c>
      <c r="I722" s="241"/>
      <c r="J722" s="242">
        <f>ROUND(I722*H722,2)</f>
        <v>0</v>
      </c>
      <c r="K722" s="238" t="s">
        <v>284</v>
      </c>
      <c r="L722" s="43"/>
      <c r="M722" s="243" t="s">
        <v>1</v>
      </c>
      <c r="N722" s="244" t="s">
        <v>51</v>
      </c>
      <c r="O722" s="86"/>
      <c r="P722" s="245">
        <f>O722*H722</f>
        <v>0</v>
      </c>
      <c r="Q722" s="245">
        <v>0</v>
      </c>
      <c r="R722" s="245">
        <f>Q722*H722</f>
        <v>0</v>
      </c>
      <c r="S722" s="245">
        <v>0</v>
      </c>
      <c r="T722" s="246">
        <f>S722*H722</f>
        <v>0</v>
      </c>
      <c r="AR722" s="247" t="s">
        <v>362</v>
      </c>
      <c r="AT722" s="247" t="s">
        <v>280</v>
      </c>
      <c r="AU722" s="247" t="s">
        <v>96</v>
      </c>
      <c r="AY722" s="16" t="s">
        <v>278</v>
      </c>
      <c r="BE722" s="248">
        <f>IF(N722="základní",J722,0)</f>
        <v>0</v>
      </c>
      <c r="BF722" s="248">
        <f>IF(N722="snížená",J722,0)</f>
        <v>0</v>
      </c>
      <c r="BG722" s="248">
        <f>IF(N722="zákl. přenesená",J722,0)</f>
        <v>0</v>
      </c>
      <c r="BH722" s="248">
        <f>IF(N722="sníž. přenesená",J722,0)</f>
        <v>0</v>
      </c>
      <c r="BI722" s="248">
        <f>IF(N722="nulová",J722,0)</f>
        <v>0</v>
      </c>
      <c r="BJ722" s="16" t="s">
        <v>93</v>
      </c>
      <c r="BK722" s="248">
        <f>ROUND(I722*H722,2)</f>
        <v>0</v>
      </c>
      <c r="BL722" s="16" t="s">
        <v>362</v>
      </c>
      <c r="BM722" s="247" t="s">
        <v>1563</v>
      </c>
    </row>
    <row r="723" spans="2:51" s="12" customFormat="1" ht="12">
      <c r="B723" s="249"/>
      <c r="C723" s="250"/>
      <c r="D723" s="251" t="s">
        <v>291</v>
      </c>
      <c r="E723" s="252" t="s">
        <v>1</v>
      </c>
      <c r="F723" s="253" t="s">
        <v>1564</v>
      </c>
      <c r="G723" s="250"/>
      <c r="H723" s="254">
        <v>25.303</v>
      </c>
      <c r="I723" s="255"/>
      <c r="J723" s="250"/>
      <c r="K723" s="250"/>
      <c r="L723" s="256"/>
      <c r="M723" s="257"/>
      <c r="N723" s="258"/>
      <c r="O723" s="258"/>
      <c r="P723" s="258"/>
      <c r="Q723" s="258"/>
      <c r="R723" s="258"/>
      <c r="S723" s="258"/>
      <c r="T723" s="259"/>
      <c r="AT723" s="260" t="s">
        <v>291</v>
      </c>
      <c r="AU723" s="260" t="s">
        <v>96</v>
      </c>
      <c r="AV723" s="12" t="s">
        <v>96</v>
      </c>
      <c r="AW723" s="12" t="s">
        <v>42</v>
      </c>
      <c r="AX723" s="12" t="s">
        <v>86</v>
      </c>
      <c r="AY723" s="260" t="s">
        <v>278</v>
      </c>
    </row>
    <row r="724" spans="2:51" s="12" customFormat="1" ht="12">
      <c r="B724" s="249"/>
      <c r="C724" s="250"/>
      <c r="D724" s="251" t="s">
        <v>291</v>
      </c>
      <c r="E724" s="252" t="s">
        <v>1</v>
      </c>
      <c r="F724" s="253" t="s">
        <v>1565</v>
      </c>
      <c r="G724" s="250"/>
      <c r="H724" s="254">
        <v>24.398</v>
      </c>
      <c r="I724" s="255"/>
      <c r="J724" s="250"/>
      <c r="K724" s="250"/>
      <c r="L724" s="256"/>
      <c r="M724" s="257"/>
      <c r="N724" s="258"/>
      <c r="O724" s="258"/>
      <c r="P724" s="258"/>
      <c r="Q724" s="258"/>
      <c r="R724" s="258"/>
      <c r="S724" s="258"/>
      <c r="T724" s="259"/>
      <c r="AT724" s="260" t="s">
        <v>291</v>
      </c>
      <c r="AU724" s="260" t="s">
        <v>96</v>
      </c>
      <c r="AV724" s="12" t="s">
        <v>96</v>
      </c>
      <c r="AW724" s="12" t="s">
        <v>42</v>
      </c>
      <c r="AX724" s="12" t="s">
        <v>86</v>
      </c>
      <c r="AY724" s="260" t="s">
        <v>278</v>
      </c>
    </row>
    <row r="725" spans="2:51" s="14" customFormat="1" ht="12">
      <c r="B725" s="271"/>
      <c r="C725" s="272"/>
      <c r="D725" s="251" t="s">
        <v>291</v>
      </c>
      <c r="E725" s="273" t="s">
        <v>1</v>
      </c>
      <c r="F725" s="274" t="s">
        <v>361</v>
      </c>
      <c r="G725" s="272"/>
      <c r="H725" s="275">
        <v>49.701</v>
      </c>
      <c r="I725" s="276"/>
      <c r="J725" s="272"/>
      <c r="K725" s="272"/>
      <c r="L725" s="277"/>
      <c r="M725" s="278"/>
      <c r="N725" s="279"/>
      <c r="O725" s="279"/>
      <c r="P725" s="279"/>
      <c r="Q725" s="279"/>
      <c r="R725" s="279"/>
      <c r="S725" s="279"/>
      <c r="T725" s="280"/>
      <c r="AT725" s="281" t="s">
        <v>291</v>
      </c>
      <c r="AU725" s="281" t="s">
        <v>96</v>
      </c>
      <c r="AV725" s="14" t="s">
        <v>285</v>
      </c>
      <c r="AW725" s="14" t="s">
        <v>42</v>
      </c>
      <c r="AX725" s="14" t="s">
        <v>93</v>
      </c>
      <c r="AY725" s="281" t="s">
        <v>278</v>
      </c>
    </row>
    <row r="726" spans="2:65" s="1" customFormat="1" ht="21.6" customHeight="1">
      <c r="B726" s="38"/>
      <c r="C726" s="282" t="s">
        <v>1566</v>
      </c>
      <c r="D726" s="282" t="s">
        <v>407</v>
      </c>
      <c r="E726" s="283" t="s">
        <v>1567</v>
      </c>
      <c r="F726" s="284" t="s">
        <v>1568</v>
      </c>
      <c r="G726" s="285" t="s">
        <v>312</v>
      </c>
      <c r="H726" s="286">
        <v>62.136</v>
      </c>
      <c r="I726" s="287"/>
      <c r="J726" s="288">
        <f>ROUND(I726*H726,2)</f>
        <v>0</v>
      </c>
      <c r="K726" s="284" t="s">
        <v>284</v>
      </c>
      <c r="L726" s="289"/>
      <c r="M726" s="290" t="s">
        <v>1</v>
      </c>
      <c r="N726" s="291" t="s">
        <v>51</v>
      </c>
      <c r="O726" s="86"/>
      <c r="P726" s="245">
        <f>O726*H726</f>
        <v>0</v>
      </c>
      <c r="Q726" s="245">
        <v>0.01744</v>
      </c>
      <c r="R726" s="245">
        <f>Q726*H726</f>
        <v>1.0836518400000001</v>
      </c>
      <c r="S726" s="245">
        <v>0</v>
      </c>
      <c r="T726" s="246">
        <f>S726*H726</f>
        <v>0</v>
      </c>
      <c r="AR726" s="247" t="s">
        <v>444</v>
      </c>
      <c r="AT726" s="247" t="s">
        <v>407</v>
      </c>
      <c r="AU726" s="247" t="s">
        <v>96</v>
      </c>
      <c r="AY726" s="16" t="s">
        <v>278</v>
      </c>
      <c r="BE726" s="248">
        <f>IF(N726="základní",J726,0)</f>
        <v>0</v>
      </c>
      <c r="BF726" s="248">
        <f>IF(N726="snížená",J726,0)</f>
        <v>0</v>
      </c>
      <c r="BG726" s="248">
        <f>IF(N726="zákl. přenesená",J726,0)</f>
        <v>0</v>
      </c>
      <c r="BH726" s="248">
        <f>IF(N726="sníž. přenesená",J726,0)</f>
        <v>0</v>
      </c>
      <c r="BI726" s="248">
        <f>IF(N726="nulová",J726,0)</f>
        <v>0</v>
      </c>
      <c r="BJ726" s="16" t="s">
        <v>93</v>
      </c>
      <c r="BK726" s="248">
        <f>ROUND(I726*H726,2)</f>
        <v>0</v>
      </c>
      <c r="BL726" s="16" t="s">
        <v>362</v>
      </c>
      <c r="BM726" s="247" t="s">
        <v>1569</v>
      </c>
    </row>
    <row r="727" spans="2:51" s="12" customFormat="1" ht="12">
      <c r="B727" s="249"/>
      <c r="C727" s="250"/>
      <c r="D727" s="251" t="s">
        <v>291</v>
      </c>
      <c r="E727" s="250"/>
      <c r="F727" s="253" t="s">
        <v>1570</v>
      </c>
      <c r="G727" s="250"/>
      <c r="H727" s="254">
        <v>62.136</v>
      </c>
      <c r="I727" s="255"/>
      <c r="J727" s="250"/>
      <c r="K727" s="250"/>
      <c r="L727" s="256"/>
      <c r="M727" s="257"/>
      <c r="N727" s="258"/>
      <c r="O727" s="258"/>
      <c r="P727" s="258"/>
      <c r="Q727" s="258"/>
      <c r="R727" s="258"/>
      <c r="S727" s="258"/>
      <c r="T727" s="259"/>
      <c r="AT727" s="260" t="s">
        <v>291</v>
      </c>
      <c r="AU727" s="260" t="s">
        <v>96</v>
      </c>
      <c r="AV727" s="12" t="s">
        <v>96</v>
      </c>
      <c r="AW727" s="12" t="s">
        <v>4</v>
      </c>
      <c r="AX727" s="12" t="s">
        <v>93</v>
      </c>
      <c r="AY727" s="260" t="s">
        <v>278</v>
      </c>
    </row>
    <row r="728" spans="2:65" s="1" customFormat="1" ht="14.4" customHeight="1">
      <c r="B728" s="38"/>
      <c r="C728" s="236" t="s">
        <v>1571</v>
      </c>
      <c r="D728" s="236" t="s">
        <v>280</v>
      </c>
      <c r="E728" s="237" t="s">
        <v>1572</v>
      </c>
      <c r="F728" s="238" t="s">
        <v>1573</v>
      </c>
      <c r="G728" s="239" t="s">
        <v>283</v>
      </c>
      <c r="H728" s="240">
        <v>37.954</v>
      </c>
      <c r="I728" s="241"/>
      <c r="J728" s="242">
        <f>ROUND(I728*H728,2)</f>
        <v>0</v>
      </c>
      <c r="K728" s="238" t="s">
        <v>284</v>
      </c>
      <c r="L728" s="43"/>
      <c r="M728" s="243" t="s">
        <v>1</v>
      </c>
      <c r="N728" s="244" t="s">
        <v>51</v>
      </c>
      <c r="O728" s="86"/>
      <c r="P728" s="245">
        <f>O728*H728</f>
        <v>0</v>
      </c>
      <c r="Q728" s="245">
        <v>0</v>
      </c>
      <c r="R728" s="245">
        <f>Q728*H728</f>
        <v>0</v>
      </c>
      <c r="S728" s="245">
        <v>0</v>
      </c>
      <c r="T728" s="246">
        <f>S728*H728</f>
        <v>0</v>
      </c>
      <c r="AR728" s="247" t="s">
        <v>362</v>
      </c>
      <c r="AT728" s="247" t="s">
        <v>280</v>
      </c>
      <c r="AU728" s="247" t="s">
        <v>96</v>
      </c>
      <c r="AY728" s="16" t="s">
        <v>278</v>
      </c>
      <c r="BE728" s="248">
        <f>IF(N728="základní",J728,0)</f>
        <v>0</v>
      </c>
      <c r="BF728" s="248">
        <f>IF(N728="snížená",J728,0)</f>
        <v>0</v>
      </c>
      <c r="BG728" s="248">
        <f>IF(N728="zákl. přenesená",J728,0)</f>
        <v>0</v>
      </c>
      <c r="BH728" s="248">
        <f>IF(N728="sníž. přenesená",J728,0)</f>
        <v>0</v>
      </c>
      <c r="BI728" s="248">
        <f>IF(N728="nulová",J728,0)</f>
        <v>0</v>
      </c>
      <c r="BJ728" s="16" t="s">
        <v>93</v>
      </c>
      <c r="BK728" s="248">
        <f>ROUND(I728*H728,2)</f>
        <v>0</v>
      </c>
      <c r="BL728" s="16" t="s">
        <v>362</v>
      </c>
      <c r="BM728" s="247" t="s">
        <v>1574</v>
      </c>
    </row>
    <row r="729" spans="2:51" s="12" customFormat="1" ht="12">
      <c r="B729" s="249"/>
      <c r="C729" s="250"/>
      <c r="D729" s="251" t="s">
        <v>291</v>
      </c>
      <c r="E729" s="252" t="s">
        <v>1</v>
      </c>
      <c r="F729" s="253" t="s">
        <v>1575</v>
      </c>
      <c r="G729" s="250"/>
      <c r="H729" s="254">
        <v>37.954</v>
      </c>
      <c r="I729" s="255"/>
      <c r="J729" s="250"/>
      <c r="K729" s="250"/>
      <c r="L729" s="256"/>
      <c r="M729" s="257"/>
      <c r="N729" s="258"/>
      <c r="O729" s="258"/>
      <c r="P729" s="258"/>
      <c r="Q729" s="258"/>
      <c r="R729" s="258"/>
      <c r="S729" s="258"/>
      <c r="T729" s="259"/>
      <c r="AT729" s="260" t="s">
        <v>291</v>
      </c>
      <c r="AU729" s="260" t="s">
        <v>96</v>
      </c>
      <c r="AV729" s="12" t="s">
        <v>96</v>
      </c>
      <c r="AW729" s="12" t="s">
        <v>42</v>
      </c>
      <c r="AX729" s="12" t="s">
        <v>93</v>
      </c>
      <c r="AY729" s="260" t="s">
        <v>278</v>
      </c>
    </row>
    <row r="730" spans="2:65" s="1" customFormat="1" ht="14.4" customHeight="1">
      <c r="B730" s="38"/>
      <c r="C730" s="282" t="s">
        <v>1576</v>
      </c>
      <c r="D730" s="282" t="s">
        <v>407</v>
      </c>
      <c r="E730" s="283" t="s">
        <v>1577</v>
      </c>
      <c r="F730" s="284" t="s">
        <v>1578</v>
      </c>
      <c r="G730" s="285" t="s">
        <v>289</v>
      </c>
      <c r="H730" s="286">
        <v>0.032</v>
      </c>
      <c r="I730" s="287"/>
      <c r="J730" s="288">
        <f>ROUND(I730*H730,2)</f>
        <v>0</v>
      </c>
      <c r="K730" s="284" t="s">
        <v>284</v>
      </c>
      <c r="L730" s="289"/>
      <c r="M730" s="290" t="s">
        <v>1</v>
      </c>
      <c r="N730" s="291" t="s">
        <v>51</v>
      </c>
      <c r="O730" s="86"/>
      <c r="P730" s="245">
        <f>O730*H730</f>
        <v>0</v>
      </c>
      <c r="Q730" s="245">
        <v>0.55</v>
      </c>
      <c r="R730" s="245">
        <f>Q730*H730</f>
        <v>0.0176</v>
      </c>
      <c r="S730" s="245">
        <v>0</v>
      </c>
      <c r="T730" s="246">
        <f>S730*H730</f>
        <v>0</v>
      </c>
      <c r="AR730" s="247" t="s">
        <v>444</v>
      </c>
      <c r="AT730" s="247" t="s">
        <v>407</v>
      </c>
      <c r="AU730" s="247" t="s">
        <v>96</v>
      </c>
      <c r="AY730" s="16" t="s">
        <v>278</v>
      </c>
      <c r="BE730" s="248">
        <f>IF(N730="základní",J730,0)</f>
        <v>0</v>
      </c>
      <c r="BF730" s="248">
        <f>IF(N730="snížená",J730,0)</f>
        <v>0</v>
      </c>
      <c r="BG730" s="248">
        <f>IF(N730="zákl. přenesená",J730,0)</f>
        <v>0</v>
      </c>
      <c r="BH730" s="248">
        <f>IF(N730="sníž. přenesená",J730,0)</f>
        <v>0</v>
      </c>
      <c r="BI730" s="248">
        <f>IF(N730="nulová",J730,0)</f>
        <v>0</v>
      </c>
      <c r="BJ730" s="16" t="s">
        <v>93</v>
      </c>
      <c r="BK730" s="248">
        <f>ROUND(I730*H730,2)</f>
        <v>0</v>
      </c>
      <c r="BL730" s="16" t="s">
        <v>362</v>
      </c>
      <c r="BM730" s="247" t="s">
        <v>1579</v>
      </c>
    </row>
    <row r="731" spans="2:51" s="12" customFormat="1" ht="12">
      <c r="B731" s="249"/>
      <c r="C731" s="250"/>
      <c r="D731" s="251" t="s">
        <v>291</v>
      </c>
      <c r="E731" s="252" t="s">
        <v>1</v>
      </c>
      <c r="F731" s="253" t="s">
        <v>1580</v>
      </c>
      <c r="G731" s="250"/>
      <c r="H731" s="254">
        <v>0.03</v>
      </c>
      <c r="I731" s="255"/>
      <c r="J731" s="250"/>
      <c r="K731" s="250"/>
      <c r="L731" s="256"/>
      <c r="M731" s="257"/>
      <c r="N731" s="258"/>
      <c r="O731" s="258"/>
      <c r="P731" s="258"/>
      <c r="Q731" s="258"/>
      <c r="R731" s="258"/>
      <c r="S731" s="258"/>
      <c r="T731" s="259"/>
      <c r="AT731" s="260" t="s">
        <v>291</v>
      </c>
      <c r="AU731" s="260" t="s">
        <v>96</v>
      </c>
      <c r="AV731" s="12" t="s">
        <v>96</v>
      </c>
      <c r="AW731" s="12" t="s">
        <v>42</v>
      </c>
      <c r="AX731" s="12" t="s">
        <v>93</v>
      </c>
      <c r="AY731" s="260" t="s">
        <v>278</v>
      </c>
    </row>
    <row r="732" spans="2:51" s="12" customFormat="1" ht="12">
      <c r="B732" s="249"/>
      <c r="C732" s="250"/>
      <c r="D732" s="251" t="s">
        <v>291</v>
      </c>
      <c r="E732" s="250"/>
      <c r="F732" s="253" t="s">
        <v>1581</v>
      </c>
      <c r="G732" s="250"/>
      <c r="H732" s="254">
        <v>0.032</v>
      </c>
      <c r="I732" s="255"/>
      <c r="J732" s="250"/>
      <c r="K732" s="250"/>
      <c r="L732" s="256"/>
      <c r="M732" s="257"/>
      <c r="N732" s="258"/>
      <c r="O732" s="258"/>
      <c r="P732" s="258"/>
      <c r="Q732" s="258"/>
      <c r="R732" s="258"/>
      <c r="S732" s="258"/>
      <c r="T732" s="259"/>
      <c r="AT732" s="260" t="s">
        <v>291</v>
      </c>
      <c r="AU732" s="260" t="s">
        <v>96</v>
      </c>
      <c r="AV732" s="12" t="s">
        <v>96</v>
      </c>
      <c r="AW732" s="12" t="s">
        <v>4</v>
      </c>
      <c r="AX732" s="12" t="s">
        <v>93</v>
      </c>
      <c r="AY732" s="260" t="s">
        <v>278</v>
      </c>
    </row>
    <row r="733" spans="2:65" s="1" customFormat="1" ht="32.4" customHeight="1">
      <c r="B733" s="38"/>
      <c r="C733" s="236" t="s">
        <v>1582</v>
      </c>
      <c r="D733" s="236" t="s">
        <v>280</v>
      </c>
      <c r="E733" s="237" t="s">
        <v>1583</v>
      </c>
      <c r="F733" s="238" t="s">
        <v>1584</v>
      </c>
      <c r="G733" s="239" t="s">
        <v>312</v>
      </c>
      <c r="H733" s="240">
        <v>4.32</v>
      </c>
      <c r="I733" s="241"/>
      <c r="J733" s="242">
        <f>ROUND(I733*H733,2)</f>
        <v>0</v>
      </c>
      <c r="K733" s="238" t="s">
        <v>284</v>
      </c>
      <c r="L733" s="43"/>
      <c r="M733" s="243" t="s">
        <v>1</v>
      </c>
      <c r="N733" s="244" t="s">
        <v>51</v>
      </c>
      <c r="O733" s="86"/>
      <c r="P733" s="245">
        <f>O733*H733</f>
        <v>0</v>
      </c>
      <c r="Q733" s="245">
        <v>0.00026</v>
      </c>
      <c r="R733" s="245">
        <f>Q733*H733</f>
        <v>0.0011232</v>
      </c>
      <c r="S733" s="245">
        <v>0</v>
      </c>
      <c r="T733" s="246">
        <f>S733*H733</f>
        <v>0</v>
      </c>
      <c r="AR733" s="247" t="s">
        <v>362</v>
      </c>
      <c r="AT733" s="247" t="s">
        <v>280</v>
      </c>
      <c r="AU733" s="247" t="s">
        <v>96</v>
      </c>
      <c r="AY733" s="16" t="s">
        <v>278</v>
      </c>
      <c r="BE733" s="248">
        <f>IF(N733="základní",J733,0)</f>
        <v>0</v>
      </c>
      <c r="BF733" s="248">
        <f>IF(N733="snížená",J733,0)</f>
        <v>0</v>
      </c>
      <c r="BG733" s="248">
        <f>IF(N733="zákl. přenesená",J733,0)</f>
        <v>0</v>
      </c>
      <c r="BH733" s="248">
        <f>IF(N733="sníž. přenesená",J733,0)</f>
        <v>0</v>
      </c>
      <c r="BI733" s="248">
        <f>IF(N733="nulová",J733,0)</f>
        <v>0</v>
      </c>
      <c r="BJ733" s="16" t="s">
        <v>93</v>
      </c>
      <c r="BK733" s="248">
        <f>ROUND(I733*H733,2)</f>
        <v>0</v>
      </c>
      <c r="BL733" s="16" t="s">
        <v>362</v>
      </c>
      <c r="BM733" s="247" t="s">
        <v>1585</v>
      </c>
    </row>
    <row r="734" spans="2:51" s="12" customFormat="1" ht="12">
      <c r="B734" s="249"/>
      <c r="C734" s="250"/>
      <c r="D734" s="251" t="s">
        <v>291</v>
      </c>
      <c r="E734" s="252" t="s">
        <v>1</v>
      </c>
      <c r="F734" s="253" t="s">
        <v>1586</v>
      </c>
      <c r="G734" s="250"/>
      <c r="H734" s="254">
        <v>4.32</v>
      </c>
      <c r="I734" s="255"/>
      <c r="J734" s="250"/>
      <c r="K734" s="250"/>
      <c r="L734" s="256"/>
      <c r="M734" s="257"/>
      <c r="N734" s="258"/>
      <c r="O734" s="258"/>
      <c r="P734" s="258"/>
      <c r="Q734" s="258"/>
      <c r="R734" s="258"/>
      <c r="S734" s="258"/>
      <c r="T734" s="259"/>
      <c r="AT734" s="260" t="s">
        <v>291</v>
      </c>
      <c r="AU734" s="260" t="s">
        <v>96</v>
      </c>
      <c r="AV734" s="12" t="s">
        <v>96</v>
      </c>
      <c r="AW734" s="12" t="s">
        <v>42</v>
      </c>
      <c r="AX734" s="12" t="s">
        <v>93</v>
      </c>
      <c r="AY734" s="260" t="s">
        <v>278</v>
      </c>
    </row>
    <row r="735" spans="2:65" s="1" customFormat="1" ht="21.6" customHeight="1">
      <c r="B735" s="38"/>
      <c r="C735" s="282" t="s">
        <v>1587</v>
      </c>
      <c r="D735" s="282" t="s">
        <v>407</v>
      </c>
      <c r="E735" s="283" t="s">
        <v>1588</v>
      </c>
      <c r="F735" s="284" t="s">
        <v>1589</v>
      </c>
      <c r="G735" s="285" t="s">
        <v>312</v>
      </c>
      <c r="H735" s="286">
        <v>4.32</v>
      </c>
      <c r="I735" s="287"/>
      <c r="J735" s="288">
        <f>ROUND(I735*H735,2)</f>
        <v>0</v>
      </c>
      <c r="K735" s="284" t="s">
        <v>284</v>
      </c>
      <c r="L735" s="289"/>
      <c r="M735" s="290" t="s">
        <v>1</v>
      </c>
      <c r="N735" s="291" t="s">
        <v>51</v>
      </c>
      <c r="O735" s="86"/>
      <c r="P735" s="245">
        <f>O735*H735</f>
        <v>0</v>
      </c>
      <c r="Q735" s="245">
        <v>0.0287</v>
      </c>
      <c r="R735" s="245">
        <f>Q735*H735</f>
        <v>0.12398400000000001</v>
      </c>
      <c r="S735" s="245">
        <v>0</v>
      </c>
      <c r="T735" s="246">
        <f>S735*H735</f>
        <v>0</v>
      </c>
      <c r="AR735" s="247" t="s">
        <v>444</v>
      </c>
      <c r="AT735" s="247" t="s">
        <v>407</v>
      </c>
      <c r="AU735" s="247" t="s">
        <v>96</v>
      </c>
      <c r="AY735" s="16" t="s">
        <v>278</v>
      </c>
      <c r="BE735" s="248">
        <f>IF(N735="základní",J735,0)</f>
        <v>0</v>
      </c>
      <c r="BF735" s="248">
        <f>IF(N735="snížená",J735,0)</f>
        <v>0</v>
      </c>
      <c r="BG735" s="248">
        <f>IF(N735="zákl. přenesená",J735,0)</f>
        <v>0</v>
      </c>
      <c r="BH735" s="248">
        <f>IF(N735="sníž. přenesená",J735,0)</f>
        <v>0</v>
      </c>
      <c r="BI735" s="248">
        <f>IF(N735="nulová",J735,0)</f>
        <v>0</v>
      </c>
      <c r="BJ735" s="16" t="s">
        <v>93</v>
      </c>
      <c r="BK735" s="248">
        <f>ROUND(I735*H735,2)</f>
        <v>0</v>
      </c>
      <c r="BL735" s="16" t="s">
        <v>362</v>
      </c>
      <c r="BM735" s="247" t="s">
        <v>1590</v>
      </c>
    </row>
    <row r="736" spans="2:65" s="1" customFormat="1" ht="43.2" customHeight="1">
      <c r="B736" s="38"/>
      <c r="C736" s="236" t="s">
        <v>1591</v>
      </c>
      <c r="D736" s="236" t="s">
        <v>280</v>
      </c>
      <c r="E736" s="237" t="s">
        <v>1592</v>
      </c>
      <c r="F736" s="238" t="s">
        <v>1593</v>
      </c>
      <c r="G736" s="239" t="s">
        <v>312</v>
      </c>
      <c r="H736" s="240">
        <v>14.2</v>
      </c>
      <c r="I736" s="241"/>
      <c r="J736" s="242">
        <f>ROUND(I736*H736,2)</f>
        <v>0</v>
      </c>
      <c r="K736" s="238" t="s">
        <v>284</v>
      </c>
      <c r="L736" s="43"/>
      <c r="M736" s="243" t="s">
        <v>1</v>
      </c>
      <c r="N736" s="244" t="s">
        <v>51</v>
      </c>
      <c r="O736" s="86"/>
      <c r="P736" s="245">
        <f>O736*H736</f>
        <v>0</v>
      </c>
      <c r="Q736" s="245">
        <v>0.00027</v>
      </c>
      <c r="R736" s="245">
        <f>Q736*H736</f>
        <v>0.0038339999999999997</v>
      </c>
      <c r="S736" s="245">
        <v>0</v>
      </c>
      <c r="T736" s="246">
        <f>S736*H736</f>
        <v>0</v>
      </c>
      <c r="AR736" s="247" t="s">
        <v>362</v>
      </c>
      <c r="AT736" s="247" t="s">
        <v>280</v>
      </c>
      <c r="AU736" s="247" t="s">
        <v>96</v>
      </c>
      <c r="AY736" s="16" t="s">
        <v>278</v>
      </c>
      <c r="BE736" s="248">
        <f>IF(N736="základní",J736,0)</f>
        <v>0</v>
      </c>
      <c r="BF736" s="248">
        <f>IF(N736="snížená",J736,0)</f>
        <v>0</v>
      </c>
      <c r="BG736" s="248">
        <f>IF(N736="zákl. přenesená",J736,0)</f>
        <v>0</v>
      </c>
      <c r="BH736" s="248">
        <f>IF(N736="sníž. přenesená",J736,0)</f>
        <v>0</v>
      </c>
      <c r="BI736" s="248">
        <f>IF(N736="nulová",J736,0)</f>
        <v>0</v>
      </c>
      <c r="BJ736" s="16" t="s">
        <v>93</v>
      </c>
      <c r="BK736" s="248">
        <f>ROUND(I736*H736,2)</f>
        <v>0</v>
      </c>
      <c r="BL736" s="16" t="s">
        <v>362</v>
      </c>
      <c r="BM736" s="247" t="s">
        <v>1594</v>
      </c>
    </row>
    <row r="737" spans="2:51" s="12" customFormat="1" ht="12">
      <c r="B737" s="249"/>
      <c r="C737" s="250"/>
      <c r="D737" s="251" t="s">
        <v>291</v>
      </c>
      <c r="E737" s="252" t="s">
        <v>1</v>
      </c>
      <c r="F737" s="253" t="s">
        <v>1595</v>
      </c>
      <c r="G737" s="250"/>
      <c r="H737" s="254">
        <v>14.2</v>
      </c>
      <c r="I737" s="255"/>
      <c r="J737" s="250"/>
      <c r="K737" s="250"/>
      <c r="L737" s="256"/>
      <c r="M737" s="257"/>
      <c r="N737" s="258"/>
      <c r="O737" s="258"/>
      <c r="P737" s="258"/>
      <c r="Q737" s="258"/>
      <c r="R737" s="258"/>
      <c r="S737" s="258"/>
      <c r="T737" s="259"/>
      <c r="AT737" s="260" t="s">
        <v>291</v>
      </c>
      <c r="AU737" s="260" t="s">
        <v>96</v>
      </c>
      <c r="AV737" s="12" t="s">
        <v>96</v>
      </c>
      <c r="AW737" s="12" t="s">
        <v>42</v>
      </c>
      <c r="AX737" s="12" t="s">
        <v>93</v>
      </c>
      <c r="AY737" s="260" t="s">
        <v>278</v>
      </c>
    </row>
    <row r="738" spans="2:65" s="1" customFormat="1" ht="21.6" customHeight="1">
      <c r="B738" s="38"/>
      <c r="C738" s="282" t="s">
        <v>1596</v>
      </c>
      <c r="D738" s="282" t="s">
        <v>407</v>
      </c>
      <c r="E738" s="283" t="s">
        <v>1597</v>
      </c>
      <c r="F738" s="284" t="s">
        <v>1598</v>
      </c>
      <c r="G738" s="285" t="s">
        <v>312</v>
      </c>
      <c r="H738" s="286">
        <v>14.2</v>
      </c>
      <c r="I738" s="287"/>
      <c r="J738" s="288">
        <f>ROUND(I738*H738,2)</f>
        <v>0</v>
      </c>
      <c r="K738" s="284" t="s">
        <v>284</v>
      </c>
      <c r="L738" s="289"/>
      <c r="M738" s="290" t="s">
        <v>1</v>
      </c>
      <c r="N738" s="291" t="s">
        <v>51</v>
      </c>
      <c r="O738" s="86"/>
      <c r="P738" s="245">
        <f>O738*H738</f>
        <v>0</v>
      </c>
      <c r="Q738" s="245">
        <v>0.03056</v>
      </c>
      <c r="R738" s="245">
        <f>Q738*H738</f>
        <v>0.433952</v>
      </c>
      <c r="S738" s="245">
        <v>0</v>
      </c>
      <c r="T738" s="246">
        <f>S738*H738</f>
        <v>0</v>
      </c>
      <c r="AR738" s="247" t="s">
        <v>444</v>
      </c>
      <c r="AT738" s="247" t="s">
        <v>407</v>
      </c>
      <c r="AU738" s="247" t="s">
        <v>96</v>
      </c>
      <c r="AY738" s="16" t="s">
        <v>278</v>
      </c>
      <c r="BE738" s="248">
        <f>IF(N738="základní",J738,0)</f>
        <v>0</v>
      </c>
      <c r="BF738" s="248">
        <f>IF(N738="snížená",J738,0)</f>
        <v>0</v>
      </c>
      <c r="BG738" s="248">
        <f>IF(N738="zákl. přenesená",J738,0)</f>
        <v>0</v>
      </c>
      <c r="BH738" s="248">
        <f>IF(N738="sníž. přenesená",J738,0)</f>
        <v>0</v>
      </c>
      <c r="BI738" s="248">
        <f>IF(N738="nulová",J738,0)</f>
        <v>0</v>
      </c>
      <c r="BJ738" s="16" t="s">
        <v>93</v>
      </c>
      <c r="BK738" s="248">
        <f>ROUND(I738*H738,2)</f>
        <v>0</v>
      </c>
      <c r="BL738" s="16" t="s">
        <v>362</v>
      </c>
      <c r="BM738" s="247" t="s">
        <v>1599</v>
      </c>
    </row>
    <row r="739" spans="2:65" s="1" customFormat="1" ht="43.2" customHeight="1">
      <c r="B739" s="38"/>
      <c r="C739" s="236" t="s">
        <v>1600</v>
      </c>
      <c r="D739" s="236" t="s">
        <v>280</v>
      </c>
      <c r="E739" s="237" t="s">
        <v>1601</v>
      </c>
      <c r="F739" s="238" t="s">
        <v>1602</v>
      </c>
      <c r="G739" s="239" t="s">
        <v>370</v>
      </c>
      <c r="H739" s="240">
        <v>1</v>
      </c>
      <c r="I739" s="241"/>
      <c r="J739" s="242">
        <f>ROUND(I739*H739,2)</f>
        <v>0</v>
      </c>
      <c r="K739" s="238" t="s">
        <v>284</v>
      </c>
      <c r="L739" s="43"/>
      <c r="M739" s="243" t="s">
        <v>1</v>
      </c>
      <c r="N739" s="244" t="s">
        <v>51</v>
      </c>
      <c r="O739" s="86"/>
      <c r="P739" s="245">
        <f>O739*H739</f>
        <v>0</v>
      </c>
      <c r="Q739" s="245">
        <v>0.00025</v>
      </c>
      <c r="R739" s="245">
        <f>Q739*H739</f>
        <v>0.00025</v>
      </c>
      <c r="S739" s="245">
        <v>0</v>
      </c>
      <c r="T739" s="246">
        <f>S739*H739</f>
        <v>0</v>
      </c>
      <c r="AR739" s="247" t="s">
        <v>362</v>
      </c>
      <c r="AT739" s="247" t="s">
        <v>280</v>
      </c>
      <c r="AU739" s="247" t="s">
        <v>96</v>
      </c>
      <c r="AY739" s="16" t="s">
        <v>278</v>
      </c>
      <c r="BE739" s="248">
        <f>IF(N739="základní",J739,0)</f>
        <v>0</v>
      </c>
      <c r="BF739" s="248">
        <f>IF(N739="snížená",J739,0)</f>
        <v>0</v>
      </c>
      <c r="BG739" s="248">
        <f>IF(N739="zákl. přenesená",J739,0)</f>
        <v>0</v>
      </c>
      <c r="BH739" s="248">
        <f>IF(N739="sníž. přenesená",J739,0)</f>
        <v>0</v>
      </c>
      <c r="BI739" s="248">
        <f>IF(N739="nulová",J739,0)</f>
        <v>0</v>
      </c>
      <c r="BJ739" s="16" t="s">
        <v>93</v>
      </c>
      <c r="BK739" s="248">
        <f>ROUND(I739*H739,2)</f>
        <v>0</v>
      </c>
      <c r="BL739" s="16" t="s">
        <v>362</v>
      </c>
      <c r="BM739" s="247" t="s">
        <v>1603</v>
      </c>
    </row>
    <row r="740" spans="2:65" s="1" customFormat="1" ht="21.6" customHeight="1">
      <c r="B740" s="38"/>
      <c r="C740" s="282" t="s">
        <v>1604</v>
      </c>
      <c r="D740" s="282" t="s">
        <v>407</v>
      </c>
      <c r="E740" s="283" t="s">
        <v>1605</v>
      </c>
      <c r="F740" s="284" t="s">
        <v>1606</v>
      </c>
      <c r="G740" s="285" t="s">
        <v>312</v>
      </c>
      <c r="H740" s="286">
        <v>4.2</v>
      </c>
      <c r="I740" s="287"/>
      <c r="J740" s="288">
        <f>ROUND(I740*H740,2)</f>
        <v>0</v>
      </c>
      <c r="K740" s="284" t="s">
        <v>284</v>
      </c>
      <c r="L740" s="289"/>
      <c r="M740" s="290" t="s">
        <v>1</v>
      </c>
      <c r="N740" s="291" t="s">
        <v>51</v>
      </c>
      <c r="O740" s="86"/>
      <c r="P740" s="245">
        <f>O740*H740</f>
        <v>0</v>
      </c>
      <c r="Q740" s="245">
        <v>0.03095</v>
      </c>
      <c r="R740" s="245">
        <f>Q740*H740</f>
        <v>0.12999</v>
      </c>
      <c r="S740" s="245">
        <v>0</v>
      </c>
      <c r="T740" s="246">
        <f>S740*H740</f>
        <v>0</v>
      </c>
      <c r="AR740" s="247" t="s">
        <v>444</v>
      </c>
      <c r="AT740" s="247" t="s">
        <v>407</v>
      </c>
      <c r="AU740" s="247" t="s">
        <v>96</v>
      </c>
      <c r="AY740" s="16" t="s">
        <v>278</v>
      </c>
      <c r="BE740" s="248">
        <f>IF(N740="základní",J740,0)</f>
        <v>0</v>
      </c>
      <c r="BF740" s="248">
        <f>IF(N740="snížená",J740,0)</f>
        <v>0</v>
      </c>
      <c r="BG740" s="248">
        <f>IF(N740="zákl. přenesená",J740,0)</f>
        <v>0</v>
      </c>
      <c r="BH740" s="248">
        <f>IF(N740="sníž. přenesená",J740,0)</f>
        <v>0</v>
      </c>
      <c r="BI740" s="248">
        <f>IF(N740="nulová",J740,0)</f>
        <v>0</v>
      </c>
      <c r="BJ740" s="16" t="s">
        <v>93</v>
      </c>
      <c r="BK740" s="248">
        <f>ROUND(I740*H740,2)</f>
        <v>0</v>
      </c>
      <c r="BL740" s="16" t="s">
        <v>362</v>
      </c>
      <c r="BM740" s="247" t="s">
        <v>1607</v>
      </c>
    </row>
    <row r="741" spans="2:51" s="12" customFormat="1" ht="12">
      <c r="B741" s="249"/>
      <c r="C741" s="250"/>
      <c r="D741" s="251" t="s">
        <v>291</v>
      </c>
      <c r="E741" s="252" t="s">
        <v>1</v>
      </c>
      <c r="F741" s="253" t="s">
        <v>1608</v>
      </c>
      <c r="G741" s="250"/>
      <c r="H741" s="254">
        <v>4.2</v>
      </c>
      <c r="I741" s="255"/>
      <c r="J741" s="250"/>
      <c r="K741" s="250"/>
      <c r="L741" s="256"/>
      <c r="M741" s="257"/>
      <c r="N741" s="258"/>
      <c r="O741" s="258"/>
      <c r="P741" s="258"/>
      <c r="Q741" s="258"/>
      <c r="R741" s="258"/>
      <c r="S741" s="258"/>
      <c r="T741" s="259"/>
      <c r="AT741" s="260" t="s">
        <v>291</v>
      </c>
      <c r="AU741" s="260" t="s">
        <v>96</v>
      </c>
      <c r="AV741" s="12" t="s">
        <v>96</v>
      </c>
      <c r="AW741" s="12" t="s">
        <v>42</v>
      </c>
      <c r="AX741" s="12" t="s">
        <v>93</v>
      </c>
      <c r="AY741" s="260" t="s">
        <v>278</v>
      </c>
    </row>
    <row r="742" spans="2:65" s="1" customFormat="1" ht="43.2" customHeight="1">
      <c r="B742" s="38"/>
      <c r="C742" s="236" t="s">
        <v>1609</v>
      </c>
      <c r="D742" s="236" t="s">
        <v>280</v>
      </c>
      <c r="E742" s="237" t="s">
        <v>1610</v>
      </c>
      <c r="F742" s="238" t="s">
        <v>1611</v>
      </c>
      <c r="G742" s="239" t="s">
        <v>370</v>
      </c>
      <c r="H742" s="240">
        <v>6</v>
      </c>
      <c r="I742" s="241"/>
      <c r="J742" s="242">
        <f>ROUND(I742*H742,2)</f>
        <v>0</v>
      </c>
      <c r="K742" s="238" t="s">
        <v>284</v>
      </c>
      <c r="L742" s="43"/>
      <c r="M742" s="243" t="s">
        <v>1</v>
      </c>
      <c r="N742" s="244" t="s">
        <v>51</v>
      </c>
      <c r="O742" s="86"/>
      <c r="P742" s="245">
        <f>O742*H742</f>
        <v>0</v>
      </c>
      <c r="Q742" s="245">
        <v>0</v>
      </c>
      <c r="R742" s="245">
        <f>Q742*H742</f>
        <v>0</v>
      </c>
      <c r="S742" s="245">
        <v>0</v>
      </c>
      <c r="T742" s="246">
        <f>S742*H742</f>
        <v>0</v>
      </c>
      <c r="AR742" s="247" t="s">
        <v>362</v>
      </c>
      <c r="AT742" s="247" t="s">
        <v>280</v>
      </c>
      <c r="AU742" s="247" t="s">
        <v>96</v>
      </c>
      <c r="AY742" s="16" t="s">
        <v>278</v>
      </c>
      <c r="BE742" s="248">
        <f>IF(N742="základní",J742,0)</f>
        <v>0</v>
      </c>
      <c r="BF742" s="248">
        <f>IF(N742="snížená",J742,0)</f>
        <v>0</v>
      </c>
      <c r="BG742" s="248">
        <f>IF(N742="zákl. přenesená",J742,0)</f>
        <v>0</v>
      </c>
      <c r="BH742" s="248">
        <f>IF(N742="sníž. přenesená",J742,0)</f>
        <v>0</v>
      </c>
      <c r="BI742" s="248">
        <f>IF(N742="nulová",J742,0)</f>
        <v>0</v>
      </c>
      <c r="BJ742" s="16" t="s">
        <v>93</v>
      </c>
      <c r="BK742" s="248">
        <f>ROUND(I742*H742,2)</f>
        <v>0</v>
      </c>
      <c r="BL742" s="16" t="s">
        <v>362</v>
      </c>
      <c r="BM742" s="247" t="s">
        <v>1612</v>
      </c>
    </row>
    <row r="743" spans="2:51" s="12" customFormat="1" ht="12">
      <c r="B743" s="249"/>
      <c r="C743" s="250"/>
      <c r="D743" s="251" t="s">
        <v>291</v>
      </c>
      <c r="E743" s="252" t="s">
        <v>1</v>
      </c>
      <c r="F743" s="253" t="s">
        <v>1613</v>
      </c>
      <c r="G743" s="250"/>
      <c r="H743" s="254">
        <v>6</v>
      </c>
      <c r="I743" s="255"/>
      <c r="J743" s="250"/>
      <c r="K743" s="250"/>
      <c r="L743" s="256"/>
      <c r="M743" s="257"/>
      <c r="N743" s="258"/>
      <c r="O743" s="258"/>
      <c r="P743" s="258"/>
      <c r="Q743" s="258"/>
      <c r="R743" s="258"/>
      <c r="S743" s="258"/>
      <c r="T743" s="259"/>
      <c r="AT743" s="260" t="s">
        <v>291</v>
      </c>
      <c r="AU743" s="260" t="s">
        <v>96</v>
      </c>
      <c r="AV743" s="12" t="s">
        <v>96</v>
      </c>
      <c r="AW743" s="12" t="s">
        <v>42</v>
      </c>
      <c r="AX743" s="12" t="s">
        <v>93</v>
      </c>
      <c r="AY743" s="260" t="s">
        <v>278</v>
      </c>
    </row>
    <row r="744" spans="2:65" s="1" customFormat="1" ht="21.6" customHeight="1">
      <c r="B744" s="38"/>
      <c r="C744" s="282" t="s">
        <v>1614</v>
      </c>
      <c r="D744" s="282" t="s">
        <v>407</v>
      </c>
      <c r="E744" s="283" t="s">
        <v>1615</v>
      </c>
      <c r="F744" s="284" t="s">
        <v>1616</v>
      </c>
      <c r="G744" s="285" t="s">
        <v>370</v>
      </c>
      <c r="H744" s="286">
        <v>6</v>
      </c>
      <c r="I744" s="287"/>
      <c r="J744" s="288">
        <f>ROUND(I744*H744,2)</f>
        <v>0</v>
      </c>
      <c r="K744" s="284" t="s">
        <v>284</v>
      </c>
      <c r="L744" s="289"/>
      <c r="M744" s="290" t="s">
        <v>1</v>
      </c>
      <c r="N744" s="291" t="s">
        <v>51</v>
      </c>
      <c r="O744" s="86"/>
      <c r="P744" s="245">
        <f>O744*H744</f>
        <v>0</v>
      </c>
      <c r="Q744" s="245">
        <v>0.0145</v>
      </c>
      <c r="R744" s="245">
        <f>Q744*H744</f>
        <v>0.08700000000000001</v>
      </c>
      <c r="S744" s="245">
        <v>0</v>
      </c>
      <c r="T744" s="246">
        <f>S744*H744</f>
        <v>0</v>
      </c>
      <c r="AR744" s="247" t="s">
        <v>444</v>
      </c>
      <c r="AT744" s="247" t="s">
        <v>407</v>
      </c>
      <c r="AU744" s="247" t="s">
        <v>96</v>
      </c>
      <c r="AY744" s="16" t="s">
        <v>278</v>
      </c>
      <c r="BE744" s="248">
        <f>IF(N744="základní",J744,0)</f>
        <v>0</v>
      </c>
      <c r="BF744" s="248">
        <f>IF(N744="snížená",J744,0)</f>
        <v>0</v>
      </c>
      <c r="BG744" s="248">
        <f>IF(N744="zákl. přenesená",J744,0)</f>
        <v>0</v>
      </c>
      <c r="BH744" s="248">
        <f>IF(N744="sníž. přenesená",J744,0)</f>
        <v>0</v>
      </c>
      <c r="BI744" s="248">
        <f>IF(N744="nulová",J744,0)</f>
        <v>0</v>
      </c>
      <c r="BJ744" s="16" t="s">
        <v>93</v>
      </c>
      <c r="BK744" s="248">
        <f>ROUND(I744*H744,2)</f>
        <v>0</v>
      </c>
      <c r="BL744" s="16" t="s">
        <v>362</v>
      </c>
      <c r="BM744" s="247" t="s">
        <v>1617</v>
      </c>
    </row>
    <row r="745" spans="2:51" s="12" customFormat="1" ht="12">
      <c r="B745" s="249"/>
      <c r="C745" s="250"/>
      <c r="D745" s="251" t="s">
        <v>291</v>
      </c>
      <c r="E745" s="252" t="s">
        <v>1</v>
      </c>
      <c r="F745" s="253" t="s">
        <v>1618</v>
      </c>
      <c r="G745" s="250"/>
      <c r="H745" s="254">
        <v>6</v>
      </c>
      <c r="I745" s="255"/>
      <c r="J745" s="250"/>
      <c r="K745" s="250"/>
      <c r="L745" s="256"/>
      <c r="M745" s="257"/>
      <c r="N745" s="258"/>
      <c r="O745" s="258"/>
      <c r="P745" s="258"/>
      <c r="Q745" s="258"/>
      <c r="R745" s="258"/>
      <c r="S745" s="258"/>
      <c r="T745" s="259"/>
      <c r="AT745" s="260" t="s">
        <v>291</v>
      </c>
      <c r="AU745" s="260" t="s">
        <v>96</v>
      </c>
      <c r="AV745" s="12" t="s">
        <v>96</v>
      </c>
      <c r="AW745" s="12" t="s">
        <v>42</v>
      </c>
      <c r="AX745" s="12" t="s">
        <v>93</v>
      </c>
      <c r="AY745" s="260" t="s">
        <v>278</v>
      </c>
    </row>
    <row r="746" spans="2:65" s="1" customFormat="1" ht="43.2" customHeight="1">
      <c r="B746" s="38"/>
      <c r="C746" s="236" t="s">
        <v>1619</v>
      </c>
      <c r="D746" s="236" t="s">
        <v>280</v>
      </c>
      <c r="E746" s="237" t="s">
        <v>1620</v>
      </c>
      <c r="F746" s="238" t="s">
        <v>1621</v>
      </c>
      <c r="G746" s="239" t="s">
        <v>370</v>
      </c>
      <c r="H746" s="240">
        <v>10</v>
      </c>
      <c r="I746" s="241"/>
      <c r="J746" s="242">
        <f>ROUND(I746*H746,2)</f>
        <v>0</v>
      </c>
      <c r="K746" s="238" t="s">
        <v>284</v>
      </c>
      <c r="L746" s="43"/>
      <c r="M746" s="243" t="s">
        <v>1</v>
      </c>
      <c r="N746" s="244" t="s">
        <v>51</v>
      </c>
      <c r="O746" s="86"/>
      <c r="P746" s="245">
        <f>O746*H746</f>
        <v>0</v>
      </c>
      <c r="Q746" s="245">
        <v>0</v>
      </c>
      <c r="R746" s="245">
        <f>Q746*H746</f>
        <v>0</v>
      </c>
      <c r="S746" s="245">
        <v>0</v>
      </c>
      <c r="T746" s="246">
        <f>S746*H746</f>
        <v>0</v>
      </c>
      <c r="AR746" s="247" t="s">
        <v>362</v>
      </c>
      <c r="AT746" s="247" t="s">
        <v>280</v>
      </c>
      <c r="AU746" s="247" t="s">
        <v>96</v>
      </c>
      <c r="AY746" s="16" t="s">
        <v>278</v>
      </c>
      <c r="BE746" s="248">
        <f>IF(N746="základní",J746,0)</f>
        <v>0</v>
      </c>
      <c r="BF746" s="248">
        <f>IF(N746="snížená",J746,0)</f>
        <v>0</v>
      </c>
      <c r="BG746" s="248">
        <f>IF(N746="zákl. přenesená",J746,0)</f>
        <v>0</v>
      </c>
      <c r="BH746" s="248">
        <f>IF(N746="sníž. přenesená",J746,0)</f>
        <v>0</v>
      </c>
      <c r="BI746" s="248">
        <f>IF(N746="nulová",J746,0)</f>
        <v>0</v>
      </c>
      <c r="BJ746" s="16" t="s">
        <v>93</v>
      </c>
      <c r="BK746" s="248">
        <f>ROUND(I746*H746,2)</f>
        <v>0</v>
      </c>
      <c r="BL746" s="16" t="s">
        <v>362</v>
      </c>
      <c r="BM746" s="247" t="s">
        <v>1622</v>
      </c>
    </row>
    <row r="747" spans="2:51" s="12" customFormat="1" ht="12">
      <c r="B747" s="249"/>
      <c r="C747" s="250"/>
      <c r="D747" s="251" t="s">
        <v>291</v>
      </c>
      <c r="E747" s="252" t="s">
        <v>1</v>
      </c>
      <c r="F747" s="253" t="s">
        <v>1623</v>
      </c>
      <c r="G747" s="250"/>
      <c r="H747" s="254">
        <v>10</v>
      </c>
      <c r="I747" s="255"/>
      <c r="J747" s="250"/>
      <c r="K747" s="250"/>
      <c r="L747" s="256"/>
      <c r="M747" s="257"/>
      <c r="N747" s="258"/>
      <c r="O747" s="258"/>
      <c r="P747" s="258"/>
      <c r="Q747" s="258"/>
      <c r="R747" s="258"/>
      <c r="S747" s="258"/>
      <c r="T747" s="259"/>
      <c r="AT747" s="260" t="s">
        <v>291</v>
      </c>
      <c r="AU747" s="260" t="s">
        <v>96</v>
      </c>
      <c r="AV747" s="12" t="s">
        <v>96</v>
      </c>
      <c r="AW747" s="12" t="s">
        <v>42</v>
      </c>
      <c r="AX747" s="12" t="s">
        <v>93</v>
      </c>
      <c r="AY747" s="260" t="s">
        <v>278</v>
      </c>
    </row>
    <row r="748" spans="2:65" s="1" customFormat="1" ht="21.6" customHeight="1">
      <c r="B748" s="38"/>
      <c r="C748" s="282" t="s">
        <v>1624</v>
      </c>
      <c r="D748" s="282" t="s">
        <v>407</v>
      </c>
      <c r="E748" s="283" t="s">
        <v>1625</v>
      </c>
      <c r="F748" s="284" t="s">
        <v>1626</v>
      </c>
      <c r="G748" s="285" t="s">
        <v>370</v>
      </c>
      <c r="H748" s="286">
        <v>10</v>
      </c>
      <c r="I748" s="287"/>
      <c r="J748" s="288">
        <f>ROUND(I748*H748,2)</f>
        <v>0</v>
      </c>
      <c r="K748" s="284" t="s">
        <v>284</v>
      </c>
      <c r="L748" s="289"/>
      <c r="M748" s="290" t="s">
        <v>1</v>
      </c>
      <c r="N748" s="291" t="s">
        <v>51</v>
      </c>
      <c r="O748" s="86"/>
      <c r="P748" s="245">
        <f>O748*H748</f>
        <v>0</v>
      </c>
      <c r="Q748" s="245">
        <v>0.0175</v>
      </c>
      <c r="R748" s="245">
        <f>Q748*H748</f>
        <v>0.17500000000000002</v>
      </c>
      <c r="S748" s="245">
        <v>0</v>
      </c>
      <c r="T748" s="246">
        <f>S748*H748</f>
        <v>0</v>
      </c>
      <c r="AR748" s="247" t="s">
        <v>444</v>
      </c>
      <c r="AT748" s="247" t="s">
        <v>407</v>
      </c>
      <c r="AU748" s="247" t="s">
        <v>96</v>
      </c>
      <c r="AY748" s="16" t="s">
        <v>278</v>
      </c>
      <c r="BE748" s="248">
        <f>IF(N748="základní",J748,0)</f>
        <v>0</v>
      </c>
      <c r="BF748" s="248">
        <f>IF(N748="snížená",J748,0)</f>
        <v>0</v>
      </c>
      <c r="BG748" s="248">
        <f>IF(N748="zákl. přenesená",J748,0)</f>
        <v>0</v>
      </c>
      <c r="BH748" s="248">
        <f>IF(N748="sníž. přenesená",J748,0)</f>
        <v>0</v>
      </c>
      <c r="BI748" s="248">
        <f>IF(N748="nulová",J748,0)</f>
        <v>0</v>
      </c>
      <c r="BJ748" s="16" t="s">
        <v>93</v>
      </c>
      <c r="BK748" s="248">
        <f>ROUND(I748*H748,2)</f>
        <v>0</v>
      </c>
      <c r="BL748" s="16" t="s">
        <v>362</v>
      </c>
      <c r="BM748" s="247" t="s">
        <v>1627</v>
      </c>
    </row>
    <row r="749" spans="2:51" s="12" customFormat="1" ht="12">
      <c r="B749" s="249"/>
      <c r="C749" s="250"/>
      <c r="D749" s="251" t="s">
        <v>291</v>
      </c>
      <c r="E749" s="252" t="s">
        <v>1</v>
      </c>
      <c r="F749" s="253" t="s">
        <v>1628</v>
      </c>
      <c r="G749" s="250"/>
      <c r="H749" s="254">
        <v>10</v>
      </c>
      <c r="I749" s="255"/>
      <c r="J749" s="250"/>
      <c r="K749" s="250"/>
      <c r="L749" s="256"/>
      <c r="M749" s="257"/>
      <c r="N749" s="258"/>
      <c r="O749" s="258"/>
      <c r="P749" s="258"/>
      <c r="Q749" s="258"/>
      <c r="R749" s="258"/>
      <c r="S749" s="258"/>
      <c r="T749" s="259"/>
      <c r="AT749" s="260" t="s">
        <v>291</v>
      </c>
      <c r="AU749" s="260" t="s">
        <v>96</v>
      </c>
      <c r="AV749" s="12" t="s">
        <v>96</v>
      </c>
      <c r="AW749" s="12" t="s">
        <v>42</v>
      </c>
      <c r="AX749" s="12" t="s">
        <v>93</v>
      </c>
      <c r="AY749" s="260" t="s">
        <v>278</v>
      </c>
    </row>
    <row r="750" spans="2:65" s="1" customFormat="1" ht="32.4" customHeight="1">
      <c r="B750" s="38"/>
      <c r="C750" s="236" t="s">
        <v>1629</v>
      </c>
      <c r="D750" s="236" t="s">
        <v>280</v>
      </c>
      <c r="E750" s="237" t="s">
        <v>1630</v>
      </c>
      <c r="F750" s="238" t="s">
        <v>1631</v>
      </c>
      <c r="G750" s="239" t="s">
        <v>370</v>
      </c>
      <c r="H750" s="240">
        <v>1</v>
      </c>
      <c r="I750" s="241"/>
      <c r="J750" s="242">
        <f>ROUND(I750*H750,2)</f>
        <v>0</v>
      </c>
      <c r="K750" s="238" t="s">
        <v>284</v>
      </c>
      <c r="L750" s="43"/>
      <c r="M750" s="243" t="s">
        <v>1</v>
      </c>
      <c r="N750" s="244" t="s">
        <v>51</v>
      </c>
      <c r="O750" s="86"/>
      <c r="P750" s="245">
        <f>O750*H750</f>
        <v>0</v>
      </c>
      <c r="Q750" s="245">
        <v>0</v>
      </c>
      <c r="R750" s="245">
        <f>Q750*H750</f>
        <v>0</v>
      </c>
      <c r="S750" s="245">
        <v>0</v>
      </c>
      <c r="T750" s="246">
        <f>S750*H750</f>
        <v>0</v>
      </c>
      <c r="AR750" s="247" t="s">
        <v>362</v>
      </c>
      <c r="AT750" s="247" t="s">
        <v>280</v>
      </c>
      <c r="AU750" s="247" t="s">
        <v>96</v>
      </c>
      <c r="AY750" s="16" t="s">
        <v>278</v>
      </c>
      <c r="BE750" s="248">
        <f>IF(N750="základní",J750,0)</f>
        <v>0</v>
      </c>
      <c r="BF750" s="248">
        <f>IF(N750="snížená",J750,0)</f>
        <v>0</v>
      </c>
      <c r="BG750" s="248">
        <f>IF(N750="zákl. přenesená",J750,0)</f>
        <v>0</v>
      </c>
      <c r="BH750" s="248">
        <f>IF(N750="sníž. přenesená",J750,0)</f>
        <v>0</v>
      </c>
      <c r="BI750" s="248">
        <f>IF(N750="nulová",J750,0)</f>
        <v>0</v>
      </c>
      <c r="BJ750" s="16" t="s">
        <v>93</v>
      </c>
      <c r="BK750" s="248">
        <f>ROUND(I750*H750,2)</f>
        <v>0</v>
      </c>
      <c r="BL750" s="16" t="s">
        <v>362</v>
      </c>
      <c r="BM750" s="247" t="s">
        <v>1632</v>
      </c>
    </row>
    <row r="751" spans="2:65" s="1" customFormat="1" ht="21.6" customHeight="1">
      <c r="B751" s="38"/>
      <c r="C751" s="282" t="s">
        <v>1633</v>
      </c>
      <c r="D751" s="282" t="s">
        <v>407</v>
      </c>
      <c r="E751" s="283" t="s">
        <v>1634</v>
      </c>
      <c r="F751" s="284" t="s">
        <v>1635</v>
      </c>
      <c r="G751" s="285" t="s">
        <v>370</v>
      </c>
      <c r="H751" s="286">
        <v>1</v>
      </c>
      <c r="I751" s="287"/>
      <c r="J751" s="288">
        <f>ROUND(I751*H751,2)</f>
        <v>0</v>
      </c>
      <c r="K751" s="284" t="s">
        <v>284</v>
      </c>
      <c r="L751" s="289"/>
      <c r="M751" s="290" t="s">
        <v>1</v>
      </c>
      <c r="N751" s="291" t="s">
        <v>51</v>
      </c>
      <c r="O751" s="86"/>
      <c r="P751" s="245">
        <f>O751*H751</f>
        <v>0</v>
      </c>
      <c r="Q751" s="245">
        <v>0.047</v>
      </c>
      <c r="R751" s="245">
        <f>Q751*H751</f>
        <v>0.047</v>
      </c>
      <c r="S751" s="245">
        <v>0</v>
      </c>
      <c r="T751" s="246">
        <f>S751*H751</f>
        <v>0</v>
      </c>
      <c r="AR751" s="247" t="s">
        <v>444</v>
      </c>
      <c r="AT751" s="247" t="s">
        <v>407</v>
      </c>
      <c r="AU751" s="247" t="s">
        <v>96</v>
      </c>
      <c r="AY751" s="16" t="s">
        <v>278</v>
      </c>
      <c r="BE751" s="248">
        <f>IF(N751="základní",J751,0)</f>
        <v>0</v>
      </c>
      <c r="BF751" s="248">
        <f>IF(N751="snížená",J751,0)</f>
        <v>0</v>
      </c>
      <c r="BG751" s="248">
        <f>IF(N751="zákl. přenesená",J751,0)</f>
        <v>0</v>
      </c>
      <c r="BH751" s="248">
        <f>IF(N751="sníž. přenesená",J751,0)</f>
        <v>0</v>
      </c>
      <c r="BI751" s="248">
        <f>IF(N751="nulová",J751,0)</f>
        <v>0</v>
      </c>
      <c r="BJ751" s="16" t="s">
        <v>93</v>
      </c>
      <c r="BK751" s="248">
        <f>ROUND(I751*H751,2)</f>
        <v>0</v>
      </c>
      <c r="BL751" s="16" t="s">
        <v>362</v>
      </c>
      <c r="BM751" s="247" t="s">
        <v>1636</v>
      </c>
    </row>
    <row r="752" spans="2:51" s="12" customFormat="1" ht="12">
      <c r="B752" s="249"/>
      <c r="C752" s="250"/>
      <c r="D752" s="251" t="s">
        <v>291</v>
      </c>
      <c r="E752" s="252" t="s">
        <v>1</v>
      </c>
      <c r="F752" s="253" t="s">
        <v>1637</v>
      </c>
      <c r="G752" s="250"/>
      <c r="H752" s="254">
        <v>1</v>
      </c>
      <c r="I752" s="255"/>
      <c r="J752" s="250"/>
      <c r="K752" s="250"/>
      <c r="L752" s="256"/>
      <c r="M752" s="257"/>
      <c r="N752" s="258"/>
      <c r="O752" s="258"/>
      <c r="P752" s="258"/>
      <c r="Q752" s="258"/>
      <c r="R752" s="258"/>
      <c r="S752" s="258"/>
      <c r="T752" s="259"/>
      <c r="AT752" s="260" t="s">
        <v>291</v>
      </c>
      <c r="AU752" s="260" t="s">
        <v>96</v>
      </c>
      <c r="AV752" s="12" t="s">
        <v>96</v>
      </c>
      <c r="AW752" s="12" t="s">
        <v>42</v>
      </c>
      <c r="AX752" s="12" t="s">
        <v>93</v>
      </c>
      <c r="AY752" s="260" t="s">
        <v>278</v>
      </c>
    </row>
    <row r="753" spans="2:65" s="1" customFormat="1" ht="21.6" customHeight="1">
      <c r="B753" s="38"/>
      <c r="C753" s="236" t="s">
        <v>1638</v>
      </c>
      <c r="D753" s="236" t="s">
        <v>280</v>
      </c>
      <c r="E753" s="237" t="s">
        <v>1639</v>
      </c>
      <c r="F753" s="238" t="s">
        <v>1640</v>
      </c>
      <c r="G753" s="239" t="s">
        <v>370</v>
      </c>
      <c r="H753" s="240">
        <v>1</v>
      </c>
      <c r="I753" s="241"/>
      <c r="J753" s="242">
        <f>ROUND(I753*H753,2)</f>
        <v>0</v>
      </c>
      <c r="K753" s="238" t="s">
        <v>284</v>
      </c>
      <c r="L753" s="43"/>
      <c r="M753" s="243" t="s">
        <v>1</v>
      </c>
      <c r="N753" s="244" t="s">
        <v>51</v>
      </c>
      <c r="O753" s="86"/>
      <c r="P753" s="245">
        <f>O753*H753</f>
        <v>0</v>
      </c>
      <c r="Q753" s="245">
        <v>0</v>
      </c>
      <c r="R753" s="245">
        <f>Q753*H753</f>
        <v>0</v>
      </c>
      <c r="S753" s="245">
        <v>0</v>
      </c>
      <c r="T753" s="246">
        <f>S753*H753</f>
        <v>0</v>
      </c>
      <c r="AR753" s="247" t="s">
        <v>362</v>
      </c>
      <c r="AT753" s="247" t="s">
        <v>280</v>
      </c>
      <c r="AU753" s="247" t="s">
        <v>96</v>
      </c>
      <c r="AY753" s="16" t="s">
        <v>278</v>
      </c>
      <c r="BE753" s="248">
        <f>IF(N753="základní",J753,0)</f>
        <v>0</v>
      </c>
      <c r="BF753" s="248">
        <f>IF(N753="snížená",J753,0)</f>
        <v>0</v>
      </c>
      <c r="BG753" s="248">
        <f>IF(N753="zákl. přenesená",J753,0)</f>
        <v>0</v>
      </c>
      <c r="BH753" s="248">
        <f>IF(N753="sníž. přenesená",J753,0)</f>
        <v>0</v>
      </c>
      <c r="BI753" s="248">
        <f>IF(N753="nulová",J753,0)</f>
        <v>0</v>
      </c>
      <c r="BJ753" s="16" t="s">
        <v>93</v>
      </c>
      <c r="BK753" s="248">
        <f>ROUND(I753*H753,2)</f>
        <v>0</v>
      </c>
      <c r="BL753" s="16" t="s">
        <v>362</v>
      </c>
      <c r="BM753" s="247" t="s">
        <v>1641</v>
      </c>
    </row>
    <row r="754" spans="2:65" s="1" customFormat="1" ht="21.6" customHeight="1">
      <c r="B754" s="38"/>
      <c r="C754" s="282" t="s">
        <v>1642</v>
      </c>
      <c r="D754" s="282" t="s">
        <v>407</v>
      </c>
      <c r="E754" s="283" t="s">
        <v>1643</v>
      </c>
      <c r="F754" s="284" t="s">
        <v>1644</v>
      </c>
      <c r="G754" s="285" t="s">
        <v>370</v>
      </c>
      <c r="H754" s="286">
        <v>1</v>
      </c>
      <c r="I754" s="287"/>
      <c r="J754" s="288">
        <f>ROUND(I754*H754,2)</f>
        <v>0</v>
      </c>
      <c r="K754" s="284" t="s">
        <v>284</v>
      </c>
      <c r="L754" s="289"/>
      <c r="M754" s="290" t="s">
        <v>1</v>
      </c>
      <c r="N754" s="291" t="s">
        <v>51</v>
      </c>
      <c r="O754" s="86"/>
      <c r="P754" s="245">
        <f>O754*H754</f>
        <v>0</v>
      </c>
      <c r="Q754" s="245">
        <v>0.0032</v>
      </c>
      <c r="R754" s="245">
        <f>Q754*H754</f>
        <v>0.0032</v>
      </c>
      <c r="S754" s="245">
        <v>0</v>
      </c>
      <c r="T754" s="246">
        <f>S754*H754</f>
        <v>0</v>
      </c>
      <c r="AR754" s="247" t="s">
        <v>444</v>
      </c>
      <c r="AT754" s="247" t="s">
        <v>407</v>
      </c>
      <c r="AU754" s="247" t="s">
        <v>96</v>
      </c>
      <c r="AY754" s="16" t="s">
        <v>278</v>
      </c>
      <c r="BE754" s="248">
        <f>IF(N754="základní",J754,0)</f>
        <v>0</v>
      </c>
      <c r="BF754" s="248">
        <f>IF(N754="snížená",J754,0)</f>
        <v>0</v>
      </c>
      <c r="BG754" s="248">
        <f>IF(N754="zákl. přenesená",J754,0)</f>
        <v>0</v>
      </c>
      <c r="BH754" s="248">
        <f>IF(N754="sníž. přenesená",J754,0)</f>
        <v>0</v>
      </c>
      <c r="BI754" s="248">
        <f>IF(N754="nulová",J754,0)</f>
        <v>0</v>
      </c>
      <c r="BJ754" s="16" t="s">
        <v>93</v>
      </c>
      <c r="BK754" s="248">
        <f>ROUND(I754*H754,2)</f>
        <v>0</v>
      </c>
      <c r="BL754" s="16" t="s">
        <v>362</v>
      </c>
      <c r="BM754" s="247" t="s">
        <v>1645</v>
      </c>
    </row>
    <row r="755" spans="2:65" s="1" customFormat="1" ht="21.6" customHeight="1">
      <c r="B755" s="38"/>
      <c r="C755" s="236" t="s">
        <v>1646</v>
      </c>
      <c r="D755" s="236" t="s">
        <v>280</v>
      </c>
      <c r="E755" s="237" t="s">
        <v>1647</v>
      </c>
      <c r="F755" s="238" t="s">
        <v>1648</v>
      </c>
      <c r="G755" s="239" t="s">
        <v>370</v>
      </c>
      <c r="H755" s="240">
        <v>17</v>
      </c>
      <c r="I755" s="241"/>
      <c r="J755" s="242">
        <f>ROUND(I755*H755,2)</f>
        <v>0</v>
      </c>
      <c r="K755" s="238" t="s">
        <v>284</v>
      </c>
      <c r="L755" s="43"/>
      <c r="M755" s="243" t="s">
        <v>1</v>
      </c>
      <c r="N755" s="244" t="s">
        <v>51</v>
      </c>
      <c r="O755" s="86"/>
      <c r="P755" s="245">
        <f>O755*H755</f>
        <v>0</v>
      </c>
      <c r="Q755" s="245">
        <v>0</v>
      </c>
      <c r="R755" s="245">
        <f>Q755*H755</f>
        <v>0</v>
      </c>
      <c r="S755" s="245">
        <v>0</v>
      </c>
      <c r="T755" s="246">
        <f>S755*H755</f>
        <v>0</v>
      </c>
      <c r="AR755" s="247" t="s">
        <v>362</v>
      </c>
      <c r="AT755" s="247" t="s">
        <v>280</v>
      </c>
      <c r="AU755" s="247" t="s">
        <v>96</v>
      </c>
      <c r="AY755" s="16" t="s">
        <v>278</v>
      </c>
      <c r="BE755" s="248">
        <f>IF(N755="základní",J755,0)</f>
        <v>0</v>
      </c>
      <c r="BF755" s="248">
        <f>IF(N755="snížená",J755,0)</f>
        <v>0</v>
      </c>
      <c r="BG755" s="248">
        <f>IF(N755="zákl. přenesená",J755,0)</f>
        <v>0</v>
      </c>
      <c r="BH755" s="248">
        <f>IF(N755="sníž. přenesená",J755,0)</f>
        <v>0</v>
      </c>
      <c r="BI755" s="248">
        <f>IF(N755="nulová",J755,0)</f>
        <v>0</v>
      </c>
      <c r="BJ755" s="16" t="s">
        <v>93</v>
      </c>
      <c r="BK755" s="248">
        <f>ROUND(I755*H755,2)</f>
        <v>0</v>
      </c>
      <c r="BL755" s="16" t="s">
        <v>362</v>
      </c>
      <c r="BM755" s="247" t="s">
        <v>1649</v>
      </c>
    </row>
    <row r="756" spans="2:65" s="1" customFormat="1" ht="21.6" customHeight="1">
      <c r="B756" s="38"/>
      <c r="C756" s="282" t="s">
        <v>1650</v>
      </c>
      <c r="D756" s="282" t="s">
        <v>407</v>
      </c>
      <c r="E756" s="283" t="s">
        <v>1651</v>
      </c>
      <c r="F756" s="284" t="s">
        <v>1652</v>
      </c>
      <c r="G756" s="285" t="s">
        <v>370</v>
      </c>
      <c r="H756" s="286">
        <v>13</v>
      </c>
      <c r="I756" s="287"/>
      <c r="J756" s="288">
        <f>ROUND(I756*H756,2)</f>
        <v>0</v>
      </c>
      <c r="K756" s="284" t="s">
        <v>284</v>
      </c>
      <c r="L756" s="289"/>
      <c r="M756" s="290" t="s">
        <v>1</v>
      </c>
      <c r="N756" s="291" t="s">
        <v>51</v>
      </c>
      <c r="O756" s="86"/>
      <c r="P756" s="245">
        <f>O756*H756</f>
        <v>0</v>
      </c>
      <c r="Q756" s="245">
        <v>0.00052</v>
      </c>
      <c r="R756" s="245">
        <f>Q756*H756</f>
        <v>0.0067599999999999995</v>
      </c>
      <c r="S756" s="245">
        <v>0</v>
      </c>
      <c r="T756" s="246">
        <f>S756*H756</f>
        <v>0</v>
      </c>
      <c r="AR756" s="247" t="s">
        <v>444</v>
      </c>
      <c r="AT756" s="247" t="s">
        <v>407</v>
      </c>
      <c r="AU756" s="247" t="s">
        <v>96</v>
      </c>
      <c r="AY756" s="16" t="s">
        <v>278</v>
      </c>
      <c r="BE756" s="248">
        <f>IF(N756="základní",J756,0)</f>
        <v>0</v>
      </c>
      <c r="BF756" s="248">
        <f>IF(N756="snížená",J756,0)</f>
        <v>0</v>
      </c>
      <c r="BG756" s="248">
        <f>IF(N756="zákl. přenesená",J756,0)</f>
        <v>0</v>
      </c>
      <c r="BH756" s="248">
        <f>IF(N756="sníž. přenesená",J756,0)</f>
        <v>0</v>
      </c>
      <c r="BI756" s="248">
        <f>IF(N756="nulová",J756,0)</f>
        <v>0</v>
      </c>
      <c r="BJ756" s="16" t="s">
        <v>93</v>
      </c>
      <c r="BK756" s="248">
        <f>ROUND(I756*H756,2)</f>
        <v>0</v>
      </c>
      <c r="BL756" s="16" t="s">
        <v>362</v>
      </c>
      <c r="BM756" s="247" t="s">
        <v>1653</v>
      </c>
    </row>
    <row r="757" spans="2:65" s="1" customFormat="1" ht="21.6" customHeight="1">
      <c r="B757" s="38"/>
      <c r="C757" s="282" t="s">
        <v>1654</v>
      </c>
      <c r="D757" s="282" t="s">
        <v>407</v>
      </c>
      <c r="E757" s="283" t="s">
        <v>1655</v>
      </c>
      <c r="F757" s="284" t="s">
        <v>1656</v>
      </c>
      <c r="G757" s="285" t="s">
        <v>370</v>
      </c>
      <c r="H757" s="286">
        <v>20</v>
      </c>
      <c r="I757" s="287"/>
      <c r="J757" s="288">
        <f>ROUND(I757*H757,2)</f>
        <v>0</v>
      </c>
      <c r="K757" s="284" t="s">
        <v>284</v>
      </c>
      <c r="L757" s="289"/>
      <c r="M757" s="290" t="s">
        <v>1</v>
      </c>
      <c r="N757" s="291" t="s">
        <v>51</v>
      </c>
      <c r="O757" s="86"/>
      <c r="P757" s="245">
        <f>O757*H757</f>
        <v>0</v>
      </c>
      <c r="Q757" s="245">
        <v>0.00015</v>
      </c>
      <c r="R757" s="245">
        <f>Q757*H757</f>
        <v>0.0029999999999999996</v>
      </c>
      <c r="S757" s="245">
        <v>0</v>
      </c>
      <c r="T757" s="246">
        <f>S757*H757</f>
        <v>0</v>
      </c>
      <c r="AR757" s="247" t="s">
        <v>444</v>
      </c>
      <c r="AT757" s="247" t="s">
        <v>407</v>
      </c>
      <c r="AU757" s="247" t="s">
        <v>96</v>
      </c>
      <c r="AY757" s="16" t="s">
        <v>278</v>
      </c>
      <c r="BE757" s="248">
        <f>IF(N757="základní",J757,0)</f>
        <v>0</v>
      </c>
      <c r="BF757" s="248">
        <f>IF(N757="snížená",J757,0)</f>
        <v>0</v>
      </c>
      <c r="BG757" s="248">
        <f>IF(N757="zákl. přenesená",J757,0)</f>
        <v>0</v>
      </c>
      <c r="BH757" s="248">
        <f>IF(N757="sníž. přenesená",J757,0)</f>
        <v>0</v>
      </c>
      <c r="BI757" s="248">
        <f>IF(N757="nulová",J757,0)</f>
        <v>0</v>
      </c>
      <c r="BJ757" s="16" t="s">
        <v>93</v>
      </c>
      <c r="BK757" s="248">
        <f>ROUND(I757*H757,2)</f>
        <v>0</v>
      </c>
      <c r="BL757" s="16" t="s">
        <v>362</v>
      </c>
      <c r="BM757" s="247" t="s">
        <v>1657</v>
      </c>
    </row>
    <row r="758" spans="2:65" s="1" customFormat="1" ht="14.4" customHeight="1">
      <c r="B758" s="38"/>
      <c r="C758" s="282" t="s">
        <v>1658</v>
      </c>
      <c r="D758" s="282" t="s">
        <v>407</v>
      </c>
      <c r="E758" s="283" t="s">
        <v>1659</v>
      </c>
      <c r="F758" s="284" t="s">
        <v>1660</v>
      </c>
      <c r="G758" s="285" t="s">
        <v>370</v>
      </c>
      <c r="H758" s="286">
        <v>4</v>
      </c>
      <c r="I758" s="287"/>
      <c r="J758" s="288">
        <f>ROUND(I758*H758,2)</f>
        <v>0</v>
      </c>
      <c r="K758" s="284" t="s">
        <v>284</v>
      </c>
      <c r="L758" s="289"/>
      <c r="M758" s="290" t="s">
        <v>1</v>
      </c>
      <c r="N758" s="291" t="s">
        <v>51</v>
      </c>
      <c r="O758" s="86"/>
      <c r="P758" s="245">
        <f>O758*H758</f>
        <v>0</v>
      </c>
      <c r="Q758" s="245">
        <v>0.00052</v>
      </c>
      <c r="R758" s="245">
        <f>Q758*H758</f>
        <v>0.00208</v>
      </c>
      <c r="S758" s="245">
        <v>0</v>
      </c>
      <c r="T758" s="246">
        <f>S758*H758</f>
        <v>0</v>
      </c>
      <c r="AR758" s="247" t="s">
        <v>444</v>
      </c>
      <c r="AT758" s="247" t="s">
        <v>407</v>
      </c>
      <c r="AU758" s="247" t="s">
        <v>96</v>
      </c>
      <c r="AY758" s="16" t="s">
        <v>278</v>
      </c>
      <c r="BE758" s="248">
        <f>IF(N758="základní",J758,0)</f>
        <v>0</v>
      </c>
      <c r="BF758" s="248">
        <f>IF(N758="snížená",J758,0)</f>
        <v>0</v>
      </c>
      <c r="BG758" s="248">
        <f>IF(N758="zákl. přenesená",J758,0)</f>
        <v>0</v>
      </c>
      <c r="BH758" s="248">
        <f>IF(N758="sníž. přenesená",J758,0)</f>
        <v>0</v>
      </c>
      <c r="BI758" s="248">
        <f>IF(N758="nulová",J758,0)</f>
        <v>0</v>
      </c>
      <c r="BJ758" s="16" t="s">
        <v>93</v>
      </c>
      <c r="BK758" s="248">
        <f>ROUND(I758*H758,2)</f>
        <v>0</v>
      </c>
      <c r="BL758" s="16" t="s">
        <v>362</v>
      </c>
      <c r="BM758" s="247" t="s">
        <v>1661</v>
      </c>
    </row>
    <row r="759" spans="2:65" s="1" customFormat="1" ht="21.6" customHeight="1">
      <c r="B759" s="38"/>
      <c r="C759" s="236" t="s">
        <v>1662</v>
      </c>
      <c r="D759" s="236" t="s">
        <v>280</v>
      </c>
      <c r="E759" s="237" t="s">
        <v>1663</v>
      </c>
      <c r="F759" s="238" t="s">
        <v>1664</v>
      </c>
      <c r="G759" s="239" t="s">
        <v>370</v>
      </c>
      <c r="H759" s="240">
        <v>17</v>
      </c>
      <c r="I759" s="241"/>
      <c r="J759" s="242">
        <f>ROUND(I759*H759,2)</f>
        <v>0</v>
      </c>
      <c r="K759" s="238" t="s">
        <v>284</v>
      </c>
      <c r="L759" s="43"/>
      <c r="M759" s="243" t="s">
        <v>1</v>
      </c>
      <c r="N759" s="244" t="s">
        <v>51</v>
      </c>
      <c r="O759" s="86"/>
      <c r="P759" s="245">
        <f>O759*H759</f>
        <v>0</v>
      </c>
      <c r="Q759" s="245">
        <v>0</v>
      </c>
      <c r="R759" s="245">
        <f>Q759*H759</f>
        <v>0</v>
      </c>
      <c r="S759" s="245">
        <v>0</v>
      </c>
      <c r="T759" s="246">
        <f>S759*H759</f>
        <v>0</v>
      </c>
      <c r="AR759" s="247" t="s">
        <v>362</v>
      </c>
      <c r="AT759" s="247" t="s">
        <v>280</v>
      </c>
      <c r="AU759" s="247" t="s">
        <v>96</v>
      </c>
      <c r="AY759" s="16" t="s">
        <v>278</v>
      </c>
      <c r="BE759" s="248">
        <f>IF(N759="základní",J759,0)</f>
        <v>0</v>
      </c>
      <c r="BF759" s="248">
        <f>IF(N759="snížená",J759,0)</f>
        <v>0</v>
      </c>
      <c r="BG759" s="248">
        <f>IF(N759="zákl. přenesená",J759,0)</f>
        <v>0</v>
      </c>
      <c r="BH759" s="248">
        <f>IF(N759="sníž. přenesená",J759,0)</f>
        <v>0</v>
      </c>
      <c r="BI759" s="248">
        <f>IF(N759="nulová",J759,0)</f>
        <v>0</v>
      </c>
      <c r="BJ759" s="16" t="s">
        <v>93</v>
      </c>
      <c r="BK759" s="248">
        <f>ROUND(I759*H759,2)</f>
        <v>0</v>
      </c>
      <c r="BL759" s="16" t="s">
        <v>362</v>
      </c>
      <c r="BM759" s="247" t="s">
        <v>1665</v>
      </c>
    </row>
    <row r="760" spans="2:65" s="1" customFormat="1" ht="21.6" customHeight="1">
      <c r="B760" s="38"/>
      <c r="C760" s="282" t="s">
        <v>1666</v>
      </c>
      <c r="D760" s="282" t="s">
        <v>407</v>
      </c>
      <c r="E760" s="283" t="s">
        <v>1667</v>
      </c>
      <c r="F760" s="284" t="s">
        <v>1668</v>
      </c>
      <c r="G760" s="285" t="s">
        <v>370</v>
      </c>
      <c r="H760" s="286">
        <v>17</v>
      </c>
      <c r="I760" s="287"/>
      <c r="J760" s="288">
        <f>ROUND(I760*H760,2)</f>
        <v>0</v>
      </c>
      <c r="K760" s="284" t="s">
        <v>284</v>
      </c>
      <c r="L760" s="289"/>
      <c r="M760" s="290" t="s">
        <v>1</v>
      </c>
      <c r="N760" s="291" t="s">
        <v>51</v>
      </c>
      <c r="O760" s="86"/>
      <c r="P760" s="245">
        <f>O760*H760</f>
        <v>0</v>
      </c>
      <c r="Q760" s="245">
        <v>0.0012</v>
      </c>
      <c r="R760" s="245">
        <f>Q760*H760</f>
        <v>0.020399999999999998</v>
      </c>
      <c r="S760" s="245">
        <v>0</v>
      </c>
      <c r="T760" s="246">
        <f>S760*H760</f>
        <v>0</v>
      </c>
      <c r="AR760" s="247" t="s">
        <v>444</v>
      </c>
      <c r="AT760" s="247" t="s">
        <v>407</v>
      </c>
      <c r="AU760" s="247" t="s">
        <v>96</v>
      </c>
      <c r="AY760" s="16" t="s">
        <v>278</v>
      </c>
      <c r="BE760" s="248">
        <f>IF(N760="základní",J760,0)</f>
        <v>0</v>
      </c>
      <c r="BF760" s="248">
        <f>IF(N760="snížená",J760,0)</f>
        <v>0</v>
      </c>
      <c r="BG760" s="248">
        <f>IF(N760="zákl. přenesená",J760,0)</f>
        <v>0</v>
      </c>
      <c r="BH760" s="248">
        <f>IF(N760="sníž. přenesená",J760,0)</f>
        <v>0</v>
      </c>
      <c r="BI760" s="248">
        <f>IF(N760="nulová",J760,0)</f>
        <v>0</v>
      </c>
      <c r="BJ760" s="16" t="s">
        <v>93</v>
      </c>
      <c r="BK760" s="248">
        <f>ROUND(I760*H760,2)</f>
        <v>0</v>
      </c>
      <c r="BL760" s="16" t="s">
        <v>362</v>
      </c>
      <c r="BM760" s="247" t="s">
        <v>1669</v>
      </c>
    </row>
    <row r="761" spans="2:65" s="1" customFormat="1" ht="54" customHeight="1">
      <c r="B761" s="38"/>
      <c r="C761" s="236" t="s">
        <v>1670</v>
      </c>
      <c r="D761" s="236" t="s">
        <v>280</v>
      </c>
      <c r="E761" s="237" t="s">
        <v>1671</v>
      </c>
      <c r="F761" s="238" t="s">
        <v>1672</v>
      </c>
      <c r="G761" s="239" t="s">
        <v>370</v>
      </c>
      <c r="H761" s="240">
        <v>3</v>
      </c>
      <c r="I761" s="241"/>
      <c r="J761" s="242">
        <f>ROUND(I761*H761,2)</f>
        <v>0</v>
      </c>
      <c r="K761" s="238" t="s">
        <v>284</v>
      </c>
      <c r="L761" s="43"/>
      <c r="M761" s="243" t="s">
        <v>1</v>
      </c>
      <c r="N761" s="244" t="s">
        <v>51</v>
      </c>
      <c r="O761" s="86"/>
      <c r="P761" s="245">
        <f>O761*H761</f>
        <v>0</v>
      </c>
      <c r="Q761" s="245">
        <v>0.00027</v>
      </c>
      <c r="R761" s="245">
        <f>Q761*H761</f>
        <v>0.00081</v>
      </c>
      <c r="S761" s="245">
        <v>0</v>
      </c>
      <c r="T761" s="246">
        <f>S761*H761</f>
        <v>0</v>
      </c>
      <c r="AR761" s="247" t="s">
        <v>362</v>
      </c>
      <c r="AT761" s="247" t="s">
        <v>280</v>
      </c>
      <c r="AU761" s="247" t="s">
        <v>96</v>
      </c>
      <c r="AY761" s="16" t="s">
        <v>278</v>
      </c>
      <c r="BE761" s="248">
        <f>IF(N761="základní",J761,0)</f>
        <v>0</v>
      </c>
      <c r="BF761" s="248">
        <f>IF(N761="snížená",J761,0)</f>
        <v>0</v>
      </c>
      <c r="BG761" s="248">
        <f>IF(N761="zákl. přenesená",J761,0)</f>
        <v>0</v>
      </c>
      <c r="BH761" s="248">
        <f>IF(N761="sníž. přenesená",J761,0)</f>
        <v>0</v>
      </c>
      <c r="BI761" s="248">
        <f>IF(N761="nulová",J761,0)</f>
        <v>0</v>
      </c>
      <c r="BJ761" s="16" t="s">
        <v>93</v>
      </c>
      <c r="BK761" s="248">
        <f>ROUND(I761*H761,2)</f>
        <v>0</v>
      </c>
      <c r="BL761" s="16" t="s">
        <v>362</v>
      </c>
      <c r="BM761" s="247" t="s">
        <v>1673</v>
      </c>
    </row>
    <row r="762" spans="2:51" s="12" customFormat="1" ht="12">
      <c r="B762" s="249"/>
      <c r="C762" s="250"/>
      <c r="D762" s="251" t="s">
        <v>291</v>
      </c>
      <c r="E762" s="252" t="s">
        <v>1</v>
      </c>
      <c r="F762" s="253" t="s">
        <v>1674</v>
      </c>
      <c r="G762" s="250"/>
      <c r="H762" s="254">
        <v>3</v>
      </c>
      <c r="I762" s="255"/>
      <c r="J762" s="250"/>
      <c r="K762" s="250"/>
      <c r="L762" s="256"/>
      <c r="M762" s="257"/>
      <c r="N762" s="258"/>
      <c r="O762" s="258"/>
      <c r="P762" s="258"/>
      <c r="Q762" s="258"/>
      <c r="R762" s="258"/>
      <c r="S762" s="258"/>
      <c r="T762" s="259"/>
      <c r="AT762" s="260" t="s">
        <v>291</v>
      </c>
      <c r="AU762" s="260" t="s">
        <v>96</v>
      </c>
      <c r="AV762" s="12" t="s">
        <v>96</v>
      </c>
      <c r="AW762" s="12" t="s">
        <v>42</v>
      </c>
      <c r="AX762" s="12" t="s">
        <v>93</v>
      </c>
      <c r="AY762" s="260" t="s">
        <v>278</v>
      </c>
    </row>
    <row r="763" spans="2:65" s="1" customFormat="1" ht="32.4" customHeight="1">
      <c r="B763" s="38"/>
      <c r="C763" s="282" t="s">
        <v>1675</v>
      </c>
      <c r="D763" s="282" t="s">
        <v>407</v>
      </c>
      <c r="E763" s="283" t="s">
        <v>1676</v>
      </c>
      <c r="F763" s="284" t="s">
        <v>1677</v>
      </c>
      <c r="G763" s="285" t="s">
        <v>370</v>
      </c>
      <c r="H763" s="286">
        <v>3</v>
      </c>
      <c r="I763" s="287"/>
      <c r="J763" s="288">
        <f>ROUND(I763*H763,2)</f>
        <v>0</v>
      </c>
      <c r="K763" s="284" t="s">
        <v>284</v>
      </c>
      <c r="L763" s="289"/>
      <c r="M763" s="290" t="s">
        <v>1</v>
      </c>
      <c r="N763" s="291" t="s">
        <v>51</v>
      </c>
      <c r="O763" s="86"/>
      <c r="P763" s="245">
        <f>O763*H763</f>
        <v>0</v>
      </c>
      <c r="Q763" s="245">
        <v>0.0237</v>
      </c>
      <c r="R763" s="245">
        <f>Q763*H763</f>
        <v>0.0711</v>
      </c>
      <c r="S763" s="245">
        <v>0</v>
      </c>
      <c r="T763" s="246">
        <f>S763*H763</f>
        <v>0</v>
      </c>
      <c r="AR763" s="247" t="s">
        <v>444</v>
      </c>
      <c r="AT763" s="247" t="s">
        <v>407</v>
      </c>
      <c r="AU763" s="247" t="s">
        <v>96</v>
      </c>
      <c r="AY763" s="16" t="s">
        <v>278</v>
      </c>
      <c r="BE763" s="248">
        <f>IF(N763="základní",J763,0)</f>
        <v>0</v>
      </c>
      <c r="BF763" s="248">
        <f>IF(N763="snížená",J763,0)</f>
        <v>0</v>
      </c>
      <c r="BG763" s="248">
        <f>IF(N763="zákl. přenesená",J763,0)</f>
        <v>0</v>
      </c>
      <c r="BH763" s="248">
        <f>IF(N763="sníž. přenesená",J763,0)</f>
        <v>0</v>
      </c>
      <c r="BI763" s="248">
        <f>IF(N763="nulová",J763,0)</f>
        <v>0</v>
      </c>
      <c r="BJ763" s="16" t="s">
        <v>93</v>
      </c>
      <c r="BK763" s="248">
        <f>ROUND(I763*H763,2)</f>
        <v>0</v>
      </c>
      <c r="BL763" s="16" t="s">
        <v>362</v>
      </c>
      <c r="BM763" s="247" t="s">
        <v>1678</v>
      </c>
    </row>
    <row r="764" spans="2:65" s="1" customFormat="1" ht="21.6" customHeight="1">
      <c r="B764" s="38"/>
      <c r="C764" s="282" t="s">
        <v>1679</v>
      </c>
      <c r="D764" s="282" t="s">
        <v>407</v>
      </c>
      <c r="E764" s="283" t="s">
        <v>1680</v>
      </c>
      <c r="F764" s="284" t="s">
        <v>1681</v>
      </c>
      <c r="G764" s="285" t="s">
        <v>370</v>
      </c>
      <c r="H764" s="286">
        <v>3</v>
      </c>
      <c r="I764" s="287"/>
      <c r="J764" s="288">
        <f>ROUND(I764*H764,2)</f>
        <v>0</v>
      </c>
      <c r="K764" s="284" t="s">
        <v>284</v>
      </c>
      <c r="L764" s="289"/>
      <c r="M764" s="290" t="s">
        <v>1</v>
      </c>
      <c r="N764" s="291" t="s">
        <v>51</v>
      </c>
      <c r="O764" s="86"/>
      <c r="P764" s="245">
        <f>O764*H764</f>
        <v>0</v>
      </c>
      <c r="Q764" s="245">
        <v>0.003</v>
      </c>
      <c r="R764" s="245">
        <f>Q764*H764</f>
        <v>0.009000000000000001</v>
      </c>
      <c r="S764" s="245">
        <v>0</v>
      </c>
      <c r="T764" s="246">
        <f>S764*H764</f>
        <v>0</v>
      </c>
      <c r="AR764" s="247" t="s">
        <v>444</v>
      </c>
      <c r="AT764" s="247" t="s">
        <v>407</v>
      </c>
      <c r="AU764" s="247" t="s">
        <v>96</v>
      </c>
      <c r="AY764" s="16" t="s">
        <v>278</v>
      </c>
      <c r="BE764" s="248">
        <f>IF(N764="základní",J764,0)</f>
        <v>0</v>
      </c>
      <c r="BF764" s="248">
        <f>IF(N764="snížená",J764,0)</f>
        <v>0</v>
      </c>
      <c r="BG764" s="248">
        <f>IF(N764="zákl. přenesená",J764,0)</f>
        <v>0</v>
      </c>
      <c r="BH764" s="248">
        <f>IF(N764="sníž. přenesená",J764,0)</f>
        <v>0</v>
      </c>
      <c r="BI764" s="248">
        <f>IF(N764="nulová",J764,0)</f>
        <v>0</v>
      </c>
      <c r="BJ764" s="16" t="s">
        <v>93</v>
      </c>
      <c r="BK764" s="248">
        <f>ROUND(I764*H764,2)</f>
        <v>0</v>
      </c>
      <c r="BL764" s="16" t="s">
        <v>362</v>
      </c>
      <c r="BM764" s="247" t="s">
        <v>1682</v>
      </c>
    </row>
    <row r="765" spans="2:65" s="1" customFormat="1" ht="21.6" customHeight="1">
      <c r="B765" s="38"/>
      <c r="C765" s="282" t="s">
        <v>1683</v>
      </c>
      <c r="D765" s="282" t="s">
        <v>407</v>
      </c>
      <c r="E765" s="283" t="s">
        <v>1684</v>
      </c>
      <c r="F765" s="284" t="s">
        <v>1685</v>
      </c>
      <c r="G765" s="285" t="s">
        <v>1686</v>
      </c>
      <c r="H765" s="286">
        <v>3</v>
      </c>
      <c r="I765" s="287"/>
      <c r="J765" s="288">
        <f>ROUND(I765*H765,2)</f>
        <v>0</v>
      </c>
      <c r="K765" s="284" t="s">
        <v>284</v>
      </c>
      <c r="L765" s="289"/>
      <c r="M765" s="290" t="s">
        <v>1</v>
      </c>
      <c r="N765" s="291" t="s">
        <v>51</v>
      </c>
      <c r="O765" s="86"/>
      <c r="P765" s="245">
        <f>O765*H765</f>
        <v>0</v>
      </c>
      <c r="Q765" s="245">
        <v>0.0027</v>
      </c>
      <c r="R765" s="245">
        <f>Q765*H765</f>
        <v>0.0081</v>
      </c>
      <c r="S765" s="245">
        <v>0</v>
      </c>
      <c r="T765" s="246">
        <f>S765*H765</f>
        <v>0</v>
      </c>
      <c r="AR765" s="247" t="s">
        <v>444</v>
      </c>
      <c r="AT765" s="247" t="s">
        <v>407</v>
      </c>
      <c r="AU765" s="247" t="s">
        <v>96</v>
      </c>
      <c r="AY765" s="16" t="s">
        <v>278</v>
      </c>
      <c r="BE765" s="248">
        <f>IF(N765="základní",J765,0)</f>
        <v>0</v>
      </c>
      <c r="BF765" s="248">
        <f>IF(N765="snížená",J765,0)</f>
        <v>0</v>
      </c>
      <c r="BG765" s="248">
        <f>IF(N765="zákl. přenesená",J765,0)</f>
        <v>0</v>
      </c>
      <c r="BH765" s="248">
        <f>IF(N765="sníž. přenesená",J765,0)</f>
        <v>0</v>
      </c>
      <c r="BI765" s="248">
        <f>IF(N765="nulová",J765,0)</f>
        <v>0</v>
      </c>
      <c r="BJ765" s="16" t="s">
        <v>93</v>
      </c>
      <c r="BK765" s="248">
        <f>ROUND(I765*H765,2)</f>
        <v>0</v>
      </c>
      <c r="BL765" s="16" t="s">
        <v>362</v>
      </c>
      <c r="BM765" s="247" t="s">
        <v>1687</v>
      </c>
    </row>
    <row r="766" spans="2:65" s="1" customFormat="1" ht="21.6" customHeight="1">
      <c r="B766" s="38"/>
      <c r="C766" s="282" t="s">
        <v>1688</v>
      </c>
      <c r="D766" s="282" t="s">
        <v>407</v>
      </c>
      <c r="E766" s="283" t="s">
        <v>1689</v>
      </c>
      <c r="F766" s="284" t="s">
        <v>1690</v>
      </c>
      <c r="G766" s="285" t="s">
        <v>1686</v>
      </c>
      <c r="H766" s="286">
        <v>3</v>
      </c>
      <c r="I766" s="287"/>
      <c r="J766" s="288">
        <f>ROUND(I766*H766,2)</f>
        <v>0</v>
      </c>
      <c r="K766" s="284" t="s">
        <v>284</v>
      </c>
      <c r="L766" s="289"/>
      <c r="M766" s="290" t="s">
        <v>1</v>
      </c>
      <c r="N766" s="291" t="s">
        <v>51</v>
      </c>
      <c r="O766" s="86"/>
      <c r="P766" s="245">
        <f>O766*H766</f>
        <v>0</v>
      </c>
      <c r="Q766" s="245">
        <v>0.0002</v>
      </c>
      <c r="R766" s="245">
        <f>Q766*H766</f>
        <v>0.0006000000000000001</v>
      </c>
      <c r="S766" s="245">
        <v>0</v>
      </c>
      <c r="T766" s="246">
        <f>S766*H766</f>
        <v>0</v>
      </c>
      <c r="AR766" s="247" t="s">
        <v>444</v>
      </c>
      <c r="AT766" s="247" t="s">
        <v>407</v>
      </c>
      <c r="AU766" s="247" t="s">
        <v>96</v>
      </c>
      <c r="AY766" s="16" t="s">
        <v>278</v>
      </c>
      <c r="BE766" s="248">
        <f>IF(N766="základní",J766,0)</f>
        <v>0</v>
      </c>
      <c r="BF766" s="248">
        <f>IF(N766="snížená",J766,0)</f>
        <v>0</v>
      </c>
      <c r="BG766" s="248">
        <f>IF(N766="zákl. přenesená",J766,0)</f>
        <v>0</v>
      </c>
      <c r="BH766" s="248">
        <f>IF(N766="sníž. přenesená",J766,0)</f>
        <v>0</v>
      </c>
      <c r="BI766" s="248">
        <f>IF(N766="nulová",J766,0)</f>
        <v>0</v>
      </c>
      <c r="BJ766" s="16" t="s">
        <v>93</v>
      </c>
      <c r="BK766" s="248">
        <f>ROUND(I766*H766,2)</f>
        <v>0</v>
      </c>
      <c r="BL766" s="16" t="s">
        <v>362</v>
      </c>
      <c r="BM766" s="247" t="s">
        <v>1691</v>
      </c>
    </row>
    <row r="767" spans="2:65" s="1" customFormat="1" ht="21.6" customHeight="1">
      <c r="B767" s="38"/>
      <c r="C767" s="282" t="s">
        <v>1692</v>
      </c>
      <c r="D767" s="282" t="s">
        <v>407</v>
      </c>
      <c r="E767" s="283" t="s">
        <v>1693</v>
      </c>
      <c r="F767" s="284" t="s">
        <v>1694</v>
      </c>
      <c r="G767" s="285" t="s">
        <v>1686</v>
      </c>
      <c r="H767" s="286">
        <v>3</v>
      </c>
      <c r="I767" s="287"/>
      <c r="J767" s="288">
        <f>ROUND(I767*H767,2)</f>
        <v>0</v>
      </c>
      <c r="K767" s="284" t="s">
        <v>284</v>
      </c>
      <c r="L767" s="289"/>
      <c r="M767" s="290" t="s">
        <v>1</v>
      </c>
      <c r="N767" s="291" t="s">
        <v>51</v>
      </c>
      <c r="O767" s="86"/>
      <c r="P767" s="245">
        <f>O767*H767</f>
        <v>0</v>
      </c>
      <c r="Q767" s="245">
        <v>0.0002</v>
      </c>
      <c r="R767" s="245">
        <f>Q767*H767</f>
        <v>0.0006000000000000001</v>
      </c>
      <c r="S767" s="245">
        <v>0</v>
      </c>
      <c r="T767" s="246">
        <f>S767*H767</f>
        <v>0</v>
      </c>
      <c r="AR767" s="247" t="s">
        <v>444</v>
      </c>
      <c r="AT767" s="247" t="s">
        <v>407</v>
      </c>
      <c r="AU767" s="247" t="s">
        <v>96</v>
      </c>
      <c r="AY767" s="16" t="s">
        <v>278</v>
      </c>
      <c r="BE767" s="248">
        <f>IF(N767="základní",J767,0)</f>
        <v>0</v>
      </c>
      <c r="BF767" s="248">
        <f>IF(N767="snížená",J767,0)</f>
        <v>0</v>
      </c>
      <c r="BG767" s="248">
        <f>IF(N767="zákl. přenesená",J767,0)</f>
        <v>0</v>
      </c>
      <c r="BH767" s="248">
        <f>IF(N767="sníž. přenesená",J767,0)</f>
        <v>0</v>
      </c>
      <c r="BI767" s="248">
        <f>IF(N767="nulová",J767,0)</f>
        <v>0</v>
      </c>
      <c r="BJ767" s="16" t="s">
        <v>93</v>
      </c>
      <c r="BK767" s="248">
        <f>ROUND(I767*H767,2)</f>
        <v>0</v>
      </c>
      <c r="BL767" s="16" t="s">
        <v>362</v>
      </c>
      <c r="BM767" s="247" t="s">
        <v>1695</v>
      </c>
    </row>
    <row r="768" spans="2:65" s="1" customFormat="1" ht="54" customHeight="1">
      <c r="B768" s="38"/>
      <c r="C768" s="236" t="s">
        <v>1696</v>
      </c>
      <c r="D768" s="236" t="s">
        <v>280</v>
      </c>
      <c r="E768" s="237" t="s">
        <v>1697</v>
      </c>
      <c r="F768" s="238" t="s">
        <v>1698</v>
      </c>
      <c r="G768" s="239" t="s">
        <v>370</v>
      </c>
      <c r="H768" s="240">
        <v>23</v>
      </c>
      <c r="I768" s="241"/>
      <c r="J768" s="242">
        <f>ROUND(I768*H768,2)</f>
        <v>0</v>
      </c>
      <c r="K768" s="238" t="s">
        <v>284</v>
      </c>
      <c r="L768" s="43"/>
      <c r="M768" s="243" t="s">
        <v>1</v>
      </c>
      <c r="N768" s="244" t="s">
        <v>51</v>
      </c>
      <c r="O768" s="86"/>
      <c r="P768" s="245">
        <f>O768*H768</f>
        <v>0</v>
      </c>
      <c r="Q768" s="245">
        <v>0.00026</v>
      </c>
      <c r="R768" s="245">
        <f>Q768*H768</f>
        <v>0.005979999999999999</v>
      </c>
      <c r="S768" s="245">
        <v>0</v>
      </c>
      <c r="T768" s="246">
        <f>S768*H768</f>
        <v>0</v>
      </c>
      <c r="AR768" s="247" t="s">
        <v>362</v>
      </c>
      <c r="AT768" s="247" t="s">
        <v>280</v>
      </c>
      <c r="AU768" s="247" t="s">
        <v>96</v>
      </c>
      <c r="AY768" s="16" t="s">
        <v>278</v>
      </c>
      <c r="BE768" s="248">
        <f>IF(N768="základní",J768,0)</f>
        <v>0</v>
      </c>
      <c r="BF768" s="248">
        <f>IF(N768="snížená",J768,0)</f>
        <v>0</v>
      </c>
      <c r="BG768" s="248">
        <f>IF(N768="zákl. přenesená",J768,0)</f>
        <v>0</v>
      </c>
      <c r="BH768" s="248">
        <f>IF(N768="sníž. přenesená",J768,0)</f>
        <v>0</v>
      </c>
      <c r="BI768" s="248">
        <f>IF(N768="nulová",J768,0)</f>
        <v>0</v>
      </c>
      <c r="BJ768" s="16" t="s">
        <v>93</v>
      </c>
      <c r="BK768" s="248">
        <f>ROUND(I768*H768,2)</f>
        <v>0</v>
      </c>
      <c r="BL768" s="16" t="s">
        <v>362</v>
      </c>
      <c r="BM768" s="247" t="s">
        <v>1699</v>
      </c>
    </row>
    <row r="769" spans="2:51" s="12" customFormat="1" ht="12">
      <c r="B769" s="249"/>
      <c r="C769" s="250"/>
      <c r="D769" s="251" t="s">
        <v>291</v>
      </c>
      <c r="E769" s="252" t="s">
        <v>1</v>
      </c>
      <c r="F769" s="253" t="s">
        <v>1700</v>
      </c>
      <c r="G769" s="250"/>
      <c r="H769" s="254">
        <v>23</v>
      </c>
      <c r="I769" s="255"/>
      <c r="J769" s="250"/>
      <c r="K769" s="250"/>
      <c r="L769" s="256"/>
      <c r="M769" s="257"/>
      <c r="N769" s="258"/>
      <c r="O769" s="258"/>
      <c r="P769" s="258"/>
      <c r="Q769" s="258"/>
      <c r="R769" s="258"/>
      <c r="S769" s="258"/>
      <c r="T769" s="259"/>
      <c r="AT769" s="260" t="s">
        <v>291</v>
      </c>
      <c r="AU769" s="260" t="s">
        <v>96</v>
      </c>
      <c r="AV769" s="12" t="s">
        <v>96</v>
      </c>
      <c r="AW769" s="12" t="s">
        <v>42</v>
      </c>
      <c r="AX769" s="12" t="s">
        <v>93</v>
      </c>
      <c r="AY769" s="260" t="s">
        <v>278</v>
      </c>
    </row>
    <row r="770" spans="2:65" s="1" customFormat="1" ht="32.4" customHeight="1">
      <c r="B770" s="38"/>
      <c r="C770" s="282" t="s">
        <v>1701</v>
      </c>
      <c r="D770" s="282" t="s">
        <v>407</v>
      </c>
      <c r="E770" s="283" t="s">
        <v>1702</v>
      </c>
      <c r="F770" s="284" t="s">
        <v>1703</v>
      </c>
      <c r="G770" s="285" t="s">
        <v>370</v>
      </c>
      <c r="H770" s="286">
        <v>23</v>
      </c>
      <c r="I770" s="287"/>
      <c r="J770" s="288">
        <f>ROUND(I770*H770,2)</f>
        <v>0</v>
      </c>
      <c r="K770" s="284" t="s">
        <v>284</v>
      </c>
      <c r="L770" s="289"/>
      <c r="M770" s="290" t="s">
        <v>1</v>
      </c>
      <c r="N770" s="291" t="s">
        <v>51</v>
      </c>
      <c r="O770" s="86"/>
      <c r="P770" s="245">
        <f>O770*H770</f>
        <v>0</v>
      </c>
      <c r="Q770" s="245">
        <v>0.047</v>
      </c>
      <c r="R770" s="245">
        <f>Q770*H770</f>
        <v>1.081</v>
      </c>
      <c r="S770" s="245">
        <v>0</v>
      </c>
      <c r="T770" s="246">
        <f>S770*H770</f>
        <v>0</v>
      </c>
      <c r="AR770" s="247" t="s">
        <v>444</v>
      </c>
      <c r="AT770" s="247" t="s">
        <v>407</v>
      </c>
      <c r="AU770" s="247" t="s">
        <v>96</v>
      </c>
      <c r="AY770" s="16" t="s">
        <v>278</v>
      </c>
      <c r="BE770" s="248">
        <f>IF(N770="základní",J770,0)</f>
        <v>0</v>
      </c>
      <c r="BF770" s="248">
        <f>IF(N770="snížená",J770,0)</f>
        <v>0</v>
      </c>
      <c r="BG770" s="248">
        <f>IF(N770="zákl. přenesená",J770,0)</f>
        <v>0</v>
      </c>
      <c r="BH770" s="248">
        <f>IF(N770="sníž. přenesená",J770,0)</f>
        <v>0</v>
      </c>
      <c r="BI770" s="248">
        <f>IF(N770="nulová",J770,0)</f>
        <v>0</v>
      </c>
      <c r="BJ770" s="16" t="s">
        <v>93</v>
      </c>
      <c r="BK770" s="248">
        <f>ROUND(I770*H770,2)</f>
        <v>0</v>
      </c>
      <c r="BL770" s="16" t="s">
        <v>362</v>
      </c>
      <c r="BM770" s="247" t="s">
        <v>1704</v>
      </c>
    </row>
    <row r="771" spans="2:65" s="1" customFormat="1" ht="21.6" customHeight="1">
      <c r="B771" s="38"/>
      <c r="C771" s="282" t="s">
        <v>1705</v>
      </c>
      <c r="D771" s="282" t="s">
        <v>407</v>
      </c>
      <c r="E771" s="283" t="s">
        <v>1706</v>
      </c>
      <c r="F771" s="284" t="s">
        <v>1707</v>
      </c>
      <c r="G771" s="285" t="s">
        <v>370</v>
      </c>
      <c r="H771" s="286">
        <v>23</v>
      </c>
      <c r="I771" s="287"/>
      <c r="J771" s="288">
        <f>ROUND(I771*H771,2)</f>
        <v>0</v>
      </c>
      <c r="K771" s="284" t="s">
        <v>284</v>
      </c>
      <c r="L771" s="289"/>
      <c r="M771" s="290" t="s">
        <v>1</v>
      </c>
      <c r="N771" s="291" t="s">
        <v>51</v>
      </c>
      <c r="O771" s="86"/>
      <c r="P771" s="245">
        <f>O771*H771</f>
        <v>0</v>
      </c>
      <c r="Q771" s="245">
        <v>0.0045</v>
      </c>
      <c r="R771" s="245">
        <f>Q771*H771</f>
        <v>0.1035</v>
      </c>
      <c r="S771" s="245">
        <v>0</v>
      </c>
      <c r="T771" s="246">
        <f>S771*H771</f>
        <v>0</v>
      </c>
      <c r="AR771" s="247" t="s">
        <v>444</v>
      </c>
      <c r="AT771" s="247" t="s">
        <v>407</v>
      </c>
      <c r="AU771" s="247" t="s">
        <v>96</v>
      </c>
      <c r="AY771" s="16" t="s">
        <v>278</v>
      </c>
      <c r="BE771" s="248">
        <f>IF(N771="základní",J771,0)</f>
        <v>0</v>
      </c>
      <c r="BF771" s="248">
        <f>IF(N771="snížená",J771,0)</f>
        <v>0</v>
      </c>
      <c r="BG771" s="248">
        <f>IF(N771="zákl. přenesená",J771,0)</f>
        <v>0</v>
      </c>
      <c r="BH771" s="248">
        <f>IF(N771="sníž. přenesená",J771,0)</f>
        <v>0</v>
      </c>
      <c r="BI771" s="248">
        <f>IF(N771="nulová",J771,0)</f>
        <v>0</v>
      </c>
      <c r="BJ771" s="16" t="s">
        <v>93</v>
      </c>
      <c r="BK771" s="248">
        <f>ROUND(I771*H771,2)</f>
        <v>0</v>
      </c>
      <c r="BL771" s="16" t="s">
        <v>362</v>
      </c>
      <c r="BM771" s="247" t="s">
        <v>1708</v>
      </c>
    </row>
    <row r="772" spans="2:65" s="1" customFormat="1" ht="21.6" customHeight="1">
      <c r="B772" s="38"/>
      <c r="C772" s="282" t="s">
        <v>1709</v>
      </c>
      <c r="D772" s="282" t="s">
        <v>407</v>
      </c>
      <c r="E772" s="283" t="s">
        <v>1710</v>
      </c>
      <c r="F772" s="284" t="s">
        <v>1711</v>
      </c>
      <c r="G772" s="285" t="s">
        <v>1686</v>
      </c>
      <c r="H772" s="286">
        <v>23</v>
      </c>
      <c r="I772" s="287"/>
      <c r="J772" s="288">
        <f>ROUND(I772*H772,2)</f>
        <v>0</v>
      </c>
      <c r="K772" s="284" t="s">
        <v>284</v>
      </c>
      <c r="L772" s="289"/>
      <c r="M772" s="290" t="s">
        <v>1</v>
      </c>
      <c r="N772" s="291" t="s">
        <v>51</v>
      </c>
      <c r="O772" s="86"/>
      <c r="P772" s="245">
        <f>O772*H772</f>
        <v>0</v>
      </c>
      <c r="Q772" s="245">
        <v>0.004</v>
      </c>
      <c r="R772" s="245">
        <f>Q772*H772</f>
        <v>0.092</v>
      </c>
      <c r="S772" s="245">
        <v>0</v>
      </c>
      <c r="T772" s="246">
        <f>S772*H772</f>
        <v>0</v>
      </c>
      <c r="AR772" s="247" t="s">
        <v>444</v>
      </c>
      <c r="AT772" s="247" t="s">
        <v>407</v>
      </c>
      <c r="AU772" s="247" t="s">
        <v>96</v>
      </c>
      <c r="AY772" s="16" t="s">
        <v>278</v>
      </c>
      <c r="BE772" s="248">
        <f>IF(N772="základní",J772,0)</f>
        <v>0</v>
      </c>
      <c r="BF772" s="248">
        <f>IF(N772="snížená",J772,0)</f>
        <v>0</v>
      </c>
      <c r="BG772" s="248">
        <f>IF(N772="zákl. přenesená",J772,0)</f>
        <v>0</v>
      </c>
      <c r="BH772" s="248">
        <f>IF(N772="sníž. přenesená",J772,0)</f>
        <v>0</v>
      </c>
      <c r="BI772" s="248">
        <f>IF(N772="nulová",J772,0)</f>
        <v>0</v>
      </c>
      <c r="BJ772" s="16" t="s">
        <v>93</v>
      </c>
      <c r="BK772" s="248">
        <f>ROUND(I772*H772,2)</f>
        <v>0</v>
      </c>
      <c r="BL772" s="16" t="s">
        <v>362</v>
      </c>
      <c r="BM772" s="247" t="s">
        <v>1712</v>
      </c>
    </row>
    <row r="773" spans="2:65" s="1" customFormat="1" ht="21.6" customHeight="1">
      <c r="B773" s="38"/>
      <c r="C773" s="282" t="s">
        <v>1713</v>
      </c>
      <c r="D773" s="282" t="s">
        <v>407</v>
      </c>
      <c r="E773" s="283" t="s">
        <v>1714</v>
      </c>
      <c r="F773" s="284" t="s">
        <v>1715</v>
      </c>
      <c r="G773" s="285" t="s">
        <v>1686</v>
      </c>
      <c r="H773" s="286">
        <v>23</v>
      </c>
      <c r="I773" s="287"/>
      <c r="J773" s="288">
        <f>ROUND(I773*H773,2)</f>
        <v>0</v>
      </c>
      <c r="K773" s="284" t="s">
        <v>284</v>
      </c>
      <c r="L773" s="289"/>
      <c r="M773" s="290" t="s">
        <v>1</v>
      </c>
      <c r="N773" s="291" t="s">
        <v>51</v>
      </c>
      <c r="O773" s="86"/>
      <c r="P773" s="245">
        <f>O773*H773</f>
        <v>0</v>
      </c>
      <c r="Q773" s="245">
        <v>0.0003</v>
      </c>
      <c r="R773" s="245">
        <f>Q773*H773</f>
        <v>0.006899999999999999</v>
      </c>
      <c r="S773" s="245">
        <v>0</v>
      </c>
      <c r="T773" s="246">
        <f>S773*H773</f>
        <v>0</v>
      </c>
      <c r="AR773" s="247" t="s">
        <v>444</v>
      </c>
      <c r="AT773" s="247" t="s">
        <v>407</v>
      </c>
      <c r="AU773" s="247" t="s">
        <v>96</v>
      </c>
      <c r="AY773" s="16" t="s">
        <v>278</v>
      </c>
      <c r="BE773" s="248">
        <f>IF(N773="základní",J773,0)</f>
        <v>0</v>
      </c>
      <c r="BF773" s="248">
        <f>IF(N773="snížená",J773,0)</f>
        <v>0</v>
      </c>
      <c r="BG773" s="248">
        <f>IF(N773="zákl. přenesená",J773,0)</f>
        <v>0</v>
      </c>
      <c r="BH773" s="248">
        <f>IF(N773="sníž. přenesená",J773,0)</f>
        <v>0</v>
      </c>
      <c r="BI773" s="248">
        <f>IF(N773="nulová",J773,0)</f>
        <v>0</v>
      </c>
      <c r="BJ773" s="16" t="s">
        <v>93</v>
      </c>
      <c r="BK773" s="248">
        <f>ROUND(I773*H773,2)</f>
        <v>0</v>
      </c>
      <c r="BL773" s="16" t="s">
        <v>362</v>
      </c>
      <c r="BM773" s="247" t="s">
        <v>1716</v>
      </c>
    </row>
    <row r="774" spans="2:65" s="1" customFormat="1" ht="21.6" customHeight="1">
      <c r="B774" s="38"/>
      <c r="C774" s="282" t="s">
        <v>1717</v>
      </c>
      <c r="D774" s="282" t="s">
        <v>407</v>
      </c>
      <c r="E774" s="283" t="s">
        <v>1718</v>
      </c>
      <c r="F774" s="284" t="s">
        <v>1719</v>
      </c>
      <c r="G774" s="285" t="s">
        <v>1686</v>
      </c>
      <c r="H774" s="286">
        <v>23</v>
      </c>
      <c r="I774" s="287"/>
      <c r="J774" s="288">
        <f>ROUND(I774*H774,2)</f>
        <v>0</v>
      </c>
      <c r="K774" s="284" t="s">
        <v>284</v>
      </c>
      <c r="L774" s="289"/>
      <c r="M774" s="290" t="s">
        <v>1</v>
      </c>
      <c r="N774" s="291" t="s">
        <v>51</v>
      </c>
      <c r="O774" s="86"/>
      <c r="P774" s="245">
        <f>O774*H774</f>
        <v>0</v>
      </c>
      <c r="Q774" s="245">
        <v>0.0003</v>
      </c>
      <c r="R774" s="245">
        <f>Q774*H774</f>
        <v>0.006899999999999999</v>
      </c>
      <c r="S774" s="245">
        <v>0</v>
      </c>
      <c r="T774" s="246">
        <f>S774*H774</f>
        <v>0</v>
      </c>
      <c r="AR774" s="247" t="s">
        <v>444</v>
      </c>
      <c r="AT774" s="247" t="s">
        <v>407</v>
      </c>
      <c r="AU774" s="247" t="s">
        <v>96</v>
      </c>
      <c r="AY774" s="16" t="s">
        <v>278</v>
      </c>
      <c r="BE774" s="248">
        <f>IF(N774="základní",J774,0)</f>
        <v>0</v>
      </c>
      <c r="BF774" s="248">
        <f>IF(N774="snížená",J774,0)</f>
        <v>0</v>
      </c>
      <c r="BG774" s="248">
        <f>IF(N774="zákl. přenesená",J774,0)</f>
        <v>0</v>
      </c>
      <c r="BH774" s="248">
        <f>IF(N774="sníž. přenesená",J774,0)</f>
        <v>0</v>
      </c>
      <c r="BI774" s="248">
        <f>IF(N774="nulová",J774,0)</f>
        <v>0</v>
      </c>
      <c r="BJ774" s="16" t="s">
        <v>93</v>
      </c>
      <c r="BK774" s="248">
        <f>ROUND(I774*H774,2)</f>
        <v>0</v>
      </c>
      <c r="BL774" s="16" t="s">
        <v>362</v>
      </c>
      <c r="BM774" s="247" t="s">
        <v>1720</v>
      </c>
    </row>
    <row r="775" spans="2:65" s="1" customFormat="1" ht="14.4" customHeight="1">
      <c r="B775" s="38"/>
      <c r="C775" s="282" t="s">
        <v>1721</v>
      </c>
      <c r="D775" s="282" t="s">
        <v>407</v>
      </c>
      <c r="E775" s="283" t="s">
        <v>1722</v>
      </c>
      <c r="F775" s="284" t="s">
        <v>1723</v>
      </c>
      <c r="G775" s="285" t="s">
        <v>370</v>
      </c>
      <c r="H775" s="286">
        <v>23</v>
      </c>
      <c r="I775" s="287"/>
      <c r="J775" s="288">
        <f>ROUND(I775*H775,2)</f>
        <v>0</v>
      </c>
      <c r="K775" s="284" t="s">
        <v>284</v>
      </c>
      <c r="L775" s="289"/>
      <c r="M775" s="290" t="s">
        <v>1</v>
      </c>
      <c r="N775" s="291" t="s">
        <v>51</v>
      </c>
      <c r="O775" s="86"/>
      <c r="P775" s="245">
        <f>O775*H775</f>
        <v>0</v>
      </c>
      <c r="Q775" s="245">
        <v>0.00049</v>
      </c>
      <c r="R775" s="245">
        <f>Q775*H775</f>
        <v>0.011269999999999999</v>
      </c>
      <c r="S775" s="245">
        <v>0</v>
      </c>
      <c r="T775" s="246">
        <f>S775*H775</f>
        <v>0</v>
      </c>
      <c r="AR775" s="247" t="s">
        <v>444</v>
      </c>
      <c r="AT775" s="247" t="s">
        <v>407</v>
      </c>
      <c r="AU775" s="247" t="s">
        <v>96</v>
      </c>
      <c r="AY775" s="16" t="s">
        <v>278</v>
      </c>
      <c r="BE775" s="248">
        <f>IF(N775="základní",J775,0)</f>
        <v>0</v>
      </c>
      <c r="BF775" s="248">
        <f>IF(N775="snížená",J775,0)</f>
        <v>0</v>
      </c>
      <c r="BG775" s="248">
        <f>IF(N775="zákl. přenesená",J775,0)</f>
        <v>0</v>
      </c>
      <c r="BH775" s="248">
        <f>IF(N775="sníž. přenesená",J775,0)</f>
        <v>0</v>
      </c>
      <c r="BI775" s="248">
        <f>IF(N775="nulová",J775,0)</f>
        <v>0</v>
      </c>
      <c r="BJ775" s="16" t="s">
        <v>93</v>
      </c>
      <c r="BK775" s="248">
        <f>ROUND(I775*H775,2)</f>
        <v>0</v>
      </c>
      <c r="BL775" s="16" t="s">
        <v>362</v>
      </c>
      <c r="BM775" s="247" t="s">
        <v>1724</v>
      </c>
    </row>
    <row r="776" spans="2:65" s="1" customFormat="1" ht="54" customHeight="1">
      <c r="B776" s="38"/>
      <c r="C776" s="236" t="s">
        <v>1725</v>
      </c>
      <c r="D776" s="236" t="s">
        <v>280</v>
      </c>
      <c r="E776" s="237" t="s">
        <v>1726</v>
      </c>
      <c r="F776" s="238" t="s">
        <v>1727</v>
      </c>
      <c r="G776" s="239" t="s">
        <v>370</v>
      </c>
      <c r="H776" s="240">
        <v>2</v>
      </c>
      <c r="I776" s="241"/>
      <c r="J776" s="242">
        <f>ROUND(I776*H776,2)</f>
        <v>0</v>
      </c>
      <c r="K776" s="238" t="s">
        <v>284</v>
      </c>
      <c r="L776" s="43"/>
      <c r="M776" s="243" t="s">
        <v>1</v>
      </c>
      <c r="N776" s="244" t="s">
        <v>51</v>
      </c>
      <c r="O776" s="86"/>
      <c r="P776" s="245">
        <f>O776*H776</f>
        <v>0</v>
      </c>
      <c r="Q776" s="245">
        <v>0.00027</v>
      </c>
      <c r="R776" s="245">
        <f>Q776*H776</f>
        <v>0.00054</v>
      </c>
      <c r="S776" s="245">
        <v>0</v>
      </c>
      <c r="T776" s="246">
        <f>S776*H776</f>
        <v>0</v>
      </c>
      <c r="AR776" s="247" t="s">
        <v>362</v>
      </c>
      <c r="AT776" s="247" t="s">
        <v>280</v>
      </c>
      <c r="AU776" s="247" t="s">
        <v>96</v>
      </c>
      <c r="AY776" s="16" t="s">
        <v>278</v>
      </c>
      <c r="BE776" s="248">
        <f>IF(N776="základní",J776,0)</f>
        <v>0</v>
      </c>
      <c r="BF776" s="248">
        <f>IF(N776="snížená",J776,0)</f>
        <v>0</v>
      </c>
      <c r="BG776" s="248">
        <f>IF(N776="zákl. přenesená",J776,0)</f>
        <v>0</v>
      </c>
      <c r="BH776" s="248">
        <f>IF(N776="sníž. přenesená",J776,0)</f>
        <v>0</v>
      </c>
      <c r="BI776" s="248">
        <f>IF(N776="nulová",J776,0)</f>
        <v>0</v>
      </c>
      <c r="BJ776" s="16" t="s">
        <v>93</v>
      </c>
      <c r="BK776" s="248">
        <f>ROUND(I776*H776,2)</f>
        <v>0</v>
      </c>
      <c r="BL776" s="16" t="s">
        <v>362</v>
      </c>
      <c r="BM776" s="247" t="s">
        <v>1728</v>
      </c>
    </row>
    <row r="777" spans="2:51" s="12" customFormat="1" ht="12">
      <c r="B777" s="249"/>
      <c r="C777" s="250"/>
      <c r="D777" s="251" t="s">
        <v>291</v>
      </c>
      <c r="E777" s="252" t="s">
        <v>1</v>
      </c>
      <c r="F777" s="253" t="s">
        <v>1729</v>
      </c>
      <c r="G777" s="250"/>
      <c r="H777" s="254">
        <v>2</v>
      </c>
      <c r="I777" s="255"/>
      <c r="J777" s="250"/>
      <c r="K777" s="250"/>
      <c r="L777" s="256"/>
      <c r="M777" s="257"/>
      <c r="N777" s="258"/>
      <c r="O777" s="258"/>
      <c r="P777" s="258"/>
      <c r="Q777" s="258"/>
      <c r="R777" s="258"/>
      <c r="S777" s="258"/>
      <c r="T777" s="259"/>
      <c r="AT777" s="260" t="s">
        <v>291</v>
      </c>
      <c r="AU777" s="260" t="s">
        <v>96</v>
      </c>
      <c r="AV777" s="12" t="s">
        <v>96</v>
      </c>
      <c r="AW777" s="12" t="s">
        <v>42</v>
      </c>
      <c r="AX777" s="12" t="s">
        <v>93</v>
      </c>
      <c r="AY777" s="260" t="s">
        <v>278</v>
      </c>
    </row>
    <row r="778" spans="2:65" s="1" customFormat="1" ht="32.4" customHeight="1">
      <c r="B778" s="38"/>
      <c r="C778" s="282" t="s">
        <v>1730</v>
      </c>
      <c r="D778" s="282" t="s">
        <v>407</v>
      </c>
      <c r="E778" s="283" t="s">
        <v>1731</v>
      </c>
      <c r="F778" s="284" t="s">
        <v>1732</v>
      </c>
      <c r="G778" s="285" t="s">
        <v>370</v>
      </c>
      <c r="H778" s="286">
        <v>2</v>
      </c>
      <c r="I778" s="287"/>
      <c r="J778" s="288">
        <f>ROUND(I778*H778,2)</f>
        <v>0</v>
      </c>
      <c r="K778" s="284" t="s">
        <v>284</v>
      </c>
      <c r="L778" s="289"/>
      <c r="M778" s="290" t="s">
        <v>1</v>
      </c>
      <c r="N778" s="291" t="s">
        <v>51</v>
      </c>
      <c r="O778" s="86"/>
      <c r="P778" s="245">
        <f>O778*H778</f>
        <v>0</v>
      </c>
      <c r="Q778" s="245">
        <v>0.044</v>
      </c>
      <c r="R778" s="245">
        <f>Q778*H778</f>
        <v>0.088</v>
      </c>
      <c r="S778" s="245">
        <v>0</v>
      </c>
      <c r="T778" s="246">
        <f>S778*H778</f>
        <v>0</v>
      </c>
      <c r="AR778" s="247" t="s">
        <v>444</v>
      </c>
      <c r="AT778" s="247" t="s">
        <v>407</v>
      </c>
      <c r="AU778" s="247" t="s">
        <v>96</v>
      </c>
      <c r="AY778" s="16" t="s">
        <v>278</v>
      </c>
      <c r="BE778" s="248">
        <f>IF(N778="základní",J778,0)</f>
        <v>0</v>
      </c>
      <c r="BF778" s="248">
        <f>IF(N778="snížená",J778,0)</f>
        <v>0</v>
      </c>
      <c r="BG778" s="248">
        <f>IF(N778="zákl. přenesená",J778,0)</f>
        <v>0</v>
      </c>
      <c r="BH778" s="248">
        <f>IF(N778="sníž. přenesená",J778,0)</f>
        <v>0</v>
      </c>
      <c r="BI778" s="248">
        <f>IF(N778="nulová",J778,0)</f>
        <v>0</v>
      </c>
      <c r="BJ778" s="16" t="s">
        <v>93</v>
      </c>
      <c r="BK778" s="248">
        <f>ROUND(I778*H778,2)</f>
        <v>0</v>
      </c>
      <c r="BL778" s="16" t="s">
        <v>362</v>
      </c>
      <c r="BM778" s="247" t="s">
        <v>1733</v>
      </c>
    </row>
    <row r="779" spans="2:65" s="1" customFormat="1" ht="21.6" customHeight="1">
      <c r="B779" s="38"/>
      <c r="C779" s="282" t="s">
        <v>1734</v>
      </c>
      <c r="D779" s="282" t="s">
        <v>407</v>
      </c>
      <c r="E779" s="283" t="s">
        <v>1735</v>
      </c>
      <c r="F779" s="284" t="s">
        <v>1736</v>
      </c>
      <c r="G779" s="285" t="s">
        <v>370</v>
      </c>
      <c r="H779" s="286">
        <v>2</v>
      </c>
      <c r="I779" s="287"/>
      <c r="J779" s="288">
        <f>ROUND(I779*H779,2)</f>
        <v>0</v>
      </c>
      <c r="K779" s="284" t="s">
        <v>284</v>
      </c>
      <c r="L779" s="289"/>
      <c r="M779" s="290" t="s">
        <v>1</v>
      </c>
      <c r="N779" s="291" t="s">
        <v>51</v>
      </c>
      <c r="O779" s="86"/>
      <c r="P779" s="245">
        <f>O779*H779</f>
        <v>0</v>
      </c>
      <c r="Q779" s="245">
        <v>0.0042</v>
      </c>
      <c r="R779" s="245">
        <f>Q779*H779</f>
        <v>0.0084</v>
      </c>
      <c r="S779" s="245">
        <v>0</v>
      </c>
      <c r="T779" s="246">
        <f>S779*H779</f>
        <v>0</v>
      </c>
      <c r="AR779" s="247" t="s">
        <v>444</v>
      </c>
      <c r="AT779" s="247" t="s">
        <v>407</v>
      </c>
      <c r="AU779" s="247" t="s">
        <v>96</v>
      </c>
      <c r="AY779" s="16" t="s">
        <v>278</v>
      </c>
      <c r="BE779" s="248">
        <f>IF(N779="základní",J779,0)</f>
        <v>0</v>
      </c>
      <c r="BF779" s="248">
        <f>IF(N779="snížená",J779,0)</f>
        <v>0</v>
      </c>
      <c r="BG779" s="248">
        <f>IF(N779="zákl. přenesená",J779,0)</f>
        <v>0</v>
      </c>
      <c r="BH779" s="248">
        <f>IF(N779="sníž. přenesená",J779,0)</f>
        <v>0</v>
      </c>
      <c r="BI779" s="248">
        <f>IF(N779="nulová",J779,0)</f>
        <v>0</v>
      </c>
      <c r="BJ779" s="16" t="s">
        <v>93</v>
      </c>
      <c r="BK779" s="248">
        <f>ROUND(I779*H779,2)</f>
        <v>0</v>
      </c>
      <c r="BL779" s="16" t="s">
        <v>362</v>
      </c>
      <c r="BM779" s="247" t="s">
        <v>1737</v>
      </c>
    </row>
    <row r="780" spans="2:65" s="1" customFormat="1" ht="21.6" customHeight="1">
      <c r="B780" s="38"/>
      <c r="C780" s="282" t="s">
        <v>1738</v>
      </c>
      <c r="D780" s="282" t="s">
        <v>407</v>
      </c>
      <c r="E780" s="283" t="s">
        <v>1739</v>
      </c>
      <c r="F780" s="284" t="s">
        <v>1740</v>
      </c>
      <c r="G780" s="285" t="s">
        <v>1686</v>
      </c>
      <c r="H780" s="286">
        <v>2</v>
      </c>
      <c r="I780" s="287"/>
      <c r="J780" s="288">
        <f>ROUND(I780*H780,2)</f>
        <v>0</v>
      </c>
      <c r="K780" s="284" t="s">
        <v>284</v>
      </c>
      <c r="L780" s="289"/>
      <c r="M780" s="290" t="s">
        <v>1</v>
      </c>
      <c r="N780" s="291" t="s">
        <v>51</v>
      </c>
      <c r="O780" s="86"/>
      <c r="P780" s="245">
        <f>O780*H780</f>
        <v>0</v>
      </c>
      <c r="Q780" s="245">
        <v>0.0039</v>
      </c>
      <c r="R780" s="245">
        <f>Q780*H780</f>
        <v>0.0078</v>
      </c>
      <c r="S780" s="245">
        <v>0</v>
      </c>
      <c r="T780" s="246">
        <f>S780*H780</f>
        <v>0</v>
      </c>
      <c r="AR780" s="247" t="s">
        <v>444</v>
      </c>
      <c r="AT780" s="247" t="s">
        <v>407</v>
      </c>
      <c r="AU780" s="247" t="s">
        <v>96</v>
      </c>
      <c r="AY780" s="16" t="s">
        <v>278</v>
      </c>
      <c r="BE780" s="248">
        <f>IF(N780="základní",J780,0)</f>
        <v>0</v>
      </c>
      <c r="BF780" s="248">
        <f>IF(N780="snížená",J780,0)</f>
        <v>0</v>
      </c>
      <c r="BG780" s="248">
        <f>IF(N780="zákl. přenesená",J780,0)</f>
        <v>0</v>
      </c>
      <c r="BH780" s="248">
        <f>IF(N780="sníž. přenesená",J780,0)</f>
        <v>0</v>
      </c>
      <c r="BI780" s="248">
        <f>IF(N780="nulová",J780,0)</f>
        <v>0</v>
      </c>
      <c r="BJ780" s="16" t="s">
        <v>93</v>
      </c>
      <c r="BK780" s="248">
        <f>ROUND(I780*H780,2)</f>
        <v>0</v>
      </c>
      <c r="BL780" s="16" t="s">
        <v>362</v>
      </c>
      <c r="BM780" s="247" t="s">
        <v>1741</v>
      </c>
    </row>
    <row r="781" spans="2:65" s="1" customFormat="1" ht="21.6" customHeight="1">
      <c r="B781" s="38"/>
      <c r="C781" s="282" t="s">
        <v>1742</v>
      </c>
      <c r="D781" s="282" t="s">
        <v>407</v>
      </c>
      <c r="E781" s="283" t="s">
        <v>1743</v>
      </c>
      <c r="F781" s="284" t="s">
        <v>1744</v>
      </c>
      <c r="G781" s="285" t="s">
        <v>1686</v>
      </c>
      <c r="H781" s="286">
        <v>2</v>
      </c>
      <c r="I781" s="287"/>
      <c r="J781" s="288">
        <f>ROUND(I781*H781,2)</f>
        <v>0</v>
      </c>
      <c r="K781" s="284" t="s">
        <v>284</v>
      </c>
      <c r="L781" s="289"/>
      <c r="M781" s="290" t="s">
        <v>1</v>
      </c>
      <c r="N781" s="291" t="s">
        <v>51</v>
      </c>
      <c r="O781" s="86"/>
      <c r="P781" s="245">
        <f>O781*H781</f>
        <v>0</v>
      </c>
      <c r="Q781" s="245">
        <v>0.0003</v>
      </c>
      <c r="R781" s="245">
        <f>Q781*H781</f>
        <v>0.0006</v>
      </c>
      <c r="S781" s="245">
        <v>0</v>
      </c>
      <c r="T781" s="246">
        <f>S781*H781</f>
        <v>0</v>
      </c>
      <c r="AR781" s="247" t="s">
        <v>444</v>
      </c>
      <c r="AT781" s="247" t="s">
        <v>407</v>
      </c>
      <c r="AU781" s="247" t="s">
        <v>96</v>
      </c>
      <c r="AY781" s="16" t="s">
        <v>278</v>
      </c>
      <c r="BE781" s="248">
        <f>IF(N781="základní",J781,0)</f>
        <v>0</v>
      </c>
      <c r="BF781" s="248">
        <f>IF(N781="snížená",J781,0)</f>
        <v>0</v>
      </c>
      <c r="BG781" s="248">
        <f>IF(N781="zákl. přenesená",J781,0)</f>
        <v>0</v>
      </c>
      <c r="BH781" s="248">
        <f>IF(N781="sníž. přenesená",J781,0)</f>
        <v>0</v>
      </c>
      <c r="BI781" s="248">
        <f>IF(N781="nulová",J781,0)</f>
        <v>0</v>
      </c>
      <c r="BJ781" s="16" t="s">
        <v>93</v>
      </c>
      <c r="BK781" s="248">
        <f>ROUND(I781*H781,2)</f>
        <v>0</v>
      </c>
      <c r="BL781" s="16" t="s">
        <v>362</v>
      </c>
      <c r="BM781" s="247" t="s">
        <v>1745</v>
      </c>
    </row>
    <row r="782" spans="2:65" s="1" customFormat="1" ht="21.6" customHeight="1">
      <c r="B782" s="38"/>
      <c r="C782" s="282" t="s">
        <v>1746</v>
      </c>
      <c r="D782" s="282" t="s">
        <v>407</v>
      </c>
      <c r="E782" s="283" t="s">
        <v>1747</v>
      </c>
      <c r="F782" s="284" t="s">
        <v>1748</v>
      </c>
      <c r="G782" s="285" t="s">
        <v>1686</v>
      </c>
      <c r="H782" s="286">
        <v>2</v>
      </c>
      <c r="I782" s="287"/>
      <c r="J782" s="288">
        <f>ROUND(I782*H782,2)</f>
        <v>0</v>
      </c>
      <c r="K782" s="284" t="s">
        <v>284</v>
      </c>
      <c r="L782" s="289"/>
      <c r="M782" s="290" t="s">
        <v>1</v>
      </c>
      <c r="N782" s="291" t="s">
        <v>51</v>
      </c>
      <c r="O782" s="86"/>
      <c r="P782" s="245">
        <f>O782*H782</f>
        <v>0</v>
      </c>
      <c r="Q782" s="245">
        <v>0.0003</v>
      </c>
      <c r="R782" s="245">
        <f>Q782*H782</f>
        <v>0.0006</v>
      </c>
      <c r="S782" s="245">
        <v>0</v>
      </c>
      <c r="T782" s="246">
        <f>S782*H782</f>
        <v>0</v>
      </c>
      <c r="AR782" s="247" t="s">
        <v>444</v>
      </c>
      <c r="AT782" s="247" t="s">
        <v>407</v>
      </c>
      <c r="AU782" s="247" t="s">
        <v>96</v>
      </c>
      <c r="AY782" s="16" t="s">
        <v>278</v>
      </c>
      <c r="BE782" s="248">
        <f>IF(N782="základní",J782,0)</f>
        <v>0</v>
      </c>
      <c r="BF782" s="248">
        <f>IF(N782="snížená",J782,0)</f>
        <v>0</v>
      </c>
      <c r="BG782" s="248">
        <f>IF(N782="zákl. přenesená",J782,0)</f>
        <v>0</v>
      </c>
      <c r="BH782" s="248">
        <f>IF(N782="sníž. přenesená",J782,0)</f>
        <v>0</v>
      </c>
      <c r="BI782" s="248">
        <f>IF(N782="nulová",J782,0)</f>
        <v>0</v>
      </c>
      <c r="BJ782" s="16" t="s">
        <v>93</v>
      </c>
      <c r="BK782" s="248">
        <f>ROUND(I782*H782,2)</f>
        <v>0</v>
      </c>
      <c r="BL782" s="16" t="s">
        <v>362</v>
      </c>
      <c r="BM782" s="247" t="s">
        <v>1749</v>
      </c>
    </row>
    <row r="783" spans="2:65" s="1" customFormat="1" ht="21.6" customHeight="1">
      <c r="B783" s="38"/>
      <c r="C783" s="236" t="s">
        <v>1750</v>
      </c>
      <c r="D783" s="236" t="s">
        <v>280</v>
      </c>
      <c r="E783" s="237" t="s">
        <v>1751</v>
      </c>
      <c r="F783" s="238" t="s">
        <v>1752</v>
      </c>
      <c r="G783" s="239" t="s">
        <v>283</v>
      </c>
      <c r="H783" s="240">
        <v>22.922</v>
      </c>
      <c r="I783" s="241"/>
      <c r="J783" s="242">
        <f>ROUND(I783*H783,2)</f>
        <v>0</v>
      </c>
      <c r="K783" s="238" t="s">
        <v>284</v>
      </c>
      <c r="L783" s="43"/>
      <c r="M783" s="243" t="s">
        <v>1</v>
      </c>
      <c r="N783" s="244" t="s">
        <v>51</v>
      </c>
      <c r="O783" s="86"/>
      <c r="P783" s="245">
        <f>O783*H783</f>
        <v>0</v>
      </c>
      <c r="Q783" s="245">
        <v>0</v>
      </c>
      <c r="R783" s="245">
        <f>Q783*H783</f>
        <v>0</v>
      </c>
      <c r="S783" s="245">
        <v>0</v>
      </c>
      <c r="T783" s="246">
        <f>S783*H783</f>
        <v>0</v>
      </c>
      <c r="AR783" s="247" t="s">
        <v>362</v>
      </c>
      <c r="AT783" s="247" t="s">
        <v>280</v>
      </c>
      <c r="AU783" s="247" t="s">
        <v>96</v>
      </c>
      <c r="AY783" s="16" t="s">
        <v>278</v>
      </c>
      <c r="BE783" s="248">
        <f>IF(N783="základní",J783,0)</f>
        <v>0</v>
      </c>
      <c r="BF783" s="248">
        <f>IF(N783="snížená",J783,0)</f>
        <v>0</v>
      </c>
      <c r="BG783" s="248">
        <f>IF(N783="zákl. přenesená",J783,0)</f>
        <v>0</v>
      </c>
      <c r="BH783" s="248">
        <f>IF(N783="sníž. přenesená",J783,0)</f>
        <v>0</v>
      </c>
      <c r="BI783" s="248">
        <f>IF(N783="nulová",J783,0)</f>
        <v>0</v>
      </c>
      <c r="BJ783" s="16" t="s">
        <v>93</v>
      </c>
      <c r="BK783" s="248">
        <f>ROUND(I783*H783,2)</f>
        <v>0</v>
      </c>
      <c r="BL783" s="16" t="s">
        <v>362</v>
      </c>
      <c r="BM783" s="247" t="s">
        <v>1753</v>
      </c>
    </row>
    <row r="784" spans="2:51" s="12" customFormat="1" ht="12">
      <c r="B784" s="249"/>
      <c r="C784" s="250"/>
      <c r="D784" s="251" t="s">
        <v>291</v>
      </c>
      <c r="E784" s="252" t="s">
        <v>1</v>
      </c>
      <c r="F784" s="253" t="s">
        <v>1754</v>
      </c>
      <c r="G784" s="250"/>
      <c r="H784" s="254">
        <v>22.922</v>
      </c>
      <c r="I784" s="255"/>
      <c r="J784" s="250"/>
      <c r="K784" s="250"/>
      <c r="L784" s="256"/>
      <c r="M784" s="257"/>
      <c r="N784" s="258"/>
      <c r="O784" s="258"/>
      <c r="P784" s="258"/>
      <c r="Q784" s="258"/>
      <c r="R784" s="258"/>
      <c r="S784" s="258"/>
      <c r="T784" s="259"/>
      <c r="AT784" s="260" t="s">
        <v>291</v>
      </c>
      <c r="AU784" s="260" t="s">
        <v>96</v>
      </c>
      <c r="AV784" s="12" t="s">
        <v>96</v>
      </c>
      <c r="AW784" s="12" t="s">
        <v>42</v>
      </c>
      <c r="AX784" s="12" t="s">
        <v>93</v>
      </c>
      <c r="AY784" s="260" t="s">
        <v>278</v>
      </c>
    </row>
    <row r="785" spans="2:65" s="1" customFormat="1" ht="14.4" customHeight="1">
      <c r="B785" s="38"/>
      <c r="C785" s="282" t="s">
        <v>1755</v>
      </c>
      <c r="D785" s="282" t="s">
        <v>407</v>
      </c>
      <c r="E785" s="283" t="s">
        <v>1756</v>
      </c>
      <c r="F785" s="284" t="s">
        <v>1757</v>
      </c>
      <c r="G785" s="285" t="s">
        <v>283</v>
      </c>
      <c r="H785" s="286">
        <v>25.214</v>
      </c>
      <c r="I785" s="287"/>
      <c r="J785" s="288">
        <f>ROUND(I785*H785,2)</f>
        <v>0</v>
      </c>
      <c r="K785" s="284" t="s">
        <v>284</v>
      </c>
      <c r="L785" s="289"/>
      <c r="M785" s="290" t="s">
        <v>1</v>
      </c>
      <c r="N785" s="291" t="s">
        <v>51</v>
      </c>
      <c r="O785" s="86"/>
      <c r="P785" s="245">
        <f>O785*H785</f>
        <v>0</v>
      </c>
      <c r="Q785" s="245">
        <v>0.0002</v>
      </c>
      <c r="R785" s="245">
        <f>Q785*H785</f>
        <v>0.0050428</v>
      </c>
      <c r="S785" s="245">
        <v>0</v>
      </c>
      <c r="T785" s="246">
        <f>S785*H785</f>
        <v>0</v>
      </c>
      <c r="AR785" s="247" t="s">
        <v>444</v>
      </c>
      <c r="AT785" s="247" t="s">
        <v>407</v>
      </c>
      <c r="AU785" s="247" t="s">
        <v>96</v>
      </c>
      <c r="AY785" s="16" t="s">
        <v>278</v>
      </c>
      <c r="BE785" s="248">
        <f>IF(N785="základní",J785,0)</f>
        <v>0</v>
      </c>
      <c r="BF785" s="248">
        <f>IF(N785="snížená",J785,0)</f>
        <v>0</v>
      </c>
      <c r="BG785" s="248">
        <f>IF(N785="zákl. přenesená",J785,0)</f>
        <v>0</v>
      </c>
      <c r="BH785" s="248">
        <f>IF(N785="sníž. přenesená",J785,0)</f>
        <v>0</v>
      </c>
      <c r="BI785" s="248">
        <f>IF(N785="nulová",J785,0)</f>
        <v>0</v>
      </c>
      <c r="BJ785" s="16" t="s">
        <v>93</v>
      </c>
      <c r="BK785" s="248">
        <f>ROUND(I785*H785,2)</f>
        <v>0</v>
      </c>
      <c r="BL785" s="16" t="s">
        <v>362</v>
      </c>
      <c r="BM785" s="247" t="s">
        <v>1758</v>
      </c>
    </row>
    <row r="786" spans="2:51" s="12" customFormat="1" ht="12">
      <c r="B786" s="249"/>
      <c r="C786" s="250"/>
      <c r="D786" s="251" t="s">
        <v>291</v>
      </c>
      <c r="E786" s="250"/>
      <c r="F786" s="253" t="s">
        <v>1759</v>
      </c>
      <c r="G786" s="250"/>
      <c r="H786" s="254">
        <v>25.214</v>
      </c>
      <c r="I786" s="255"/>
      <c r="J786" s="250"/>
      <c r="K786" s="250"/>
      <c r="L786" s="256"/>
      <c r="M786" s="257"/>
      <c r="N786" s="258"/>
      <c r="O786" s="258"/>
      <c r="P786" s="258"/>
      <c r="Q786" s="258"/>
      <c r="R786" s="258"/>
      <c r="S786" s="258"/>
      <c r="T786" s="259"/>
      <c r="AT786" s="260" t="s">
        <v>291</v>
      </c>
      <c r="AU786" s="260" t="s">
        <v>96</v>
      </c>
      <c r="AV786" s="12" t="s">
        <v>96</v>
      </c>
      <c r="AW786" s="12" t="s">
        <v>4</v>
      </c>
      <c r="AX786" s="12" t="s">
        <v>93</v>
      </c>
      <c r="AY786" s="260" t="s">
        <v>278</v>
      </c>
    </row>
    <row r="787" spans="2:65" s="1" customFormat="1" ht="43.2" customHeight="1">
      <c r="B787" s="38"/>
      <c r="C787" s="236" t="s">
        <v>1760</v>
      </c>
      <c r="D787" s="236" t="s">
        <v>280</v>
      </c>
      <c r="E787" s="237" t="s">
        <v>1761</v>
      </c>
      <c r="F787" s="238" t="s">
        <v>1762</v>
      </c>
      <c r="G787" s="239" t="s">
        <v>333</v>
      </c>
      <c r="H787" s="240">
        <v>3.695</v>
      </c>
      <c r="I787" s="241"/>
      <c r="J787" s="242">
        <f>ROUND(I787*H787,2)</f>
        <v>0</v>
      </c>
      <c r="K787" s="238" t="s">
        <v>284</v>
      </c>
      <c r="L787" s="43"/>
      <c r="M787" s="243" t="s">
        <v>1</v>
      </c>
      <c r="N787" s="244" t="s">
        <v>51</v>
      </c>
      <c r="O787" s="86"/>
      <c r="P787" s="245">
        <f>O787*H787</f>
        <v>0</v>
      </c>
      <c r="Q787" s="245">
        <v>0</v>
      </c>
      <c r="R787" s="245">
        <f>Q787*H787</f>
        <v>0</v>
      </c>
      <c r="S787" s="245">
        <v>0</v>
      </c>
      <c r="T787" s="246">
        <f>S787*H787</f>
        <v>0</v>
      </c>
      <c r="AR787" s="247" t="s">
        <v>362</v>
      </c>
      <c r="AT787" s="247" t="s">
        <v>280</v>
      </c>
      <c r="AU787" s="247" t="s">
        <v>96</v>
      </c>
      <c r="AY787" s="16" t="s">
        <v>278</v>
      </c>
      <c r="BE787" s="248">
        <f>IF(N787="základní",J787,0)</f>
        <v>0</v>
      </c>
      <c r="BF787" s="248">
        <f>IF(N787="snížená",J787,0)</f>
        <v>0</v>
      </c>
      <c r="BG787" s="248">
        <f>IF(N787="zákl. přenesená",J787,0)</f>
        <v>0</v>
      </c>
      <c r="BH787" s="248">
        <f>IF(N787="sníž. přenesená",J787,0)</f>
        <v>0</v>
      </c>
      <c r="BI787" s="248">
        <f>IF(N787="nulová",J787,0)</f>
        <v>0</v>
      </c>
      <c r="BJ787" s="16" t="s">
        <v>93</v>
      </c>
      <c r="BK787" s="248">
        <f>ROUND(I787*H787,2)</f>
        <v>0</v>
      </c>
      <c r="BL787" s="16" t="s">
        <v>362</v>
      </c>
      <c r="BM787" s="247" t="s">
        <v>1763</v>
      </c>
    </row>
    <row r="788" spans="2:63" s="11" customFormat="1" ht="22.8" customHeight="1">
      <c r="B788" s="220"/>
      <c r="C788" s="221"/>
      <c r="D788" s="222" t="s">
        <v>85</v>
      </c>
      <c r="E788" s="234" t="s">
        <v>1764</v>
      </c>
      <c r="F788" s="234" t="s">
        <v>1765</v>
      </c>
      <c r="G788" s="221"/>
      <c r="H788" s="221"/>
      <c r="I788" s="224"/>
      <c r="J788" s="235">
        <f>BK788</f>
        <v>0</v>
      </c>
      <c r="K788" s="221"/>
      <c r="L788" s="226"/>
      <c r="M788" s="227"/>
      <c r="N788" s="228"/>
      <c r="O788" s="228"/>
      <c r="P788" s="229">
        <f>SUM(P789:P819)</f>
        <v>0</v>
      </c>
      <c r="Q788" s="228"/>
      <c r="R788" s="229">
        <f>SUM(R789:R819)</f>
        <v>12.176490399999999</v>
      </c>
      <c r="S788" s="228"/>
      <c r="T788" s="230">
        <f>SUM(T789:T819)</f>
        <v>0</v>
      </c>
      <c r="AR788" s="231" t="s">
        <v>96</v>
      </c>
      <c r="AT788" s="232" t="s">
        <v>85</v>
      </c>
      <c r="AU788" s="232" t="s">
        <v>93</v>
      </c>
      <c r="AY788" s="231" t="s">
        <v>278</v>
      </c>
      <c r="BK788" s="233">
        <f>SUM(BK789:BK819)</f>
        <v>0</v>
      </c>
    </row>
    <row r="789" spans="2:65" s="1" customFormat="1" ht="32.4" customHeight="1">
      <c r="B789" s="38"/>
      <c r="C789" s="236" t="s">
        <v>1766</v>
      </c>
      <c r="D789" s="236" t="s">
        <v>280</v>
      </c>
      <c r="E789" s="237" t="s">
        <v>1767</v>
      </c>
      <c r="F789" s="238" t="s">
        <v>1768</v>
      </c>
      <c r="G789" s="239" t="s">
        <v>312</v>
      </c>
      <c r="H789" s="240">
        <v>6.93</v>
      </c>
      <c r="I789" s="241"/>
      <c r="J789" s="242">
        <f>ROUND(I789*H789,2)</f>
        <v>0</v>
      </c>
      <c r="K789" s="238" t="s">
        <v>284</v>
      </c>
      <c r="L789" s="43"/>
      <c r="M789" s="243" t="s">
        <v>1</v>
      </c>
      <c r="N789" s="244" t="s">
        <v>51</v>
      </c>
      <c r="O789" s="86"/>
      <c r="P789" s="245">
        <f>O789*H789</f>
        <v>0</v>
      </c>
      <c r="Q789" s="245">
        <v>5E-05</v>
      </c>
      <c r="R789" s="245">
        <f>Q789*H789</f>
        <v>0.0003465</v>
      </c>
      <c r="S789" s="245">
        <v>0</v>
      </c>
      <c r="T789" s="246">
        <f>S789*H789</f>
        <v>0</v>
      </c>
      <c r="AR789" s="247" t="s">
        <v>362</v>
      </c>
      <c r="AT789" s="247" t="s">
        <v>280</v>
      </c>
      <c r="AU789" s="247" t="s">
        <v>96</v>
      </c>
      <c r="AY789" s="16" t="s">
        <v>278</v>
      </c>
      <c r="BE789" s="248">
        <f>IF(N789="základní",J789,0)</f>
        <v>0</v>
      </c>
      <c r="BF789" s="248">
        <f>IF(N789="snížená",J789,0)</f>
        <v>0</v>
      </c>
      <c r="BG789" s="248">
        <f>IF(N789="zákl. přenesená",J789,0)</f>
        <v>0</v>
      </c>
      <c r="BH789" s="248">
        <f>IF(N789="sníž. přenesená",J789,0)</f>
        <v>0</v>
      </c>
      <c r="BI789" s="248">
        <f>IF(N789="nulová",J789,0)</f>
        <v>0</v>
      </c>
      <c r="BJ789" s="16" t="s">
        <v>93</v>
      </c>
      <c r="BK789" s="248">
        <f>ROUND(I789*H789,2)</f>
        <v>0</v>
      </c>
      <c r="BL789" s="16" t="s">
        <v>362</v>
      </c>
      <c r="BM789" s="247" t="s">
        <v>1769</v>
      </c>
    </row>
    <row r="790" spans="2:51" s="12" customFormat="1" ht="12">
      <c r="B790" s="249"/>
      <c r="C790" s="250"/>
      <c r="D790" s="251" t="s">
        <v>291</v>
      </c>
      <c r="E790" s="252" t="s">
        <v>1</v>
      </c>
      <c r="F790" s="253" t="s">
        <v>1770</v>
      </c>
      <c r="G790" s="250"/>
      <c r="H790" s="254">
        <v>6.93</v>
      </c>
      <c r="I790" s="255"/>
      <c r="J790" s="250"/>
      <c r="K790" s="250"/>
      <c r="L790" s="256"/>
      <c r="M790" s="257"/>
      <c r="N790" s="258"/>
      <c r="O790" s="258"/>
      <c r="P790" s="258"/>
      <c r="Q790" s="258"/>
      <c r="R790" s="258"/>
      <c r="S790" s="258"/>
      <c r="T790" s="259"/>
      <c r="AT790" s="260" t="s">
        <v>291</v>
      </c>
      <c r="AU790" s="260" t="s">
        <v>96</v>
      </c>
      <c r="AV790" s="12" t="s">
        <v>96</v>
      </c>
      <c r="AW790" s="12" t="s">
        <v>42</v>
      </c>
      <c r="AX790" s="12" t="s">
        <v>93</v>
      </c>
      <c r="AY790" s="260" t="s">
        <v>278</v>
      </c>
    </row>
    <row r="791" spans="2:65" s="1" customFormat="1" ht="21.6" customHeight="1">
      <c r="B791" s="38"/>
      <c r="C791" s="282" t="s">
        <v>1771</v>
      </c>
      <c r="D791" s="282" t="s">
        <v>407</v>
      </c>
      <c r="E791" s="283" t="s">
        <v>1772</v>
      </c>
      <c r="F791" s="284" t="s">
        <v>1773</v>
      </c>
      <c r="G791" s="285" t="s">
        <v>312</v>
      </c>
      <c r="H791" s="286">
        <v>6.93</v>
      </c>
      <c r="I791" s="287"/>
      <c r="J791" s="288">
        <f>ROUND(I791*H791,2)</f>
        <v>0</v>
      </c>
      <c r="K791" s="284" t="s">
        <v>284</v>
      </c>
      <c r="L791" s="289"/>
      <c r="M791" s="290" t="s">
        <v>1</v>
      </c>
      <c r="N791" s="291" t="s">
        <v>51</v>
      </c>
      <c r="O791" s="86"/>
      <c r="P791" s="245">
        <f>O791*H791</f>
        <v>0</v>
      </c>
      <c r="Q791" s="245">
        <v>0.023</v>
      </c>
      <c r="R791" s="245">
        <f>Q791*H791</f>
        <v>0.15939</v>
      </c>
      <c r="S791" s="245">
        <v>0</v>
      </c>
      <c r="T791" s="246">
        <f>S791*H791</f>
        <v>0</v>
      </c>
      <c r="AR791" s="247" t="s">
        <v>444</v>
      </c>
      <c r="AT791" s="247" t="s">
        <v>407</v>
      </c>
      <c r="AU791" s="247" t="s">
        <v>96</v>
      </c>
      <c r="AY791" s="16" t="s">
        <v>278</v>
      </c>
      <c r="BE791" s="248">
        <f>IF(N791="základní",J791,0)</f>
        <v>0</v>
      </c>
      <c r="BF791" s="248">
        <f>IF(N791="snížená",J791,0)</f>
        <v>0</v>
      </c>
      <c r="BG791" s="248">
        <f>IF(N791="zákl. přenesená",J791,0)</f>
        <v>0</v>
      </c>
      <c r="BH791" s="248">
        <f>IF(N791="sníž. přenesená",J791,0)</f>
        <v>0</v>
      </c>
      <c r="BI791" s="248">
        <f>IF(N791="nulová",J791,0)</f>
        <v>0</v>
      </c>
      <c r="BJ791" s="16" t="s">
        <v>93</v>
      </c>
      <c r="BK791" s="248">
        <f>ROUND(I791*H791,2)</f>
        <v>0</v>
      </c>
      <c r="BL791" s="16" t="s">
        <v>362</v>
      </c>
      <c r="BM791" s="247" t="s">
        <v>1774</v>
      </c>
    </row>
    <row r="792" spans="2:51" s="12" customFormat="1" ht="12">
      <c r="B792" s="249"/>
      <c r="C792" s="250"/>
      <c r="D792" s="251" t="s">
        <v>291</v>
      </c>
      <c r="E792" s="252" t="s">
        <v>1</v>
      </c>
      <c r="F792" s="253" t="s">
        <v>1775</v>
      </c>
      <c r="G792" s="250"/>
      <c r="H792" s="254">
        <v>6.93</v>
      </c>
      <c r="I792" s="255"/>
      <c r="J792" s="250"/>
      <c r="K792" s="250"/>
      <c r="L792" s="256"/>
      <c r="M792" s="257"/>
      <c r="N792" s="258"/>
      <c r="O792" s="258"/>
      <c r="P792" s="258"/>
      <c r="Q792" s="258"/>
      <c r="R792" s="258"/>
      <c r="S792" s="258"/>
      <c r="T792" s="259"/>
      <c r="AT792" s="260" t="s">
        <v>291</v>
      </c>
      <c r="AU792" s="260" t="s">
        <v>96</v>
      </c>
      <c r="AV792" s="12" t="s">
        <v>96</v>
      </c>
      <c r="AW792" s="12" t="s">
        <v>42</v>
      </c>
      <c r="AX792" s="12" t="s">
        <v>93</v>
      </c>
      <c r="AY792" s="260" t="s">
        <v>278</v>
      </c>
    </row>
    <row r="793" spans="2:65" s="1" customFormat="1" ht="21.6" customHeight="1">
      <c r="B793" s="38"/>
      <c r="C793" s="236" t="s">
        <v>1776</v>
      </c>
      <c r="D793" s="236" t="s">
        <v>280</v>
      </c>
      <c r="E793" s="237" t="s">
        <v>1777</v>
      </c>
      <c r="F793" s="238" t="s">
        <v>1778</v>
      </c>
      <c r="G793" s="239" t="s">
        <v>370</v>
      </c>
      <c r="H793" s="240">
        <v>5</v>
      </c>
      <c r="I793" s="241"/>
      <c r="J793" s="242">
        <f>ROUND(I793*H793,2)</f>
        <v>0</v>
      </c>
      <c r="K793" s="238" t="s">
        <v>284</v>
      </c>
      <c r="L793" s="43"/>
      <c r="M793" s="243" t="s">
        <v>1</v>
      </c>
      <c r="N793" s="244" t="s">
        <v>51</v>
      </c>
      <c r="O793" s="86"/>
      <c r="P793" s="245">
        <f>O793*H793</f>
        <v>0</v>
      </c>
      <c r="Q793" s="245">
        <v>0</v>
      </c>
      <c r="R793" s="245">
        <f>Q793*H793</f>
        <v>0</v>
      </c>
      <c r="S793" s="245">
        <v>0</v>
      </c>
      <c r="T793" s="246">
        <f>S793*H793</f>
        <v>0</v>
      </c>
      <c r="AR793" s="247" t="s">
        <v>362</v>
      </c>
      <c r="AT793" s="247" t="s">
        <v>280</v>
      </c>
      <c r="AU793" s="247" t="s">
        <v>96</v>
      </c>
      <c r="AY793" s="16" t="s">
        <v>278</v>
      </c>
      <c r="BE793" s="248">
        <f>IF(N793="základní",J793,0)</f>
        <v>0</v>
      </c>
      <c r="BF793" s="248">
        <f>IF(N793="snížená",J793,0)</f>
        <v>0</v>
      </c>
      <c r="BG793" s="248">
        <f>IF(N793="zákl. přenesená",J793,0)</f>
        <v>0</v>
      </c>
      <c r="BH793" s="248">
        <f>IF(N793="sníž. přenesená",J793,0)</f>
        <v>0</v>
      </c>
      <c r="BI793" s="248">
        <f>IF(N793="nulová",J793,0)</f>
        <v>0</v>
      </c>
      <c r="BJ793" s="16" t="s">
        <v>93</v>
      </c>
      <c r="BK793" s="248">
        <f>ROUND(I793*H793,2)</f>
        <v>0</v>
      </c>
      <c r="BL793" s="16" t="s">
        <v>362</v>
      </c>
      <c r="BM793" s="247" t="s">
        <v>1779</v>
      </c>
    </row>
    <row r="794" spans="2:51" s="12" customFormat="1" ht="12">
      <c r="B794" s="249"/>
      <c r="C794" s="250"/>
      <c r="D794" s="251" t="s">
        <v>291</v>
      </c>
      <c r="E794" s="252" t="s">
        <v>1</v>
      </c>
      <c r="F794" s="253" t="s">
        <v>1780</v>
      </c>
      <c r="G794" s="250"/>
      <c r="H794" s="254">
        <v>5</v>
      </c>
      <c r="I794" s="255"/>
      <c r="J794" s="250"/>
      <c r="K794" s="250"/>
      <c r="L794" s="256"/>
      <c r="M794" s="257"/>
      <c r="N794" s="258"/>
      <c r="O794" s="258"/>
      <c r="P794" s="258"/>
      <c r="Q794" s="258"/>
      <c r="R794" s="258"/>
      <c r="S794" s="258"/>
      <c r="T794" s="259"/>
      <c r="AT794" s="260" t="s">
        <v>291</v>
      </c>
      <c r="AU794" s="260" t="s">
        <v>96</v>
      </c>
      <c r="AV794" s="12" t="s">
        <v>96</v>
      </c>
      <c r="AW794" s="12" t="s">
        <v>42</v>
      </c>
      <c r="AX794" s="12" t="s">
        <v>93</v>
      </c>
      <c r="AY794" s="260" t="s">
        <v>278</v>
      </c>
    </row>
    <row r="795" spans="2:65" s="1" customFormat="1" ht="21.6" customHeight="1">
      <c r="B795" s="38"/>
      <c r="C795" s="236" t="s">
        <v>1781</v>
      </c>
      <c r="D795" s="236" t="s">
        <v>280</v>
      </c>
      <c r="E795" s="237" t="s">
        <v>1782</v>
      </c>
      <c r="F795" s="238" t="s">
        <v>1783</v>
      </c>
      <c r="G795" s="239" t="s">
        <v>283</v>
      </c>
      <c r="H795" s="240">
        <v>7.5</v>
      </c>
      <c r="I795" s="241"/>
      <c r="J795" s="242">
        <f>ROUND(I795*H795,2)</f>
        <v>0</v>
      </c>
      <c r="K795" s="238" t="s">
        <v>284</v>
      </c>
      <c r="L795" s="43"/>
      <c r="M795" s="243" t="s">
        <v>1</v>
      </c>
      <c r="N795" s="244" t="s">
        <v>51</v>
      </c>
      <c r="O795" s="86"/>
      <c r="P795" s="245">
        <f>O795*H795</f>
        <v>0</v>
      </c>
      <c r="Q795" s="245">
        <v>0</v>
      </c>
      <c r="R795" s="245">
        <f>Q795*H795</f>
        <v>0</v>
      </c>
      <c r="S795" s="245">
        <v>0</v>
      </c>
      <c r="T795" s="246">
        <f>S795*H795</f>
        <v>0</v>
      </c>
      <c r="AR795" s="247" t="s">
        <v>362</v>
      </c>
      <c r="AT795" s="247" t="s">
        <v>280</v>
      </c>
      <c r="AU795" s="247" t="s">
        <v>96</v>
      </c>
      <c r="AY795" s="16" t="s">
        <v>278</v>
      </c>
      <c r="BE795" s="248">
        <f>IF(N795="základní",J795,0)</f>
        <v>0</v>
      </c>
      <c r="BF795" s="248">
        <f>IF(N795="snížená",J795,0)</f>
        <v>0</v>
      </c>
      <c r="BG795" s="248">
        <f>IF(N795="zákl. přenesená",J795,0)</f>
        <v>0</v>
      </c>
      <c r="BH795" s="248">
        <f>IF(N795="sníž. přenesená",J795,0)</f>
        <v>0</v>
      </c>
      <c r="BI795" s="248">
        <f>IF(N795="nulová",J795,0)</f>
        <v>0</v>
      </c>
      <c r="BJ795" s="16" t="s">
        <v>93</v>
      </c>
      <c r="BK795" s="248">
        <f>ROUND(I795*H795,2)</f>
        <v>0</v>
      </c>
      <c r="BL795" s="16" t="s">
        <v>362</v>
      </c>
      <c r="BM795" s="247" t="s">
        <v>1784</v>
      </c>
    </row>
    <row r="796" spans="2:51" s="12" customFormat="1" ht="12">
      <c r="B796" s="249"/>
      <c r="C796" s="250"/>
      <c r="D796" s="251" t="s">
        <v>291</v>
      </c>
      <c r="E796" s="252" t="s">
        <v>1</v>
      </c>
      <c r="F796" s="253" t="s">
        <v>1785</v>
      </c>
      <c r="G796" s="250"/>
      <c r="H796" s="254">
        <v>7.5</v>
      </c>
      <c r="I796" s="255"/>
      <c r="J796" s="250"/>
      <c r="K796" s="250"/>
      <c r="L796" s="256"/>
      <c r="M796" s="257"/>
      <c r="N796" s="258"/>
      <c r="O796" s="258"/>
      <c r="P796" s="258"/>
      <c r="Q796" s="258"/>
      <c r="R796" s="258"/>
      <c r="S796" s="258"/>
      <c r="T796" s="259"/>
      <c r="AT796" s="260" t="s">
        <v>291</v>
      </c>
      <c r="AU796" s="260" t="s">
        <v>96</v>
      </c>
      <c r="AV796" s="12" t="s">
        <v>96</v>
      </c>
      <c r="AW796" s="12" t="s">
        <v>42</v>
      </c>
      <c r="AX796" s="12" t="s">
        <v>93</v>
      </c>
      <c r="AY796" s="260" t="s">
        <v>278</v>
      </c>
    </row>
    <row r="797" spans="2:65" s="1" customFormat="1" ht="21.6" customHeight="1">
      <c r="B797" s="38"/>
      <c r="C797" s="236" t="s">
        <v>1786</v>
      </c>
      <c r="D797" s="236" t="s">
        <v>280</v>
      </c>
      <c r="E797" s="237" t="s">
        <v>1787</v>
      </c>
      <c r="F797" s="238" t="s">
        <v>1788</v>
      </c>
      <c r="G797" s="239" t="s">
        <v>370</v>
      </c>
      <c r="H797" s="240">
        <v>5</v>
      </c>
      <c r="I797" s="241"/>
      <c r="J797" s="242">
        <f>ROUND(I797*H797,2)</f>
        <v>0</v>
      </c>
      <c r="K797" s="238" t="s">
        <v>284</v>
      </c>
      <c r="L797" s="43"/>
      <c r="M797" s="243" t="s">
        <v>1</v>
      </c>
      <c r="N797" s="244" t="s">
        <v>51</v>
      </c>
      <c r="O797" s="86"/>
      <c r="P797" s="245">
        <f>O797*H797</f>
        <v>0</v>
      </c>
      <c r="Q797" s="245">
        <v>0</v>
      </c>
      <c r="R797" s="245">
        <f>Q797*H797</f>
        <v>0</v>
      </c>
      <c r="S797" s="245">
        <v>0</v>
      </c>
      <c r="T797" s="246">
        <f>S797*H797</f>
        <v>0</v>
      </c>
      <c r="AR797" s="247" t="s">
        <v>362</v>
      </c>
      <c r="AT797" s="247" t="s">
        <v>280</v>
      </c>
      <c r="AU797" s="247" t="s">
        <v>96</v>
      </c>
      <c r="AY797" s="16" t="s">
        <v>278</v>
      </c>
      <c r="BE797" s="248">
        <f>IF(N797="základní",J797,0)</f>
        <v>0</v>
      </c>
      <c r="BF797" s="248">
        <f>IF(N797="snížená",J797,0)</f>
        <v>0</v>
      </c>
      <c r="BG797" s="248">
        <f>IF(N797="zákl. přenesená",J797,0)</f>
        <v>0</v>
      </c>
      <c r="BH797" s="248">
        <f>IF(N797="sníž. přenesená",J797,0)</f>
        <v>0</v>
      </c>
      <c r="BI797" s="248">
        <f>IF(N797="nulová",J797,0)</f>
        <v>0</v>
      </c>
      <c r="BJ797" s="16" t="s">
        <v>93</v>
      </c>
      <c r="BK797" s="248">
        <f>ROUND(I797*H797,2)</f>
        <v>0</v>
      </c>
      <c r="BL797" s="16" t="s">
        <v>362</v>
      </c>
      <c r="BM797" s="247" t="s">
        <v>1789</v>
      </c>
    </row>
    <row r="798" spans="2:51" s="12" customFormat="1" ht="12">
      <c r="B798" s="249"/>
      <c r="C798" s="250"/>
      <c r="D798" s="251" t="s">
        <v>291</v>
      </c>
      <c r="E798" s="252" t="s">
        <v>1</v>
      </c>
      <c r="F798" s="253" t="s">
        <v>300</v>
      </c>
      <c r="G798" s="250"/>
      <c r="H798" s="254">
        <v>5</v>
      </c>
      <c r="I798" s="255"/>
      <c r="J798" s="250"/>
      <c r="K798" s="250"/>
      <c r="L798" s="256"/>
      <c r="M798" s="257"/>
      <c r="N798" s="258"/>
      <c r="O798" s="258"/>
      <c r="P798" s="258"/>
      <c r="Q798" s="258"/>
      <c r="R798" s="258"/>
      <c r="S798" s="258"/>
      <c r="T798" s="259"/>
      <c r="AT798" s="260" t="s">
        <v>291</v>
      </c>
      <c r="AU798" s="260" t="s">
        <v>96</v>
      </c>
      <c r="AV798" s="12" t="s">
        <v>96</v>
      </c>
      <c r="AW798" s="12" t="s">
        <v>42</v>
      </c>
      <c r="AX798" s="12" t="s">
        <v>93</v>
      </c>
      <c r="AY798" s="260" t="s">
        <v>278</v>
      </c>
    </row>
    <row r="799" spans="2:65" s="1" customFormat="1" ht="32.4" customHeight="1">
      <c r="B799" s="38"/>
      <c r="C799" s="282" t="s">
        <v>1790</v>
      </c>
      <c r="D799" s="282" t="s">
        <v>407</v>
      </c>
      <c r="E799" s="283" t="s">
        <v>1791</v>
      </c>
      <c r="F799" s="284" t="s">
        <v>1792</v>
      </c>
      <c r="G799" s="285" t="s">
        <v>370</v>
      </c>
      <c r="H799" s="286">
        <v>5</v>
      </c>
      <c r="I799" s="287"/>
      <c r="J799" s="288">
        <f>ROUND(I799*H799,2)</f>
        <v>0</v>
      </c>
      <c r="K799" s="284" t="s">
        <v>284</v>
      </c>
      <c r="L799" s="289"/>
      <c r="M799" s="290" t="s">
        <v>1</v>
      </c>
      <c r="N799" s="291" t="s">
        <v>51</v>
      </c>
      <c r="O799" s="86"/>
      <c r="P799" s="245">
        <f>O799*H799</f>
        <v>0</v>
      </c>
      <c r="Q799" s="245">
        <v>0.021</v>
      </c>
      <c r="R799" s="245">
        <f>Q799*H799</f>
        <v>0.10500000000000001</v>
      </c>
      <c r="S799" s="245">
        <v>0</v>
      </c>
      <c r="T799" s="246">
        <f>S799*H799</f>
        <v>0</v>
      </c>
      <c r="AR799" s="247" t="s">
        <v>444</v>
      </c>
      <c r="AT799" s="247" t="s">
        <v>407</v>
      </c>
      <c r="AU799" s="247" t="s">
        <v>96</v>
      </c>
      <c r="AY799" s="16" t="s">
        <v>278</v>
      </c>
      <c r="BE799" s="248">
        <f>IF(N799="základní",J799,0)</f>
        <v>0</v>
      </c>
      <c r="BF799" s="248">
        <f>IF(N799="snížená",J799,0)</f>
        <v>0</v>
      </c>
      <c r="BG799" s="248">
        <f>IF(N799="zákl. přenesená",J799,0)</f>
        <v>0</v>
      </c>
      <c r="BH799" s="248">
        <f>IF(N799="sníž. přenesená",J799,0)</f>
        <v>0</v>
      </c>
      <c r="BI799" s="248">
        <f>IF(N799="nulová",J799,0)</f>
        <v>0</v>
      </c>
      <c r="BJ799" s="16" t="s">
        <v>93</v>
      </c>
      <c r="BK799" s="248">
        <f>ROUND(I799*H799,2)</f>
        <v>0</v>
      </c>
      <c r="BL799" s="16" t="s">
        <v>362</v>
      </c>
      <c r="BM799" s="247" t="s">
        <v>1793</v>
      </c>
    </row>
    <row r="800" spans="2:51" s="12" customFormat="1" ht="12">
      <c r="B800" s="249"/>
      <c r="C800" s="250"/>
      <c r="D800" s="251" t="s">
        <v>291</v>
      </c>
      <c r="E800" s="252" t="s">
        <v>1</v>
      </c>
      <c r="F800" s="253" t="s">
        <v>300</v>
      </c>
      <c r="G800" s="250"/>
      <c r="H800" s="254">
        <v>5</v>
      </c>
      <c r="I800" s="255"/>
      <c r="J800" s="250"/>
      <c r="K800" s="250"/>
      <c r="L800" s="256"/>
      <c r="M800" s="257"/>
      <c r="N800" s="258"/>
      <c r="O800" s="258"/>
      <c r="P800" s="258"/>
      <c r="Q800" s="258"/>
      <c r="R800" s="258"/>
      <c r="S800" s="258"/>
      <c r="T800" s="259"/>
      <c r="AT800" s="260" t="s">
        <v>291</v>
      </c>
      <c r="AU800" s="260" t="s">
        <v>96</v>
      </c>
      <c r="AV800" s="12" t="s">
        <v>96</v>
      </c>
      <c r="AW800" s="12" t="s">
        <v>42</v>
      </c>
      <c r="AX800" s="12" t="s">
        <v>93</v>
      </c>
      <c r="AY800" s="260" t="s">
        <v>278</v>
      </c>
    </row>
    <row r="801" spans="2:65" s="1" customFormat="1" ht="14.4" customHeight="1">
      <c r="B801" s="38"/>
      <c r="C801" s="282" t="s">
        <v>1794</v>
      </c>
      <c r="D801" s="282" t="s">
        <v>407</v>
      </c>
      <c r="E801" s="283" t="s">
        <v>1795</v>
      </c>
      <c r="F801" s="284" t="s">
        <v>1796</v>
      </c>
      <c r="G801" s="285" t="s">
        <v>283</v>
      </c>
      <c r="H801" s="286">
        <v>7.5</v>
      </c>
      <c r="I801" s="287"/>
      <c r="J801" s="288">
        <f>ROUND(I801*H801,2)</f>
        <v>0</v>
      </c>
      <c r="K801" s="284" t="s">
        <v>284</v>
      </c>
      <c r="L801" s="289"/>
      <c r="M801" s="290" t="s">
        <v>1</v>
      </c>
      <c r="N801" s="291" t="s">
        <v>51</v>
      </c>
      <c r="O801" s="86"/>
      <c r="P801" s="245">
        <f>O801*H801</f>
        <v>0</v>
      </c>
      <c r="Q801" s="245">
        <v>0.00074</v>
      </c>
      <c r="R801" s="245">
        <f>Q801*H801</f>
        <v>0.00555</v>
      </c>
      <c r="S801" s="245">
        <v>0</v>
      </c>
      <c r="T801" s="246">
        <f>S801*H801</f>
        <v>0</v>
      </c>
      <c r="AR801" s="247" t="s">
        <v>444</v>
      </c>
      <c r="AT801" s="247" t="s">
        <v>407</v>
      </c>
      <c r="AU801" s="247" t="s">
        <v>96</v>
      </c>
      <c r="AY801" s="16" t="s">
        <v>278</v>
      </c>
      <c r="BE801" s="248">
        <f>IF(N801="základní",J801,0)</f>
        <v>0</v>
      </c>
      <c r="BF801" s="248">
        <f>IF(N801="snížená",J801,0)</f>
        <v>0</v>
      </c>
      <c r="BG801" s="248">
        <f>IF(N801="zákl. přenesená",J801,0)</f>
        <v>0</v>
      </c>
      <c r="BH801" s="248">
        <f>IF(N801="sníž. přenesená",J801,0)</f>
        <v>0</v>
      </c>
      <c r="BI801" s="248">
        <f>IF(N801="nulová",J801,0)</f>
        <v>0</v>
      </c>
      <c r="BJ801" s="16" t="s">
        <v>93</v>
      </c>
      <c r="BK801" s="248">
        <f>ROUND(I801*H801,2)</f>
        <v>0</v>
      </c>
      <c r="BL801" s="16" t="s">
        <v>362</v>
      </c>
      <c r="BM801" s="247" t="s">
        <v>1797</v>
      </c>
    </row>
    <row r="802" spans="2:51" s="12" customFormat="1" ht="12">
      <c r="B802" s="249"/>
      <c r="C802" s="250"/>
      <c r="D802" s="251" t="s">
        <v>291</v>
      </c>
      <c r="E802" s="252" t="s">
        <v>1</v>
      </c>
      <c r="F802" s="253" t="s">
        <v>1785</v>
      </c>
      <c r="G802" s="250"/>
      <c r="H802" s="254">
        <v>7.5</v>
      </c>
      <c r="I802" s="255"/>
      <c r="J802" s="250"/>
      <c r="K802" s="250"/>
      <c r="L802" s="256"/>
      <c r="M802" s="257"/>
      <c r="N802" s="258"/>
      <c r="O802" s="258"/>
      <c r="P802" s="258"/>
      <c r="Q802" s="258"/>
      <c r="R802" s="258"/>
      <c r="S802" s="258"/>
      <c r="T802" s="259"/>
      <c r="AT802" s="260" t="s">
        <v>291</v>
      </c>
      <c r="AU802" s="260" t="s">
        <v>96</v>
      </c>
      <c r="AV802" s="12" t="s">
        <v>96</v>
      </c>
      <c r="AW802" s="12" t="s">
        <v>42</v>
      </c>
      <c r="AX802" s="12" t="s">
        <v>93</v>
      </c>
      <c r="AY802" s="260" t="s">
        <v>278</v>
      </c>
    </row>
    <row r="803" spans="2:65" s="1" customFormat="1" ht="43.2" customHeight="1">
      <c r="B803" s="38"/>
      <c r="C803" s="236" t="s">
        <v>1798</v>
      </c>
      <c r="D803" s="236" t="s">
        <v>280</v>
      </c>
      <c r="E803" s="237" t="s">
        <v>1799</v>
      </c>
      <c r="F803" s="238" t="s">
        <v>1800</v>
      </c>
      <c r="G803" s="239" t="s">
        <v>370</v>
      </c>
      <c r="H803" s="240">
        <v>2</v>
      </c>
      <c r="I803" s="241"/>
      <c r="J803" s="242">
        <f>ROUND(I803*H803,2)</f>
        <v>0</v>
      </c>
      <c r="K803" s="238" t="s">
        <v>284</v>
      </c>
      <c r="L803" s="43"/>
      <c r="M803" s="243" t="s">
        <v>1</v>
      </c>
      <c r="N803" s="244" t="s">
        <v>51</v>
      </c>
      <c r="O803" s="86"/>
      <c r="P803" s="245">
        <f>O803*H803</f>
        <v>0</v>
      </c>
      <c r="Q803" s="245">
        <v>0</v>
      </c>
      <c r="R803" s="245">
        <f>Q803*H803</f>
        <v>0</v>
      </c>
      <c r="S803" s="245">
        <v>0</v>
      </c>
      <c r="T803" s="246">
        <f>S803*H803</f>
        <v>0</v>
      </c>
      <c r="AR803" s="247" t="s">
        <v>362</v>
      </c>
      <c r="AT803" s="247" t="s">
        <v>280</v>
      </c>
      <c r="AU803" s="247" t="s">
        <v>96</v>
      </c>
      <c r="AY803" s="16" t="s">
        <v>278</v>
      </c>
      <c r="BE803" s="248">
        <f>IF(N803="základní",J803,0)</f>
        <v>0</v>
      </c>
      <c r="BF803" s="248">
        <f>IF(N803="snížená",J803,0)</f>
        <v>0</v>
      </c>
      <c r="BG803" s="248">
        <f>IF(N803="zákl. přenesená",J803,0)</f>
        <v>0</v>
      </c>
      <c r="BH803" s="248">
        <f>IF(N803="sníž. přenesená",J803,0)</f>
        <v>0</v>
      </c>
      <c r="BI803" s="248">
        <f>IF(N803="nulová",J803,0)</f>
        <v>0</v>
      </c>
      <c r="BJ803" s="16" t="s">
        <v>93</v>
      </c>
      <c r="BK803" s="248">
        <f>ROUND(I803*H803,2)</f>
        <v>0</v>
      </c>
      <c r="BL803" s="16" t="s">
        <v>362</v>
      </c>
      <c r="BM803" s="247" t="s">
        <v>1801</v>
      </c>
    </row>
    <row r="804" spans="2:65" s="1" customFormat="1" ht="54" customHeight="1">
      <c r="B804" s="38"/>
      <c r="C804" s="236" t="s">
        <v>1802</v>
      </c>
      <c r="D804" s="236" t="s">
        <v>280</v>
      </c>
      <c r="E804" s="237" t="s">
        <v>1803</v>
      </c>
      <c r="F804" s="238" t="s">
        <v>1804</v>
      </c>
      <c r="G804" s="239" t="s">
        <v>370</v>
      </c>
      <c r="H804" s="240">
        <v>4</v>
      </c>
      <c r="I804" s="241"/>
      <c r="J804" s="242">
        <f>ROUND(I804*H804,2)</f>
        <v>0</v>
      </c>
      <c r="K804" s="238" t="s">
        <v>284</v>
      </c>
      <c r="L804" s="43"/>
      <c r="M804" s="243" t="s">
        <v>1</v>
      </c>
      <c r="N804" s="244" t="s">
        <v>51</v>
      </c>
      <c r="O804" s="86"/>
      <c r="P804" s="245">
        <f>O804*H804</f>
        <v>0</v>
      </c>
      <c r="Q804" s="245">
        <v>0</v>
      </c>
      <c r="R804" s="245">
        <f>Q804*H804</f>
        <v>0</v>
      </c>
      <c r="S804" s="245">
        <v>0</v>
      </c>
      <c r="T804" s="246">
        <f>S804*H804</f>
        <v>0</v>
      </c>
      <c r="AR804" s="247" t="s">
        <v>362</v>
      </c>
      <c r="AT804" s="247" t="s">
        <v>280</v>
      </c>
      <c r="AU804" s="247" t="s">
        <v>96</v>
      </c>
      <c r="AY804" s="16" t="s">
        <v>278</v>
      </c>
      <c r="BE804" s="248">
        <f>IF(N804="základní",J804,0)</f>
        <v>0</v>
      </c>
      <c r="BF804" s="248">
        <f>IF(N804="snížená",J804,0)</f>
        <v>0</v>
      </c>
      <c r="BG804" s="248">
        <f>IF(N804="zákl. přenesená",J804,0)</f>
        <v>0</v>
      </c>
      <c r="BH804" s="248">
        <f>IF(N804="sníž. přenesená",J804,0)</f>
        <v>0</v>
      </c>
      <c r="BI804" s="248">
        <f>IF(N804="nulová",J804,0)</f>
        <v>0</v>
      </c>
      <c r="BJ804" s="16" t="s">
        <v>93</v>
      </c>
      <c r="BK804" s="248">
        <f>ROUND(I804*H804,2)</f>
        <v>0</v>
      </c>
      <c r="BL804" s="16" t="s">
        <v>362</v>
      </c>
      <c r="BM804" s="247" t="s">
        <v>1805</v>
      </c>
    </row>
    <row r="805" spans="2:65" s="1" customFormat="1" ht="54" customHeight="1">
      <c r="B805" s="38"/>
      <c r="C805" s="236" t="s">
        <v>1806</v>
      </c>
      <c r="D805" s="236" t="s">
        <v>280</v>
      </c>
      <c r="E805" s="237" t="s">
        <v>1807</v>
      </c>
      <c r="F805" s="238" t="s">
        <v>1808</v>
      </c>
      <c r="G805" s="239" t="s">
        <v>370</v>
      </c>
      <c r="H805" s="240">
        <v>41</v>
      </c>
      <c r="I805" s="241"/>
      <c r="J805" s="242">
        <f>ROUND(I805*H805,2)</f>
        <v>0</v>
      </c>
      <c r="K805" s="238" t="s">
        <v>284</v>
      </c>
      <c r="L805" s="43"/>
      <c r="M805" s="243" t="s">
        <v>1</v>
      </c>
      <c r="N805" s="244" t="s">
        <v>51</v>
      </c>
      <c r="O805" s="86"/>
      <c r="P805" s="245">
        <f>O805*H805</f>
        <v>0</v>
      </c>
      <c r="Q805" s="245">
        <v>0</v>
      </c>
      <c r="R805" s="245">
        <f>Q805*H805</f>
        <v>0</v>
      </c>
      <c r="S805" s="245">
        <v>0</v>
      </c>
      <c r="T805" s="246">
        <f>S805*H805</f>
        <v>0</v>
      </c>
      <c r="AR805" s="247" t="s">
        <v>362</v>
      </c>
      <c r="AT805" s="247" t="s">
        <v>280</v>
      </c>
      <c r="AU805" s="247" t="s">
        <v>96</v>
      </c>
      <c r="AY805" s="16" t="s">
        <v>278</v>
      </c>
      <c r="BE805" s="248">
        <f>IF(N805="základní",J805,0)</f>
        <v>0</v>
      </c>
      <c r="BF805" s="248">
        <f>IF(N805="snížená",J805,0)</f>
        <v>0</v>
      </c>
      <c r="BG805" s="248">
        <f>IF(N805="zákl. přenesená",J805,0)</f>
        <v>0</v>
      </c>
      <c r="BH805" s="248">
        <f>IF(N805="sníž. přenesená",J805,0)</f>
        <v>0</v>
      </c>
      <c r="BI805" s="248">
        <f>IF(N805="nulová",J805,0)</f>
        <v>0</v>
      </c>
      <c r="BJ805" s="16" t="s">
        <v>93</v>
      </c>
      <c r="BK805" s="248">
        <f>ROUND(I805*H805,2)</f>
        <v>0</v>
      </c>
      <c r="BL805" s="16" t="s">
        <v>362</v>
      </c>
      <c r="BM805" s="247" t="s">
        <v>1809</v>
      </c>
    </row>
    <row r="806" spans="2:65" s="1" customFormat="1" ht="32.4" customHeight="1">
      <c r="B806" s="38"/>
      <c r="C806" s="236" t="s">
        <v>1810</v>
      </c>
      <c r="D806" s="236" t="s">
        <v>280</v>
      </c>
      <c r="E806" s="237" t="s">
        <v>1811</v>
      </c>
      <c r="F806" s="238" t="s">
        <v>1812</v>
      </c>
      <c r="G806" s="239" t="s">
        <v>1813</v>
      </c>
      <c r="H806" s="240">
        <v>48.595</v>
      </c>
      <c r="I806" s="241"/>
      <c r="J806" s="242">
        <f>ROUND(I806*H806,2)</f>
        <v>0</v>
      </c>
      <c r="K806" s="238" t="s">
        <v>284</v>
      </c>
      <c r="L806" s="43"/>
      <c r="M806" s="243" t="s">
        <v>1</v>
      </c>
      <c r="N806" s="244" t="s">
        <v>51</v>
      </c>
      <c r="O806" s="86"/>
      <c r="P806" s="245">
        <f>O806*H806</f>
        <v>0</v>
      </c>
      <c r="Q806" s="245">
        <v>0.00106</v>
      </c>
      <c r="R806" s="245">
        <f>Q806*H806</f>
        <v>0.0515107</v>
      </c>
      <c r="S806" s="245">
        <v>0</v>
      </c>
      <c r="T806" s="246">
        <f>S806*H806</f>
        <v>0</v>
      </c>
      <c r="AR806" s="247" t="s">
        <v>362</v>
      </c>
      <c r="AT806" s="247" t="s">
        <v>280</v>
      </c>
      <c r="AU806" s="247" t="s">
        <v>96</v>
      </c>
      <c r="AY806" s="16" t="s">
        <v>278</v>
      </c>
      <c r="BE806" s="248">
        <f>IF(N806="základní",J806,0)</f>
        <v>0</v>
      </c>
      <c r="BF806" s="248">
        <f>IF(N806="snížená",J806,0)</f>
        <v>0</v>
      </c>
      <c r="BG806" s="248">
        <f>IF(N806="zákl. přenesená",J806,0)</f>
        <v>0</v>
      </c>
      <c r="BH806" s="248">
        <f>IF(N806="sníž. přenesená",J806,0)</f>
        <v>0</v>
      </c>
      <c r="BI806" s="248">
        <f>IF(N806="nulová",J806,0)</f>
        <v>0</v>
      </c>
      <c r="BJ806" s="16" t="s">
        <v>93</v>
      </c>
      <c r="BK806" s="248">
        <f>ROUND(I806*H806,2)</f>
        <v>0</v>
      </c>
      <c r="BL806" s="16" t="s">
        <v>362</v>
      </c>
      <c r="BM806" s="247" t="s">
        <v>1814</v>
      </c>
    </row>
    <row r="807" spans="2:51" s="12" customFormat="1" ht="12">
      <c r="B807" s="249"/>
      <c r="C807" s="250"/>
      <c r="D807" s="251" t="s">
        <v>291</v>
      </c>
      <c r="E807" s="252" t="s">
        <v>1</v>
      </c>
      <c r="F807" s="253" t="s">
        <v>1815</v>
      </c>
      <c r="G807" s="250"/>
      <c r="H807" s="254">
        <v>48.595</v>
      </c>
      <c r="I807" s="255"/>
      <c r="J807" s="250"/>
      <c r="K807" s="250"/>
      <c r="L807" s="256"/>
      <c r="M807" s="257"/>
      <c r="N807" s="258"/>
      <c r="O807" s="258"/>
      <c r="P807" s="258"/>
      <c r="Q807" s="258"/>
      <c r="R807" s="258"/>
      <c r="S807" s="258"/>
      <c r="T807" s="259"/>
      <c r="AT807" s="260" t="s">
        <v>291</v>
      </c>
      <c r="AU807" s="260" t="s">
        <v>96</v>
      </c>
      <c r="AV807" s="12" t="s">
        <v>96</v>
      </c>
      <c r="AW807" s="12" t="s">
        <v>42</v>
      </c>
      <c r="AX807" s="12" t="s">
        <v>93</v>
      </c>
      <c r="AY807" s="260" t="s">
        <v>278</v>
      </c>
    </row>
    <row r="808" spans="2:65" s="1" customFormat="1" ht="32.4" customHeight="1">
      <c r="B808" s="38"/>
      <c r="C808" s="236" t="s">
        <v>1816</v>
      </c>
      <c r="D808" s="236" t="s">
        <v>280</v>
      </c>
      <c r="E808" s="237" t="s">
        <v>1817</v>
      </c>
      <c r="F808" s="238" t="s">
        <v>1818</v>
      </c>
      <c r="G808" s="239" t="s">
        <v>1813</v>
      </c>
      <c r="H808" s="240">
        <v>2002.77</v>
      </c>
      <c r="I808" s="241"/>
      <c r="J808" s="242">
        <f>ROUND(I808*H808,2)</f>
        <v>0</v>
      </c>
      <c r="K808" s="238" t="s">
        <v>284</v>
      </c>
      <c r="L808" s="43"/>
      <c r="M808" s="243" t="s">
        <v>1</v>
      </c>
      <c r="N808" s="244" t="s">
        <v>51</v>
      </c>
      <c r="O808" s="86"/>
      <c r="P808" s="245">
        <f>O808*H808</f>
        <v>0</v>
      </c>
      <c r="Q808" s="245">
        <v>0.00106</v>
      </c>
      <c r="R808" s="245">
        <f>Q808*H808</f>
        <v>2.1229362</v>
      </c>
      <c r="S808" s="245">
        <v>0</v>
      </c>
      <c r="T808" s="246">
        <f>S808*H808</f>
        <v>0</v>
      </c>
      <c r="AR808" s="247" t="s">
        <v>362</v>
      </c>
      <c r="AT808" s="247" t="s">
        <v>280</v>
      </c>
      <c r="AU808" s="247" t="s">
        <v>96</v>
      </c>
      <c r="AY808" s="16" t="s">
        <v>278</v>
      </c>
      <c r="BE808" s="248">
        <f>IF(N808="základní",J808,0)</f>
        <v>0</v>
      </c>
      <c r="BF808" s="248">
        <f>IF(N808="snížená",J808,0)</f>
        <v>0</v>
      </c>
      <c r="BG808" s="248">
        <f>IF(N808="zákl. přenesená",J808,0)</f>
        <v>0</v>
      </c>
      <c r="BH808" s="248">
        <f>IF(N808="sníž. přenesená",J808,0)</f>
        <v>0</v>
      </c>
      <c r="BI808" s="248">
        <f>IF(N808="nulová",J808,0)</f>
        <v>0</v>
      </c>
      <c r="BJ808" s="16" t="s">
        <v>93</v>
      </c>
      <c r="BK808" s="248">
        <f>ROUND(I808*H808,2)</f>
        <v>0</v>
      </c>
      <c r="BL808" s="16" t="s">
        <v>362</v>
      </c>
      <c r="BM808" s="247" t="s">
        <v>1819</v>
      </c>
    </row>
    <row r="809" spans="2:51" s="12" customFormat="1" ht="12">
      <c r="B809" s="249"/>
      <c r="C809" s="250"/>
      <c r="D809" s="251" t="s">
        <v>291</v>
      </c>
      <c r="E809" s="252" t="s">
        <v>1</v>
      </c>
      <c r="F809" s="253" t="s">
        <v>1820</v>
      </c>
      <c r="G809" s="250"/>
      <c r="H809" s="254">
        <v>1845.129</v>
      </c>
      <c r="I809" s="255"/>
      <c r="J809" s="250"/>
      <c r="K809" s="250"/>
      <c r="L809" s="256"/>
      <c r="M809" s="257"/>
      <c r="N809" s="258"/>
      <c r="O809" s="258"/>
      <c r="P809" s="258"/>
      <c r="Q809" s="258"/>
      <c r="R809" s="258"/>
      <c r="S809" s="258"/>
      <c r="T809" s="259"/>
      <c r="AT809" s="260" t="s">
        <v>291</v>
      </c>
      <c r="AU809" s="260" t="s">
        <v>96</v>
      </c>
      <c r="AV809" s="12" t="s">
        <v>96</v>
      </c>
      <c r="AW809" s="12" t="s">
        <v>42</v>
      </c>
      <c r="AX809" s="12" t="s">
        <v>86</v>
      </c>
      <c r="AY809" s="260" t="s">
        <v>278</v>
      </c>
    </row>
    <row r="810" spans="2:51" s="12" customFormat="1" ht="12">
      <c r="B810" s="249"/>
      <c r="C810" s="250"/>
      <c r="D810" s="251" t="s">
        <v>291</v>
      </c>
      <c r="E810" s="252" t="s">
        <v>1</v>
      </c>
      <c r="F810" s="253" t="s">
        <v>1821</v>
      </c>
      <c r="G810" s="250"/>
      <c r="H810" s="254">
        <v>157.641</v>
      </c>
      <c r="I810" s="255"/>
      <c r="J810" s="250"/>
      <c r="K810" s="250"/>
      <c r="L810" s="256"/>
      <c r="M810" s="257"/>
      <c r="N810" s="258"/>
      <c r="O810" s="258"/>
      <c r="P810" s="258"/>
      <c r="Q810" s="258"/>
      <c r="R810" s="258"/>
      <c r="S810" s="258"/>
      <c r="T810" s="259"/>
      <c r="AT810" s="260" t="s">
        <v>291</v>
      </c>
      <c r="AU810" s="260" t="s">
        <v>96</v>
      </c>
      <c r="AV810" s="12" t="s">
        <v>96</v>
      </c>
      <c r="AW810" s="12" t="s">
        <v>42</v>
      </c>
      <c r="AX810" s="12" t="s">
        <v>86</v>
      </c>
      <c r="AY810" s="260" t="s">
        <v>278</v>
      </c>
    </row>
    <row r="811" spans="2:51" s="13" customFormat="1" ht="12">
      <c r="B811" s="261"/>
      <c r="C811" s="262"/>
      <c r="D811" s="251" t="s">
        <v>291</v>
      </c>
      <c r="E811" s="263" t="s">
        <v>1</v>
      </c>
      <c r="F811" s="264" t="s">
        <v>1822</v>
      </c>
      <c r="G811" s="262"/>
      <c r="H811" s="263" t="s">
        <v>1</v>
      </c>
      <c r="I811" s="265"/>
      <c r="J811" s="262"/>
      <c r="K811" s="262"/>
      <c r="L811" s="266"/>
      <c r="M811" s="267"/>
      <c r="N811" s="268"/>
      <c r="O811" s="268"/>
      <c r="P811" s="268"/>
      <c r="Q811" s="268"/>
      <c r="R811" s="268"/>
      <c r="S811" s="268"/>
      <c r="T811" s="269"/>
      <c r="AT811" s="270" t="s">
        <v>291</v>
      </c>
      <c r="AU811" s="270" t="s">
        <v>96</v>
      </c>
      <c r="AV811" s="13" t="s">
        <v>93</v>
      </c>
      <c r="AW811" s="13" t="s">
        <v>42</v>
      </c>
      <c r="AX811" s="13" t="s">
        <v>86</v>
      </c>
      <c r="AY811" s="270" t="s">
        <v>278</v>
      </c>
    </row>
    <row r="812" spans="2:51" s="14" customFormat="1" ht="12">
      <c r="B812" s="271"/>
      <c r="C812" s="272"/>
      <c r="D812" s="251" t="s">
        <v>291</v>
      </c>
      <c r="E812" s="273" t="s">
        <v>1</v>
      </c>
      <c r="F812" s="274" t="s">
        <v>361</v>
      </c>
      <c r="G812" s="272"/>
      <c r="H812" s="275">
        <v>2002.77</v>
      </c>
      <c r="I812" s="276"/>
      <c r="J812" s="272"/>
      <c r="K812" s="272"/>
      <c r="L812" s="277"/>
      <c r="M812" s="278"/>
      <c r="N812" s="279"/>
      <c r="O812" s="279"/>
      <c r="P812" s="279"/>
      <c r="Q812" s="279"/>
      <c r="R812" s="279"/>
      <c r="S812" s="279"/>
      <c r="T812" s="280"/>
      <c r="AT812" s="281" t="s">
        <v>291</v>
      </c>
      <c r="AU812" s="281" t="s">
        <v>96</v>
      </c>
      <c r="AV812" s="14" t="s">
        <v>285</v>
      </c>
      <c r="AW812" s="14" t="s">
        <v>42</v>
      </c>
      <c r="AX812" s="14" t="s">
        <v>93</v>
      </c>
      <c r="AY812" s="281" t="s">
        <v>278</v>
      </c>
    </row>
    <row r="813" spans="2:65" s="1" customFormat="1" ht="32.4" customHeight="1">
      <c r="B813" s="38"/>
      <c r="C813" s="236" t="s">
        <v>1823</v>
      </c>
      <c r="D813" s="236" t="s">
        <v>280</v>
      </c>
      <c r="E813" s="237" t="s">
        <v>1824</v>
      </c>
      <c r="F813" s="238" t="s">
        <v>1825</v>
      </c>
      <c r="G813" s="239" t="s">
        <v>1813</v>
      </c>
      <c r="H813" s="240">
        <v>1749.34</v>
      </c>
      <c r="I813" s="241"/>
      <c r="J813" s="242">
        <f>ROUND(I813*H813,2)</f>
        <v>0</v>
      </c>
      <c r="K813" s="238" t="s">
        <v>284</v>
      </c>
      <c r="L813" s="43"/>
      <c r="M813" s="243" t="s">
        <v>1</v>
      </c>
      <c r="N813" s="244" t="s">
        <v>51</v>
      </c>
      <c r="O813" s="86"/>
      <c r="P813" s="245">
        <f>O813*H813</f>
        <v>0</v>
      </c>
      <c r="Q813" s="245">
        <v>0.00105</v>
      </c>
      <c r="R813" s="245">
        <f>Q813*H813</f>
        <v>1.8368069999999999</v>
      </c>
      <c r="S813" s="245">
        <v>0</v>
      </c>
      <c r="T813" s="246">
        <f>S813*H813</f>
        <v>0</v>
      </c>
      <c r="AR813" s="247" t="s">
        <v>362</v>
      </c>
      <c r="AT813" s="247" t="s">
        <v>280</v>
      </c>
      <c r="AU813" s="247" t="s">
        <v>96</v>
      </c>
      <c r="AY813" s="16" t="s">
        <v>278</v>
      </c>
      <c r="BE813" s="248">
        <f>IF(N813="základní",J813,0)</f>
        <v>0</v>
      </c>
      <c r="BF813" s="248">
        <f>IF(N813="snížená",J813,0)</f>
        <v>0</v>
      </c>
      <c r="BG813" s="248">
        <f>IF(N813="zákl. přenesená",J813,0)</f>
        <v>0</v>
      </c>
      <c r="BH813" s="248">
        <f>IF(N813="sníž. přenesená",J813,0)</f>
        <v>0</v>
      </c>
      <c r="BI813" s="248">
        <f>IF(N813="nulová",J813,0)</f>
        <v>0</v>
      </c>
      <c r="BJ813" s="16" t="s">
        <v>93</v>
      </c>
      <c r="BK813" s="248">
        <f>ROUND(I813*H813,2)</f>
        <v>0</v>
      </c>
      <c r="BL813" s="16" t="s">
        <v>362</v>
      </c>
      <c r="BM813" s="247" t="s">
        <v>1826</v>
      </c>
    </row>
    <row r="814" spans="2:51" s="12" customFormat="1" ht="12">
      <c r="B814" s="249"/>
      <c r="C814" s="250"/>
      <c r="D814" s="251" t="s">
        <v>291</v>
      </c>
      <c r="E814" s="252" t="s">
        <v>1</v>
      </c>
      <c r="F814" s="253" t="s">
        <v>1827</v>
      </c>
      <c r="G814" s="250"/>
      <c r="H814" s="254">
        <v>1749.34</v>
      </c>
      <c r="I814" s="255"/>
      <c r="J814" s="250"/>
      <c r="K814" s="250"/>
      <c r="L814" s="256"/>
      <c r="M814" s="257"/>
      <c r="N814" s="258"/>
      <c r="O814" s="258"/>
      <c r="P814" s="258"/>
      <c r="Q814" s="258"/>
      <c r="R814" s="258"/>
      <c r="S814" s="258"/>
      <c r="T814" s="259"/>
      <c r="AT814" s="260" t="s">
        <v>291</v>
      </c>
      <c r="AU814" s="260" t="s">
        <v>96</v>
      </c>
      <c r="AV814" s="12" t="s">
        <v>96</v>
      </c>
      <c r="AW814" s="12" t="s">
        <v>42</v>
      </c>
      <c r="AX814" s="12" t="s">
        <v>93</v>
      </c>
      <c r="AY814" s="260" t="s">
        <v>278</v>
      </c>
    </row>
    <row r="815" spans="2:65" s="1" customFormat="1" ht="32.4" customHeight="1">
      <c r="B815" s="38"/>
      <c r="C815" s="236" t="s">
        <v>1828</v>
      </c>
      <c r="D815" s="236" t="s">
        <v>280</v>
      </c>
      <c r="E815" s="237" t="s">
        <v>1829</v>
      </c>
      <c r="F815" s="238" t="s">
        <v>1830</v>
      </c>
      <c r="G815" s="239" t="s">
        <v>1813</v>
      </c>
      <c r="H815" s="240">
        <v>7519</v>
      </c>
      <c r="I815" s="241"/>
      <c r="J815" s="242">
        <f>ROUND(I815*H815,2)</f>
        <v>0</v>
      </c>
      <c r="K815" s="238" t="s">
        <v>284</v>
      </c>
      <c r="L815" s="43"/>
      <c r="M815" s="243" t="s">
        <v>1</v>
      </c>
      <c r="N815" s="244" t="s">
        <v>51</v>
      </c>
      <c r="O815" s="86"/>
      <c r="P815" s="245">
        <f>O815*H815</f>
        <v>0</v>
      </c>
      <c r="Q815" s="245">
        <v>0.00105</v>
      </c>
      <c r="R815" s="245">
        <f>Q815*H815</f>
        <v>7.89495</v>
      </c>
      <c r="S815" s="245">
        <v>0</v>
      </c>
      <c r="T815" s="246">
        <f>S815*H815</f>
        <v>0</v>
      </c>
      <c r="AR815" s="247" t="s">
        <v>362</v>
      </c>
      <c r="AT815" s="247" t="s">
        <v>280</v>
      </c>
      <c r="AU815" s="247" t="s">
        <v>96</v>
      </c>
      <c r="AY815" s="16" t="s">
        <v>278</v>
      </c>
      <c r="BE815" s="248">
        <f>IF(N815="základní",J815,0)</f>
        <v>0</v>
      </c>
      <c r="BF815" s="248">
        <f>IF(N815="snížená",J815,0)</f>
        <v>0</v>
      </c>
      <c r="BG815" s="248">
        <f>IF(N815="zákl. přenesená",J815,0)</f>
        <v>0</v>
      </c>
      <c r="BH815" s="248">
        <f>IF(N815="sníž. přenesená",J815,0)</f>
        <v>0</v>
      </c>
      <c r="BI815" s="248">
        <f>IF(N815="nulová",J815,0)</f>
        <v>0</v>
      </c>
      <c r="BJ815" s="16" t="s">
        <v>93</v>
      </c>
      <c r="BK815" s="248">
        <f>ROUND(I815*H815,2)</f>
        <v>0</v>
      </c>
      <c r="BL815" s="16" t="s">
        <v>362</v>
      </c>
      <c r="BM815" s="247" t="s">
        <v>1831</v>
      </c>
    </row>
    <row r="816" spans="2:51" s="12" customFormat="1" ht="12">
      <c r="B816" s="249"/>
      <c r="C816" s="250"/>
      <c r="D816" s="251" t="s">
        <v>291</v>
      </c>
      <c r="E816" s="252" t="s">
        <v>1</v>
      </c>
      <c r="F816" s="253" t="s">
        <v>1832</v>
      </c>
      <c r="G816" s="250"/>
      <c r="H816" s="254">
        <v>8404</v>
      </c>
      <c r="I816" s="255"/>
      <c r="J816" s="250"/>
      <c r="K816" s="250"/>
      <c r="L816" s="256"/>
      <c r="M816" s="257"/>
      <c r="N816" s="258"/>
      <c r="O816" s="258"/>
      <c r="P816" s="258"/>
      <c r="Q816" s="258"/>
      <c r="R816" s="258"/>
      <c r="S816" s="258"/>
      <c r="T816" s="259"/>
      <c r="AT816" s="260" t="s">
        <v>291</v>
      </c>
      <c r="AU816" s="260" t="s">
        <v>96</v>
      </c>
      <c r="AV816" s="12" t="s">
        <v>96</v>
      </c>
      <c r="AW816" s="12" t="s">
        <v>42</v>
      </c>
      <c r="AX816" s="12" t="s">
        <v>86</v>
      </c>
      <c r="AY816" s="260" t="s">
        <v>278</v>
      </c>
    </row>
    <row r="817" spans="2:51" s="12" customFormat="1" ht="12">
      <c r="B817" s="249"/>
      <c r="C817" s="250"/>
      <c r="D817" s="251" t="s">
        <v>291</v>
      </c>
      <c r="E817" s="252" t="s">
        <v>1</v>
      </c>
      <c r="F817" s="253" t="s">
        <v>1833</v>
      </c>
      <c r="G817" s="250"/>
      <c r="H817" s="254">
        <v>-885</v>
      </c>
      <c r="I817" s="255"/>
      <c r="J817" s="250"/>
      <c r="K817" s="250"/>
      <c r="L817" s="256"/>
      <c r="M817" s="257"/>
      <c r="N817" s="258"/>
      <c r="O817" s="258"/>
      <c r="P817" s="258"/>
      <c r="Q817" s="258"/>
      <c r="R817" s="258"/>
      <c r="S817" s="258"/>
      <c r="T817" s="259"/>
      <c r="AT817" s="260" t="s">
        <v>291</v>
      </c>
      <c r="AU817" s="260" t="s">
        <v>96</v>
      </c>
      <c r="AV817" s="12" t="s">
        <v>96</v>
      </c>
      <c r="AW817" s="12" t="s">
        <v>42</v>
      </c>
      <c r="AX817" s="12" t="s">
        <v>86</v>
      </c>
      <c r="AY817" s="260" t="s">
        <v>278</v>
      </c>
    </row>
    <row r="818" spans="2:51" s="14" customFormat="1" ht="12">
      <c r="B818" s="271"/>
      <c r="C818" s="272"/>
      <c r="D818" s="251" t="s">
        <v>291</v>
      </c>
      <c r="E818" s="273" t="s">
        <v>1</v>
      </c>
      <c r="F818" s="274" t="s">
        <v>361</v>
      </c>
      <c r="G818" s="272"/>
      <c r="H818" s="275">
        <v>7519</v>
      </c>
      <c r="I818" s="276"/>
      <c r="J818" s="272"/>
      <c r="K818" s="272"/>
      <c r="L818" s="277"/>
      <c r="M818" s="278"/>
      <c r="N818" s="279"/>
      <c r="O818" s="279"/>
      <c r="P818" s="279"/>
      <c r="Q818" s="279"/>
      <c r="R818" s="279"/>
      <c r="S818" s="279"/>
      <c r="T818" s="280"/>
      <c r="AT818" s="281" t="s">
        <v>291</v>
      </c>
      <c r="AU818" s="281" t="s">
        <v>96</v>
      </c>
      <c r="AV818" s="14" t="s">
        <v>285</v>
      </c>
      <c r="AW818" s="14" t="s">
        <v>42</v>
      </c>
      <c r="AX818" s="14" t="s">
        <v>93</v>
      </c>
      <c r="AY818" s="281" t="s">
        <v>278</v>
      </c>
    </row>
    <row r="819" spans="2:65" s="1" customFormat="1" ht="43.2" customHeight="1">
      <c r="B819" s="38"/>
      <c r="C819" s="236" t="s">
        <v>1834</v>
      </c>
      <c r="D819" s="236" t="s">
        <v>280</v>
      </c>
      <c r="E819" s="237" t="s">
        <v>1835</v>
      </c>
      <c r="F819" s="238" t="s">
        <v>1836</v>
      </c>
      <c r="G819" s="239" t="s">
        <v>333</v>
      </c>
      <c r="H819" s="240">
        <v>12.176</v>
      </c>
      <c r="I819" s="241"/>
      <c r="J819" s="242">
        <f>ROUND(I819*H819,2)</f>
        <v>0</v>
      </c>
      <c r="K819" s="238" t="s">
        <v>284</v>
      </c>
      <c r="L819" s="43"/>
      <c r="M819" s="243" t="s">
        <v>1</v>
      </c>
      <c r="N819" s="244" t="s">
        <v>51</v>
      </c>
      <c r="O819" s="86"/>
      <c r="P819" s="245">
        <f>O819*H819</f>
        <v>0</v>
      </c>
      <c r="Q819" s="245">
        <v>0</v>
      </c>
      <c r="R819" s="245">
        <f>Q819*H819</f>
        <v>0</v>
      </c>
      <c r="S819" s="245">
        <v>0</v>
      </c>
      <c r="T819" s="246">
        <f>S819*H819</f>
        <v>0</v>
      </c>
      <c r="AR819" s="247" t="s">
        <v>362</v>
      </c>
      <c r="AT819" s="247" t="s">
        <v>280</v>
      </c>
      <c r="AU819" s="247" t="s">
        <v>96</v>
      </c>
      <c r="AY819" s="16" t="s">
        <v>278</v>
      </c>
      <c r="BE819" s="248">
        <f>IF(N819="základní",J819,0)</f>
        <v>0</v>
      </c>
      <c r="BF819" s="248">
        <f>IF(N819="snížená",J819,0)</f>
        <v>0</v>
      </c>
      <c r="BG819" s="248">
        <f>IF(N819="zákl. přenesená",J819,0)</f>
        <v>0</v>
      </c>
      <c r="BH819" s="248">
        <f>IF(N819="sníž. přenesená",J819,0)</f>
        <v>0</v>
      </c>
      <c r="BI819" s="248">
        <f>IF(N819="nulová",J819,0)</f>
        <v>0</v>
      </c>
      <c r="BJ819" s="16" t="s">
        <v>93</v>
      </c>
      <c r="BK819" s="248">
        <f>ROUND(I819*H819,2)</f>
        <v>0</v>
      </c>
      <c r="BL819" s="16" t="s">
        <v>362</v>
      </c>
      <c r="BM819" s="247" t="s">
        <v>1837</v>
      </c>
    </row>
    <row r="820" spans="2:63" s="11" customFormat="1" ht="22.8" customHeight="1">
      <c r="B820" s="220"/>
      <c r="C820" s="221"/>
      <c r="D820" s="222" t="s">
        <v>85</v>
      </c>
      <c r="E820" s="234" t="s">
        <v>1838</v>
      </c>
      <c r="F820" s="234" t="s">
        <v>1839</v>
      </c>
      <c r="G820" s="221"/>
      <c r="H820" s="221"/>
      <c r="I820" s="224"/>
      <c r="J820" s="235">
        <f>BK820</f>
        <v>0</v>
      </c>
      <c r="K820" s="221"/>
      <c r="L820" s="226"/>
      <c r="M820" s="227"/>
      <c r="N820" s="228"/>
      <c r="O820" s="228"/>
      <c r="P820" s="229">
        <f>SUM(P821:P861)</f>
        <v>0</v>
      </c>
      <c r="Q820" s="228"/>
      <c r="R820" s="229">
        <f>SUM(R821:R861)</f>
        <v>4.8119734</v>
      </c>
      <c r="S820" s="228"/>
      <c r="T820" s="230">
        <f>SUM(T821:T861)</f>
        <v>0</v>
      </c>
      <c r="AR820" s="231" t="s">
        <v>96</v>
      </c>
      <c r="AT820" s="232" t="s">
        <v>85</v>
      </c>
      <c r="AU820" s="232" t="s">
        <v>93</v>
      </c>
      <c r="AY820" s="231" t="s">
        <v>278</v>
      </c>
      <c r="BK820" s="233">
        <f>SUM(BK821:BK861)</f>
        <v>0</v>
      </c>
    </row>
    <row r="821" spans="2:65" s="1" customFormat="1" ht="21.6" customHeight="1">
      <c r="B821" s="38"/>
      <c r="C821" s="236" t="s">
        <v>1840</v>
      </c>
      <c r="D821" s="236" t="s">
        <v>280</v>
      </c>
      <c r="E821" s="237" t="s">
        <v>1841</v>
      </c>
      <c r="F821" s="238" t="s">
        <v>1842</v>
      </c>
      <c r="G821" s="239" t="s">
        <v>312</v>
      </c>
      <c r="H821" s="240">
        <v>88.557</v>
      </c>
      <c r="I821" s="241"/>
      <c r="J821" s="242">
        <f>ROUND(I821*H821,2)</f>
        <v>0</v>
      </c>
      <c r="K821" s="238" t="s">
        <v>284</v>
      </c>
      <c r="L821" s="43"/>
      <c r="M821" s="243" t="s">
        <v>1</v>
      </c>
      <c r="N821" s="244" t="s">
        <v>51</v>
      </c>
      <c r="O821" s="86"/>
      <c r="P821" s="245">
        <f>O821*H821</f>
        <v>0</v>
      </c>
      <c r="Q821" s="245">
        <v>0</v>
      </c>
      <c r="R821" s="245">
        <f>Q821*H821</f>
        <v>0</v>
      </c>
      <c r="S821" s="245">
        <v>0</v>
      </c>
      <c r="T821" s="246">
        <f>S821*H821</f>
        <v>0</v>
      </c>
      <c r="AR821" s="247" t="s">
        <v>362</v>
      </c>
      <c r="AT821" s="247" t="s">
        <v>280</v>
      </c>
      <c r="AU821" s="247" t="s">
        <v>96</v>
      </c>
      <c r="AY821" s="16" t="s">
        <v>278</v>
      </c>
      <c r="BE821" s="248">
        <f>IF(N821="základní",J821,0)</f>
        <v>0</v>
      </c>
      <c r="BF821" s="248">
        <f>IF(N821="snížená",J821,0)</f>
        <v>0</v>
      </c>
      <c r="BG821" s="248">
        <f>IF(N821="zákl. přenesená",J821,0)</f>
        <v>0</v>
      </c>
      <c r="BH821" s="248">
        <f>IF(N821="sníž. přenesená",J821,0)</f>
        <v>0</v>
      </c>
      <c r="BI821" s="248">
        <f>IF(N821="nulová",J821,0)</f>
        <v>0</v>
      </c>
      <c r="BJ821" s="16" t="s">
        <v>93</v>
      </c>
      <c r="BK821" s="248">
        <f>ROUND(I821*H821,2)</f>
        <v>0</v>
      </c>
      <c r="BL821" s="16" t="s">
        <v>362</v>
      </c>
      <c r="BM821" s="247" t="s">
        <v>1843</v>
      </c>
    </row>
    <row r="822" spans="2:51" s="12" customFormat="1" ht="12">
      <c r="B822" s="249"/>
      <c r="C822" s="250"/>
      <c r="D822" s="251" t="s">
        <v>291</v>
      </c>
      <c r="E822" s="252" t="s">
        <v>1</v>
      </c>
      <c r="F822" s="253" t="s">
        <v>170</v>
      </c>
      <c r="G822" s="250"/>
      <c r="H822" s="254">
        <v>53.53</v>
      </c>
      <c r="I822" s="255"/>
      <c r="J822" s="250"/>
      <c r="K822" s="250"/>
      <c r="L822" s="256"/>
      <c r="M822" s="257"/>
      <c r="N822" s="258"/>
      <c r="O822" s="258"/>
      <c r="P822" s="258"/>
      <c r="Q822" s="258"/>
      <c r="R822" s="258"/>
      <c r="S822" s="258"/>
      <c r="T822" s="259"/>
      <c r="AT822" s="260" t="s">
        <v>291</v>
      </c>
      <c r="AU822" s="260" t="s">
        <v>96</v>
      </c>
      <c r="AV822" s="12" t="s">
        <v>96</v>
      </c>
      <c r="AW822" s="12" t="s">
        <v>42</v>
      </c>
      <c r="AX822" s="12" t="s">
        <v>86</v>
      </c>
      <c r="AY822" s="260" t="s">
        <v>278</v>
      </c>
    </row>
    <row r="823" spans="2:51" s="12" customFormat="1" ht="12">
      <c r="B823" s="249"/>
      <c r="C823" s="250"/>
      <c r="D823" s="251" t="s">
        <v>291</v>
      </c>
      <c r="E823" s="252" t="s">
        <v>1</v>
      </c>
      <c r="F823" s="253" t="s">
        <v>1844</v>
      </c>
      <c r="G823" s="250"/>
      <c r="H823" s="254">
        <v>17.277</v>
      </c>
      <c r="I823" s="255"/>
      <c r="J823" s="250"/>
      <c r="K823" s="250"/>
      <c r="L823" s="256"/>
      <c r="M823" s="257"/>
      <c r="N823" s="258"/>
      <c r="O823" s="258"/>
      <c r="P823" s="258"/>
      <c r="Q823" s="258"/>
      <c r="R823" s="258"/>
      <c r="S823" s="258"/>
      <c r="T823" s="259"/>
      <c r="AT823" s="260" t="s">
        <v>291</v>
      </c>
      <c r="AU823" s="260" t="s">
        <v>96</v>
      </c>
      <c r="AV823" s="12" t="s">
        <v>96</v>
      </c>
      <c r="AW823" s="12" t="s">
        <v>42</v>
      </c>
      <c r="AX823" s="12" t="s">
        <v>86</v>
      </c>
      <c r="AY823" s="260" t="s">
        <v>278</v>
      </c>
    </row>
    <row r="824" spans="2:51" s="12" customFormat="1" ht="12">
      <c r="B824" s="249"/>
      <c r="C824" s="250"/>
      <c r="D824" s="251" t="s">
        <v>291</v>
      </c>
      <c r="E824" s="252" t="s">
        <v>1</v>
      </c>
      <c r="F824" s="253" t="s">
        <v>1845</v>
      </c>
      <c r="G824" s="250"/>
      <c r="H824" s="254">
        <v>17.75</v>
      </c>
      <c r="I824" s="255"/>
      <c r="J824" s="250"/>
      <c r="K824" s="250"/>
      <c r="L824" s="256"/>
      <c r="M824" s="257"/>
      <c r="N824" s="258"/>
      <c r="O824" s="258"/>
      <c r="P824" s="258"/>
      <c r="Q824" s="258"/>
      <c r="R824" s="258"/>
      <c r="S824" s="258"/>
      <c r="T824" s="259"/>
      <c r="AT824" s="260" t="s">
        <v>291</v>
      </c>
      <c r="AU824" s="260" t="s">
        <v>96</v>
      </c>
      <c r="AV824" s="12" t="s">
        <v>96</v>
      </c>
      <c r="AW824" s="12" t="s">
        <v>42</v>
      </c>
      <c r="AX824" s="12" t="s">
        <v>86</v>
      </c>
      <c r="AY824" s="260" t="s">
        <v>278</v>
      </c>
    </row>
    <row r="825" spans="2:51" s="14" customFormat="1" ht="12">
      <c r="B825" s="271"/>
      <c r="C825" s="272"/>
      <c r="D825" s="251" t="s">
        <v>291</v>
      </c>
      <c r="E825" s="273" t="s">
        <v>1</v>
      </c>
      <c r="F825" s="274" t="s">
        <v>361</v>
      </c>
      <c r="G825" s="272"/>
      <c r="H825" s="275">
        <v>88.557</v>
      </c>
      <c r="I825" s="276"/>
      <c r="J825" s="272"/>
      <c r="K825" s="272"/>
      <c r="L825" s="277"/>
      <c r="M825" s="278"/>
      <c r="N825" s="279"/>
      <c r="O825" s="279"/>
      <c r="P825" s="279"/>
      <c r="Q825" s="279"/>
      <c r="R825" s="279"/>
      <c r="S825" s="279"/>
      <c r="T825" s="280"/>
      <c r="AT825" s="281" t="s">
        <v>291</v>
      </c>
      <c r="AU825" s="281" t="s">
        <v>96</v>
      </c>
      <c r="AV825" s="14" t="s">
        <v>285</v>
      </c>
      <c r="AW825" s="14" t="s">
        <v>42</v>
      </c>
      <c r="AX825" s="14" t="s">
        <v>93</v>
      </c>
      <c r="AY825" s="281" t="s">
        <v>278</v>
      </c>
    </row>
    <row r="826" spans="2:65" s="1" customFormat="1" ht="21.6" customHeight="1">
      <c r="B826" s="38"/>
      <c r="C826" s="236" t="s">
        <v>1846</v>
      </c>
      <c r="D826" s="236" t="s">
        <v>280</v>
      </c>
      <c r="E826" s="237" t="s">
        <v>1847</v>
      </c>
      <c r="F826" s="238" t="s">
        <v>1848</v>
      </c>
      <c r="G826" s="239" t="s">
        <v>283</v>
      </c>
      <c r="H826" s="240">
        <v>30.8</v>
      </c>
      <c r="I826" s="241"/>
      <c r="J826" s="242">
        <f>ROUND(I826*H826,2)</f>
        <v>0</v>
      </c>
      <c r="K826" s="238" t="s">
        <v>284</v>
      </c>
      <c r="L826" s="43"/>
      <c r="M826" s="243" t="s">
        <v>1</v>
      </c>
      <c r="N826" s="244" t="s">
        <v>51</v>
      </c>
      <c r="O826" s="86"/>
      <c r="P826" s="245">
        <f>O826*H826</f>
        <v>0</v>
      </c>
      <c r="Q826" s="245">
        <v>0</v>
      </c>
      <c r="R826" s="245">
        <f>Q826*H826</f>
        <v>0</v>
      </c>
      <c r="S826" s="245">
        <v>0</v>
      </c>
      <c r="T826" s="246">
        <f>S826*H826</f>
        <v>0</v>
      </c>
      <c r="AR826" s="247" t="s">
        <v>362</v>
      </c>
      <c r="AT826" s="247" t="s">
        <v>280</v>
      </c>
      <c r="AU826" s="247" t="s">
        <v>96</v>
      </c>
      <c r="AY826" s="16" t="s">
        <v>278</v>
      </c>
      <c r="BE826" s="248">
        <f>IF(N826="základní",J826,0)</f>
        <v>0</v>
      </c>
      <c r="BF826" s="248">
        <f>IF(N826="snížená",J826,0)</f>
        <v>0</v>
      </c>
      <c r="BG826" s="248">
        <f>IF(N826="zákl. přenesená",J826,0)</f>
        <v>0</v>
      </c>
      <c r="BH826" s="248">
        <f>IF(N826="sníž. přenesená",J826,0)</f>
        <v>0</v>
      </c>
      <c r="BI826" s="248">
        <f>IF(N826="nulová",J826,0)</f>
        <v>0</v>
      </c>
      <c r="BJ826" s="16" t="s">
        <v>93</v>
      </c>
      <c r="BK826" s="248">
        <f>ROUND(I826*H826,2)</f>
        <v>0</v>
      </c>
      <c r="BL826" s="16" t="s">
        <v>362</v>
      </c>
      <c r="BM826" s="247" t="s">
        <v>1849</v>
      </c>
    </row>
    <row r="827" spans="2:51" s="12" customFormat="1" ht="12">
      <c r="B827" s="249"/>
      <c r="C827" s="250"/>
      <c r="D827" s="251" t="s">
        <v>291</v>
      </c>
      <c r="E827" s="252" t="s">
        <v>1</v>
      </c>
      <c r="F827" s="253" t="s">
        <v>1850</v>
      </c>
      <c r="G827" s="250"/>
      <c r="H827" s="254">
        <v>30.8</v>
      </c>
      <c r="I827" s="255"/>
      <c r="J827" s="250"/>
      <c r="K827" s="250"/>
      <c r="L827" s="256"/>
      <c r="M827" s="257"/>
      <c r="N827" s="258"/>
      <c r="O827" s="258"/>
      <c r="P827" s="258"/>
      <c r="Q827" s="258"/>
      <c r="R827" s="258"/>
      <c r="S827" s="258"/>
      <c r="T827" s="259"/>
      <c r="AT827" s="260" t="s">
        <v>291</v>
      </c>
      <c r="AU827" s="260" t="s">
        <v>96</v>
      </c>
      <c r="AV827" s="12" t="s">
        <v>96</v>
      </c>
      <c r="AW827" s="12" t="s">
        <v>42</v>
      </c>
      <c r="AX827" s="12" t="s">
        <v>93</v>
      </c>
      <c r="AY827" s="260" t="s">
        <v>278</v>
      </c>
    </row>
    <row r="828" spans="2:65" s="1" customFormat="1" ht="21.6" customHeight="1">
      <c r="B828" s="38"/>
      <c r="C828" s="236" t="s">
        <v>1851</v>
      </c>
      <c r="D828" s="236" t="s">
        <v>280</v>
      </c>
      <c r="E828" s="237" t="s">
        <v>1852</v>
      </c>
      <c r="F828" s="238" t="s">
        <v>1853</v>
      </c>
      <c r="G828" s="239" t="s">
        <v>312</v>
      </c>
      <c r="H828" s="240">
        <v>88.557</v>
      </c>
      <c r="I828" s="241"/>
      <c r="J828" s="242">
        <f>ROUND(I828*H828,2)</f>
        <v>0</v>
      </c>
      <c r="K828" s="238" t="s">
        <v>284</v>
      </c>
      <c r="L828" s="43"/>
      <c r="M828" s="243" t="s">
        <v>1</v>
      </c>
      <c r="N828" s="244" t="s">
        <v>51</v>
      </c>
      <c r="O828" s="86"/>
      <c r="P828" s="245">
        <f>O828*H828</f>
        <v>0</v>
      </c>
      <c r="Q828" s="245">
        <v>0.0003</v>
      </c>
      <c r="R828" s="245">
        <f>Q828*H828</f>
        <v>0.0265671</v>
      </c>
      <c r="S828" s="245">
        <v>0</v>
      </c>
      <c r="T828" s="246">
        <f>S828*H828</f>
        <v>0</v>
      </c>
      <c r="AR828" s="247" t="s">
        <v>362</v>
      </c>
      <c r="AT828" s="247" t="s">
        <v>280</v>
      </c>
      <c r="AU828" s="247" t="s">
        <v>96</v>
      </c>
      <c r="AY828" s="16" t="s">
        <v>278</v>
      </c>
      <c r="BE828" s="248">
        <f>IF(N828="základní",J828,0)</f>
        <v>0</v>
      </c>
      <c r="BF828" s="248">
        <f>IF(N828="snížená",J828,0)</f>
        <v>0</v>
      </c>
      <c r="BG828" s="248">
        <f>IF(N828="zákl. přenesená",J828,0)</f>
        <v>0</v>
      </c>
      <c r="BH828" s="248">
        <f>IF(N828="sníž. přenesená",J828,0)</f>
        <v>0</v>
      </c>
      <c r="BI828" s="248">
        <f>IF(N828="nulová",J828,0)</f>
        <v>0</v>
      </c>
      <c r="BJ828" s="16" t="s">
        <v>93</v>
      </c>
      <c r="BK828" s="248">
        <f>ROUND(I828*H828,2)</f>
        <v>0</v>
      </c>
      <c r="BL828" s="16" t="s">
        <v>362</v>
      </c>
      <c r="BM828" s="247" t="s">
        <v>1854</v>
      </c>
    </row>
    <row r="829" spans="2:51" s="12" customFormat="1" ht="12">
      <c r="B829" s="249"/>
      <c r="C829" s="250"/>
      <c r="D829" s="251" t="s">
        <v>291</v>
      </c>
      <c r="E829" s="252" t="s">
        <v>1</v>
      </c>
      <c r="F829" s="253" t="s">
        <v>1855</v>
      </c>
      <c r="G829" s="250"/>
      <c r="H829" s="254">
        <v>88.557</v>
      </c>
      <c r="I829" s="255"/>
      <c r="J829" s="250"/>
      <c r="K829" s="250"/>
      <c r="L829" s="256"/>
      <c r="M829" s="257"/>
      <c r="N829" s="258"/>
      <c r="O829" s="258"/>
      <c r="P829" s="258"/>
      <c r="Q829" s="258"/>
      <c r="R829" s="258"/>
      <c r="S829" s="258"/>
      <c r="T829" s="259"/>
      <c r="AT829" s="260" t="s">
        <v>291</v>
      </c>
      <c r="AU829" s="260" t="s">
        <v>96</v>
      </c>
      <c r="AV829" s="12" t="s">
        <v>96</v>
      </c>
      <c r="AW829" s="12" t="s">
        <v>42</v>
      </c>
      <c r="AX829" s="12" t="s">
        <v>93</v>
      </c>
      <c r="AY829" s="260" t="s">
        <v>278</v>
      </c>
    </row>
    <row r="830" spans="2:65" s="1" customFormat="1" ht="32.4" customHeight="1">
      <c r="B830" s="38"/>
      <c r="C830" s="236" t="s">
        <v>1856</v>
      </c>
      <c r="D830" s="236" t="s">
        <v>280</v>
      </c>
      <c r="E830" s="237" t="s">
        <v>1857</v>
      </c>
      <c r="F830" s="238" t="s">
        <v>1858</v>
      </c>
      <c r="G830" s="239" t="s">
        <v>283</v>
      </c>
      <c r="H830" s="240">
        <v>3.3</v>
      </c>
      <c r="I830" s="241"/>
      <c r="J830" s="242">
        <f>ROUND(I830*H830,2)</f>
        <v>0</v>
      </c>
      <c r="K830" s="238" t="s">
        <v>284</v>
      </c>
      <c r="L830" s="43"/>
      <c r="M830" s="243" t="s">
        <v>1</v>
      </c>
      <c r="N830" s="244" t="s">
        <v>51</v>
      </c>
      <c r="O830" s="86"/>
      <c r="P830" s="245">
        <f>O830*H830</f>
        <v>0</v>
      </c>
      <c r="Q830" s="245">
        <v>0.0002</v>
      </c>
      <c r="R830" s="245">
        <f>Q830*H830</f>
        <v>0.00066</v>
      </c>
      <c r="S830" s="245">
        <v>0</v>
      </c>
      <c r="T830" s="246">
        <f>S830*H830</f>
        <v>0</v>
      </c>
      <c r="AR830" s="247" t="s">
        <v>362</v>
      </c>
      <c r="AT830" s="247" t="s">
        <v>280</v>
      </c>
      <c r="AU830" s="247" t="s">
        <v>96</v>
      </c>
      <c r="AY830" s="16" t="s">
        <v>278</v>
      </c>
      <c r="BE830" s="248">
        <f>IF(N830="základní",J830,0)</f>
        <v>0</v>
      </c>
      <c r="BF830" s="248">
        <f>IF(N830="snížená",J830,0)</f>
        <v>0</v>
      </c>
      <c r="BG830" s="248">
        <f>IF(N830="zákl. přenesená",J830,0)</f>
        <v>0</v>
      </c>
      <c r="BH830" s="248">
        <f>IF(N830="sníž. přenesená",J830,0)</f>
        <v>0</v>
      </c>
      <c r="BI830" s="248">
        <f>IF(N830="nulová",J830,0)</f>
        <v>0</v>
      </c>
      <c r="BJ830" s="16" t="s">
        <v>93</v>
      </c>
      <c r="BK830" s="248">
        <f>ROUND(I830*H830,2)</f>
        <v>0</v>
      </c>
      <c r="BL830" s="16" t="s">
        <v>362</v>
      </c>
      <c r="BM830" s="247" t="s">
        <v>1859</v>
      </c>
    </row>
    <row r="831" spans="2:51" s="12" customFormat="1" ht="12">
      <c r="B831" s="249"/>
      <c r="C831" s="250"/>
      <c r="D831" s="251" t="s">
        <v>291</v>
      </c>
      <c r="E831" s="252" t="s">
        <v>1</v>
      </c>
      <c r="F831" s="253" t="s">
        <v>1860</v>
      </c>
      <c r="G831" s="250"/>
      <c r="H831" s="254">
        <v>3.3</v>
      </c>
      <c r="I831" s="255"/>
      <c r="J831" s="250"/>
      <c r="K831" s="250"/>
      <c r="L831" s="256"/>
      <c r="M831" s="257"/>
      <c r="N831" s="258"/>
      <c r="O831" s="258"/>
      <c r="P831" s="258"/>
      <c r="Q831" s="258"/>
      <c r="R831" s="258"/>
      <c r="S831" s="258"/>
      <c r="T831" s="259"/>
      <c r="AT831" s="260" t="s">
        <v>291</v>
      </c>
      <c r="AU831" s="260" t="s">
        <v>96</v>
      </c>
      <c r="AV831" s="12" t="s">
        <v>96</v>
      </c>
      <c r="AW831" s="12" t="s">
        <v>42</v>
      </c>
      <c r="AX831" s="12" t="s">
        <v>93</v>
      </c>
      <c r="AY831" s="260" t="s">
        <v>278</v>
      </c>
    </row>
    <row r="832" spans="2:65" s="1" customFormat="1" ht="14.4" customHeight="1">
      <c r="B832" s="38"/>
      <c r="C832" s="282" t="s">
        <v>1861</v>
      </c>
      <c r="D832" s="282" t="s">
        <v>407</v>
      </c>
      <c r="E832" s="283" t="s">
        <v>1862</v>
      </c>
      <c r="F832" s="284" t="s">
        <v>1863</v>
      </c>
      <c r="G832" s="285" t="s">
        <v>283</v>
      </c>
      <c r="H832" s="286">
        <v>3.63</v>
      </c>
      <c r="I832" s="287"/>
      <c r="J832" s="288">
        <f>ROUND(I832*H832,2)</f>
        <v>0</v>
      </c>
      <c r="K832" s="284" t="s">
        <v>284</v>
      </c>
      <c r="L832" s="289"/>
      <c r="M832" s="290" t="s">
        <v>1</v>
      </c>
      <c r="N832" s="291" t="s">
        <v>51</v>
      </c>
      <c r="O832" s="86"/>
      <c r="P832" s="245">
        <f>O832*H832</f>
        <v>0</v>
      </c>
      <c r="Q832" s="245">
        <v>0.00017</v>
      </c>
      <c r="R832" s="245">
        <f>Q832*H832</f>
        <v>0.0006171</v>
      </c>
      <c r="S832" s="245">
        <v>0</v>
      </c>
      <c r="T832" s="246">
        <f>S832*H832</f>
        <v>0</v>
      </c>
      <c r="AR832" s="247" t="s">
        <v>444</v>
      </c>
      <c r="AT832" s="247" t="s">
        <v>407</v>
      </c>
      <c r="AU832" s="247" t="s">
        <v>96</v>
      </c>
      <c r="AY832" s="16" t="s">
        <v>278</v>
      </c>
      <c r="BE832" s="248">
        <f>IF(N832="základní",J832,0)</f>
        <v>0</v>
      </c>
      <c r="BF832" s="248">
        <f>IF(N832="snížená",J832,0)</f>
        <v>0</v>
      </c>
      <c r="BG832" s="248">
        <f>IF(N832="zákl. přenesená",J832,0)</f>
        <v>0</v>
      </c>
      <c r="BH832" s="248">
        <f>IF(N832="sníž. přenesená",J832,0)</f>
        <v>0</v>
      </c>
      <c r="BI832" s="248">
        <f>IF(N832="nulová",J832,0)</f>
        <v>0</v>
      </c>
      <c r="BJ832" s="16" t="s">
        <v>93</v>
      </c>
      <c r="BK832" s="248">
        <f>ROUND(I832*H832,2)</f>
        <v>0</v>
      </c>
      <c r="BL832" s="16" t="s">
        <v>362</v>
      </c>
      <c r="BM832" s="247" t="s">
        <v>1864</v>
      </c>
    </row>
    <row r="833" spans="2:51" s="12" customFormat="1" ht="12">
      <c r="B833" s="249"/>
      <c r="C833" s="250"/>
      <c r="D833" s="251" t="s">
        <v>291</v>
      </c>
      <c r="E833" s="250"/>
      <c r="F833" s="253" t="s">
        <v>1865</v>
      </c>
      <c r="G833" s="250"/>
      <c r="H833" s="254">
        <v>3.63</v>
      </c>
      <c r="I833" s="255"/>
      <c r="J833" s="250"/>
      <c r="K833" s="250"/>
      <c r="L833" s="256"/>
      <c r="M833" s="257"/>
      <c r="N833" s="258"/>
      <c r="O833" s="258"/>
      <c r="P833" s="258"/>
      <c r="Q833" s="258"/>
      <c r="R833" s="258"/>
      <c r="S833" s="258"/>
      <c r="T833" s="259"/>
      <c r="AT833" s="260" t="s">
        <v>291</v>
      </c>
      <c r="AU833" s="260" t="s">
        <v>96</v>
      </c>
      <c r="AV833" s="12" t="s">
        <v>96</v>
      </c>
      <c r="AW833" s="12" t="s">
        <v>4</v>
      </c>
      <c r="AX833" s="12" t="s">
        <v>93</v>
      </c>
      <c r="AY833" s="260" t="s">
        <v>278</v>
      </c>
    </row>
    <row r="834" spans="2:65" s="1" customFormat="1" ht="32.4" customHeight="1">
      <c r="B834" s="38"/>
      <c r="C834" s="236" t="s">
        <v>1866</v>
      </c>
      <c r="D834" s="236" t="s">
        <v>280</v>
      </c>
      <c r="E834" s="237" t="s">
        <v>1867</v>
      </c>
      <c r="F834" s="238" t="s">
        <v>1868</v>
      </c>
      <c r="G834" s="239" t="s">
        <v>283</v>
      </c>
      <c r="H834" s="240">
        <v>18.29</v>
      </c>
      <c r="I834" s="241"/>
      <c r="J834" s="242">
        <f>ROUND(I834*H834,2)</f>
        <v>0</v>
      </c>
      <c r="K834" s="238" t="s">
        <v>284</v>
      </c>
      <c r="L834" s="43"/>
      <c r="M834" s="243" t="s">
        <v>1</v>
      </c>
      <c r="N834" s="244" t="s">
        <v>51</v>
      </c>
      <c r="O834" s="86"/>
      <c r="P834" s="245">
        <f>O834*H834</f>
        <v>0</v>
      </c>
      <c r="Q834" s="245">
        <v>0.0019</v>
      </c>
      <c r="R834" s="245">
        <f>Q834*H834</f>
        <v>0.034751</v>
      </c>
      <c r="S834" s="245">
        <v>0</v>
      </c>
      <c r="T834" s="246">
        <f>S834*H834</f>
        <v>0</v>
      </c>
      <c r="AR834" s="247" t="s">
        <v>362</v>
      </c>
      <c r="AT834" s="247" t="s">
        <v>280</v>
      </c>
      <c r="AU834" s="247" t="s">
        <v>96</v>
      </c>
      <c r="AY834" s="16" t="s">
        <v>278</v>
      </c>
      <c r="BE834" s="248">
        <f>IF(N834="základní",J834,0)</f>
        <v>0</v>
      </c>
      <c r="BF834" s="248">
        <f>IF(N834="snížená",J834,0)</f>
        <v>0</v>
      </c>
      <c r="BG834" s="248">
        <f>IF(N834="zákl. přenesená",J834,0)</f>
        <v>0</v>
      </c>
      <c r="BH834" s="248">
        <f>IF(N834="sníž. přenesená",J834,0)</f>
        <v>0</v>
      </c>
      <c r="BI834" s="248">
        <f>IF(N834="nulová",J834,0)</f>
        <v>0</v>
      </c>
      <c r="BJ834" s="16" t="s">
        <v>93</v>
      </c>
      <c r="BK834" s="248">
        <f>ROUND(I834*H834,2)</f>
        <v>0</v>
      </c>
      <c r="BL834" s="16" t="s">
        <v>362</v>
      </c>
      <c r="BM834" s="247" t="s">
        <v>1869</v>
      </c>
    </row>
    <row r="835" spans="2:51" s="13" customFormat="1" ht="12">
      <c r="B835" s="261"/>
      <c r="C835" s="262"/>
      <c r="D835" s="251" t="s">
        <v>291</v>
      </c>
      <c r="E835" s="263" t="s">
        <v>1</v>
      </c>
      <c r="F835" s="264" t="s">
        <v>1870</v>
      </c>
      <c r="G835" s="262"/>
      <c r="H835" s="263" t="s">
        <v>1</v>
      </c>
      <c r="I835" s="265"/>
      <c r="J835" s="262"/>
      <c r="K835" s="262"/>
      <c r="L835" s="266"/>
      <c r="M835" s="267"/>
      <c r="N835" s="268"/>
      <c r="O835" s="268"/>
      <c r="P835" s="268"/>
      <c r="Q835" s="268"/>
      <c r="R835" s="268"/>
      <c r="S835" s="268"/>
      <c r="T835" s="269"/>
      <c r="AT835" s="270" t="s">
        <v>291</v>
      </c>
      <c r="AU835" s="270" t="s">
        <v>96</v>
      </c>
      <c r="AV835" s="13" t="s">
        <v>93</v>
      </c>
      <c r="AW835" s="13" t="s">
        <v>42</v>
      </c>
      <c r="AX835" s="13" t="s">
        <v>86</v>
      </c>
      <c r="AY835" s="270" t="s">
        <v>278</v>
      </c>
    </row>
    <row r="836" spans="2:51" s="12" customFormat="1" ht="12">
      <c r="B836" s="249"/>
      <c r="C836" s="250"/>
      <c r="D836" s="251" t="s">
        <v>291</v>
      </c>
      <c r="E836" s="252" t="s">
        <v>1</v>
      </c>
      <c r="F836" s="253" t="s">
        <v>1871</v>
      </c>
      <c r="G836" s="250"/>
      <c r="H836" s="254">
        <v>18.29</v>
      </c>
      <c r="I836" s="255"/>
      <c r="J836" s="250"/>
      <c r="K836" s="250"/>
      <c r="L836" s="256"/>
      <c r="M836" s="257"/>
      <c r="N836" s="258"/>
      <c r="O836" s="258"/>
      <c r="P836" s="258"/>
      <c r="Q836" s="258"/>
      <c r="R836" s="258"/>
      <c r="S836" s="258"/>
      <c r="T836" s="259"/>
      <c r="AT836" s="260" t="s">
        <v>291</v>
      </c>
      <c r="AU836" s="260" t="s">
        <v>96</v>
      </c>
      <c r="AV836" s="12" t="s">
        <v>96</v>
      </c>
      <c r="AW836" s="12" t="s">
        <v>42</v>
      </c>
      <c r="AX836" s="12" t="s">
        <v>93</v>
      </c>
      <c r="AY836" s="260" t="s">
        <v>278</v>
      </c>
    </row>
    <row r="837" spans="2:65" s="1" customFormat="1" ht="43.2" customHeight="1">
      <c r="B837" s="38"/>
      <c r="C837" s="236" t="s">
        <v>1872</v>
      </c>
      <c r="D837" s="236" t="s">
        <v>280</v>
      </c>
      <c r="E837" s="237" t="s">
        <v>1873</v>
      </c>
      <c r="F837" s="238" t="s">
        <v>1874</v>
      </c>
      <c r="G837" s="239" t="s">
        <v>283</v>
      </c>
      <c r="H837" s="240">
        <v>15.9</v>
      </c>
      <c r="I837" s="241"/>
      <c r="J837" s="242">
        <f>ROUND(I837*H837,2)</f>
        <v>0</v>
      </c>
      <c r="K837" s="238" t="s">
        <v>284</v>
      </c>
      <c r="L837" s="43"/>
      <c r="M837" s="243" t="s">
        <v>1</v>
      </c>
      <c r="N837" s="244" t="s">
        <v>51</v>
      </c>
      <c r="O837" s="86"/>
      <c r="P837" s="245">
        <f>O837*H837</f>
        <v>0</v>
      </c>
      <c r="Q837" s="245">
        <v>0.0019</v>
      </c>
      <c r="R837" s="245">
        <f>Q837*H837</f>
        <v>0.03021</v>
      </c>
      <c r="S837" s="245">
        <v>0</v>
      </c>
      <c r="T837" s="246">
        <f>S837*H837</f>
        <v>0</v>
      </c>
      <c r="AR837" s="247" t="s">
        <v>362</v>
      </c>
      <c r="AT837" s="247" t="s">
        <v>280</v>
      </c>
      <c r="AU837" s="247" t="s">
        <v>96</v>
      </c>
      <c r="AY837" s="16" t="s">
        <v>278</v>
      </c>
      <c r="BE837" s="248">
        <f>IF(N837="základní",J837,0)</f>
        <v>0</v>
      </c>
      <c r="BF837" s="248">
        <f>IF(N837="snížená",J837,0)</f>
        <v>0</v>
      </c>
      <c r="BG837" s="248">
        <f>IF(N837="zákl. přenesená",J837,0)</f>
        <v>0</v>
      </c>
      <c r="BH837" s="248">
        <f>IF(N837="sníž. přenesená",J837,0)</f>
        <v>0</v>
      </c>
      <c r="BI837" s="248">
        <f>IF(N837="nulová",J837,0)</f>
        <v>0</v>
      </c>
      <c r="BJ837" s="16" t="s">
        <v>93</v>
      </c>
      <c r="BK837" s="248">
        <f>ROUND(I837*H837,2)</f>
        <v>0</v>
      </c>
      <c r="BL837" s="16" t="s">
        <v>362</v>
      </c>
      <c r="BM837" s="247" t="s">
        <v>1875</v>
      </c>
    </row>
    <row r="838" spans="2:51" s="12" customFormat="1" ht="12">
      <c r="B838" s="249"/>
      <c r="C838" s="250"/>
      <c r="D838" s="251" t="s">
        <v>291</v>
      </c>
      <c r="E838" s="252" t="s">
        <v>1</v>
      </c>
      <c r="F838" s="253" t="s">
        <v>1876</v>
      </c>
      <c r="G838" s="250"/>
      <c r="H838" s="254">
        <v>15.9</v>
      </c>
      <c r="I838" s="255"/>
      <c r="J838" s="250"/>
      <c r="K838" s="250"/>
      <c r="L838" s="256"/>
      <c r="M838" s="257"/>
      <c r="N838" s="258"/>
      <c r="O838" s="258"/>
      <c r="P838" s="258"/>
      <c r="Q838" s="258"/>
      <c r="R838" s="258"/>
      <c r="S838" s="258"/>
      <c r="T838" s="259"/>
      <c r="AT838" s="260" t="s">
        <v>291</v>
      </c>
      <c r="AU838" s="260" t="s">
        <v>96</v>
      </c>
      <c r="AV838" s="12" t="s">
        <v>96</v>
      </c>
      <c r="AW838" s="12" t="s">
        <v>42</v>
      </c>
      <c r="AX838" s="12" t="s">
        <v>93</v>
      </c>
      <c r="AY838" s="260" t="s">
        <v>278</v>
      </c>
    </row>
    <row r="839" spans="2:65" s="1" customFormat="1" ht="14.4" customHeight="1">
      <c r="B839" s="38"/>
      <c r="C839" s="282" t="s">
        <v>1877</v>
      </c>
      <c r="D839" s="282" t="s">
        <v>407</v>
      </c>
      <c r="E839" s="283" t="s">
        <v>1878</v>
      </c>
      <c r="F839" s="284" t="s">
        <v>1879</v>
      </c>
      <c r="G839" s="285" t="s">
        <v>283</v>
      </c>
      <c r="H839" s="286">
        <v>37.609</v>
      </c>
      <c r="I839" s="287"/>
      <c r="J839" s="288">
        <f>ROUND(I839*H839,2)</f>
        <v>0</v>
      </c>
      <c r="K839" s="284" t="s">
        <v>284</v>
      </c>
      <c r="L839" s="289"/>
      <c r="M839" s="290" t="s">
        <v>1</v>
      </c>
      <c r="N839" s="291" t="s">
        <v>51</v>
      </c>
      <c r="O839" s="86"/>
      <c r="P839" s="245">
        <f>O839*H839</f>
        <v>0</v>
      </c>
      <c r="Q839" s="245">
        <v>0.0012</v>
      </c>
      <c r="R839" s="245">
        <f>Q839*H839</f>
        <v>0.0451308</v>
      </c>
      <c r="S839" s="245">
        <v>0</v>
      </c>
      <c r="T839" s="246">
        <f>S839*H839</f>
        <v>0</v>
      </c>
      <c r="AR839" s="247" t="s">
        <v>444</v>
      </c>
      <c r="AT839" s="247" t="s">
        <v>407</v>
      </c>
      <c r="AU839" s="247" t="s">
        <v>96</v>
      </c>
      <c r="AY839" s="16" t="s">
        <v>278</v>
      </c>
      <c r="BE839" s="248">
        <f>IF(N839="základní",J839,0)</f>
        <v>0</v>
      </c>
      <c r="BF839" s="248">
        <f>IF(N839="snížená",J839,0)</f>
        <v>0</v>
      </c>
      <c r="BG839" s="248">
        <f>IF(N839="zákl. přenesená",J839,0)</f>
        <v>0</v>
      </c>
      <c r="BH839" s="248">
        <f>IF(N839="sníž. přenesená",J839,0)</f>
        <v>0</v>
      </c>
      <c r="BI839" s="248">
        <f>IF(N839="nulová",J839,0)</f>
        <v>0</v>
      </c>
      <c r="BJ839" s="16" t="s">
        <v>93</v>
      </c>
      <c r="BK839" s="248">
        <f>ROUND(I839*H839,2)</f>
        <v>0</v>
      </c>
      <c r="BL839" s="16" t="s">
        <v>362</v>
      </c>
      <c r="BM839" s="247" t="s">
        <v>1880</v>
      </c>
    </row>
    <row r="840" spans="2:51" s="12" customFormat="1" ht="12">
      <c r="B840" s="249"/>
      <c r="C840" s="250"/>
      <c r="D840" s="251" t="s">
        <v>291</v>
      </c>
      <c r="E840" s="252" t="s">
        <v>1</v>
      </c>
      <c r="F840" s="253" t="s">
        <v>1876</v>
      </c>
      <c r="G840" s="250"/>
      <c r="H840" s="254">
        <v>15.9</v>
      </c>
      <c r="I840" s="255"/>
      <c r="J840" s="250"/>
      <c r="K840" s="250"/>
      <c r="L840" s="256"/>
      <c r="M840" s="257"/>
      <c r="N840" s="258"/>
      <c r="O840" s="258"/>
      <c r="P840" s="258"/>
      <c r="Q840" s="258"/>
      <c r="R840" s="258"/>
      <c r="S840" s="258"/>
      <c r="T840" s="259"/>
      <c r="AT840" s="260" t="s">
        <v>291</v>
      </c>
      <c r="AU840" s="260" t="s">
        <v>96</v>
      </c>
      <c r="AV840" s="12" t="s">
        <v>96</v>
      </c>
      <c r="AW840" s="12" t="s">
        <v>42</v>
      </c>
      <c r="AX840" s="12" t="s">
        <v>86</v>
      </c>
      <c r="AY840" s="260" t="s">
        <v>278</v>
      </c>
    </row>
    <row r="841" spans="2:51" s="12" customFormat="1" ht="12">
      <c r="B841" s="249"/>
      <c r="C841" s="250"/>
      <c r="D841" s="251" t="s">
        <v>291</v>
      </c>
      <c r="E841" s="252" t="s">
        <v>1</v>
      </c>
      <c r="F841" s="253" t="s">
        <v>1871</v>
      </c>
      <c r="G841" s="250"/>
      <c r="H841" s="254">
        <v>18.29</v>
      </c>
      <c r="I841" s="255"/>
      <c r="J841" s="250"/>
      <c r="K841" s="250"/>
      <c r="L841" s="256"/>
      <c r="M841" s="257"/>
      <c r="N841" s="258"/>
      <c r="O841" s="258"/>
      <c r="P841" s="258"/>
      <c r="Q841" s="258"/>
      <c r="R841" s="258"/>
      <c r="S841" s="258"/>
      <c r="T841" s="259"/>
      <c r="AT841" s="260" t="s">
        <v>291</v>
      </c>
      <c r="AU841" s="260" t="s">
        <v>96</v>
      </c>
      <c r="AV841" s="12" t="s">
        <v>96</v>
      </c>
      <c r="AW841" s="12" t="s">
        <v>42</v>
      </c>
      <c r="AX841" s="12" t="s">
        <v>86</v>
      </c>
      <c r="AY841" s="260" t="s">
        <v>278</v>
      </c>
    </row>
    <row r="842" spans="2:51" s="14" customFormat="1" ht="12">
      <c r="B842" s="271"/>
      <c r="C842" s="272"/>
      <c r="D842" s="251" t="s">
        <v>291</v>
      </c>
      <c r="E842" s="273" t="s">
        <v>1</v>
      </c>
      <c r="F842" s="274" t="s">
        <v>361</v>
      </c>
      <c r="G842" s="272"/>
      <c r="H842" s="275">
        <v>34.19</v>
      </c>
      <c r="I842" s="276"/>
      <c r="J842" s="272"/>
      <c r="K842" s="272"/>
      <c r="L842" s="277"/>
      <c r="M842" s="278"/>
      <c r="N842" s="279"/>
      <c r="O842" s="279"/>
      <c r="P842" s="279"/>
      <c r="Q842" s="279"/>
      <c r="R842" s="279"/>
      <c r="S842" s="279"/>
      <c r="T842" s="280"/>
      <c r="AT842" s="281" t="s">
        <v>291</v>
      </c>
      <c r="AU842" s="281" t="s">
        <v>96</v>
      </c>
      <c r="AV842" s="14" t="s">
        <v>285</v>
      </c>
      <c r="AW842" s="14" t="s">
        <v>42</v>
      </c>
      <c r="AX842" s="14" t="s">
        <v>93</v>
      </c>
      <c r="AY842" s="281" t="s">
        <v>278</v>
      </c>
    </row>
    <row r="843" spans="2:51" s="12" customFormat="1" ht="12">
      <c r="B843" s="249"/>
      <c r="C843" s="250"/>
      <c r="D843" s="251" t="s">
        <v>291</v>
      </c>
      <c r="E843" s="250"/>
      <c r="F843" s="253" t="s">
        <v>1881</v>
      </c>
      <c r="G843" s="250"/>
      <c r="H843" s="254">
        <v>37.609</v>
      </c>
      <c r="I843" s="255"/>
      <c r="J843" s="250"/>
      <c r="K843" s="250"/>
      <c r="L843" s="256"/>
      <c r="M843" s="257"/>
      <c r="N843" s="258"/>
      <c r="O843" s="258"/>
      <c r="P843" s="258"/>
      <c r="Q843" s="258"/>
      <c r="R843" s="258"/>
      <c r="S843" s="258"/>
      <c r="T843" s="259"/>
      <c r="AT843" s="260" t="s">
        <v>291</v>
      </c>
      <c r="AU843" s="260" t="s">
        <v>96</v>
      </c>
      <c r="AV843" s="12" t="s">
        <v>96</v>
      </c>
      <c r="AW843" s="12" t="s">
        <v>4</v>
      </c>
      <c r="AX843" s="12" t="s">
        <v>93</v>
      </c>
      <c r="AY843" s="260" t="s">
        <v>278</v>
      </c>
    </row>
    <row r="844" spans="2:65" s="1" customFormat="1" ht="54" customHeight="1">
      <c r="B844" s="38"/>
      <c r="C844" s="236" t="s">
        <v>1882</v>
      </c>
      <c r="D844" s="236" t="s">
        <v>280</v>
      </c>
      <c r="E844" s="237" t="s">
        <v>1883</v>
      </c>
      <c r="F844" s="238" t="s">
        <v>1884</v>
      </c>
      <c r="G844" s="239" t="s">
        <v>283</v>
      </c>
      <c r="H844" s="240">
        <v>30.8</v>
      </c>
      <c r="I844" s="241"/>
      <c r="J844" s="242">
        <f>ROUND(I844*H844,2)</f>
        <v>0</v>
      </c>
      <c r="K844" s="238" t="s">
        <v>284</v>
      </c>
      <c r="L844" s="43"/>
      <c r="M844" s="243" t="s">
        <v>1</v>
      </c>
      <c r="N844" s="244" t="s">
        <v>51</v>
      </c>
      <c r="O844" s="86"/>
      <c r="P844" s="245">
        <f>O844*H844</f>
        <v>0</v>
      </c>
      <c r="Q844" s="245">
        <v>0.0038</v>
      </c>
      <c r="R844" s="245">
        <f>Q844*H844</f>
        <v>0.11704</v>
      </c>
      <c r="S844" s="245">
        <v>0</v>
      </c>
      <c r="T844" s="246">
        <f>S844*H844</f>
        <v>0</v>
      </c>
      <c r="AR844" s="247" t="s">
        <v>362</v>
      </c>
      <c r="AT844" s="247" t="s">
        <v>280</v>
      </c>
      <c r="AU844" s="247" t="s">
        <v>96</v>
      </c>
      <c r="AY844" s="16" t="s">
        <v>278</v>
      </c>
      <c r="BE844" s="248">
        <f>IF(N844="základní",J844,0)</f>
        <v>0</v>
      </c>
      <c r="BF844" s="248">
        <f>IF(N844="snížená",J844,0)</f>
        <v>0</v>
      </c>
      <c r="BG844" s="248">
        <f>IF(N844="zákl. přenesená",J844,0)</f>
        <v>0</v>
      </c>
      <c r="BH844" s="248">
        <f>IF(N844="sníž. přenesená",J844,0)</f>
        <v>0</v>
      </c>
      <c r="BI844" s="248">
        <f>IF(N844="nulová",J844,0)</f>
        <v>0</v>
      </c>
      <c r="BJ844" s="16" t="s">
        <v>93</v>
      </c>
      <c r="BK844" s="248">
        <f>ROUND(I844*H844,2)</f>
        <v>0</v>
      </c>
      <c r="BL844" s="16" t="s">
        <v>362</v>
      </c>
      <c r="BM844" s="247" t="s">
        <v>1885</v>
      </c>
    </row>
    <row r="845" spans="2:51" s="12" customFormat="1" ht="12">
      <c r="B845" s="249"/>
      <c r="C845" s="250"/>
      <c r="D845" s="251" t="s">
        <v>291</v>
      </c>
      <c r="E845" s="252" t="s">
        <v>1</v>
      </c>
      <c r="F845" s="253" t="s">
        <v>1886</v>
      </c>
      <c r="G845" s="250"/>
      <c r="H845" s="254">
        <v>30.8</v>
      </c>
      <c r="I845" s="255"/>
      <c r="J845" s="250"/>
      <c r="K845" s="250"/>
      <c r="L845" s="256"/>
      <c r="M845" s="257"/>
      <c r="N845" s="258"/>
      <c r="O845" s="258"/>
      <c r="P845" s="258"/>
      <c r="Q845" s="258"/>
      <c r="R845" s="258"/>
      <c r="S845" s="258"/>
      <c r="T845" s="259"/>
      <c r="AT845" s="260" t="s">
        <v>291</v>
      </c>
      <c r="AU845" s="260" t="s">
        <v>96</v>
      </c>
      <c r="AV845" s="12" t="s">
        <v>96</v>
      </c>
      <c r="AW845" s="12" t="s">
        <v>42</v>
      </c>
      <c r="AX845" s="12" t="s">
        <v>93</v>
      </c>
      <c r="AY845" s="260" t="s">
        <v>278</v>
      </c>
    </row>
    <row r="846" spans="2:65" s="1" customFormat="1" ht="54" customHeight="1">
      <c r="B846" s="38"/>
      <c r="C846" s="236" t="s">
        <v>1887</v>
      </c>
      <c r="D846" s="236" t="s">
        <v>280</v>
      </c>
      <c r="E846" s="237" t="s">
        <v>1888</v>
      </c>
      <c r="F846" s="238" t="s">
        <v>1889</v>
      </c>
      <c r="G846" s="239" t="s">
        <v>283</v>
      </c>
      <c r="H846" s="240">
        <v>30.8</v>
      </c>
      <c r="I846" s="241"/>
      <c r="J846" s="242">
        <f>ROUND(I846*H846,2)</f>
        <v>0</v>
      </c>
      <c r="K846" s="238" t="s">
        <v>284</v>
      </c>
      <c r="L846" s="43"/>
      <c r="M846" s="243" t="s">
        <v>1</v>
      </c>
      <c r="N846" s="244" t="s">
        <v>51</v>
      </c>
      <c r="O846" s="86"/>
      <c r="P846" s="245">
        <f>O846*H846</f>
        <v>0</v>
      </c>
      <c r="Q846" s="245">
        <v>0.00238</v>
      </c>
      <c r="R846" s="245">
        <f>Q846*H846</f>
        <v>0.07330400000000001</v>
      </c>
      <c r="S846" s="245">
        <v>0</v>
      </c>
      <c r="T846" s="246">
        <f>S846*H846</f>
        <v>0</v>
      </c>
      <c r="AR846" s="247" t="s">
        <v>362</v>
      </c>
      <c r="AT846" s="247" t="s">
        <v>280</v>
      </c>
      <c r="AU846" s="247" t="s">
        <v>96</v>
      </c>
      <c r="AY846" s="16" t="s">
        <v>278</v>
      </c>
      <c r="BE846" s="248">
        <f>IF(N846="základní",J846,0)</f>
        <v>0</v>
      </c>
      <c r="BF846" s="248">
        <f>IF(N846="snížená",J846,0)</f>
        <v>0</v>
      </c>
      <c r="BG846" s="248">
        <f>IF(N846="zákl. přenesená",J846,0)</f>
        <v>0</v>
      </c>
      <c r="BH846" s="248">
        <f>IF(N846="sníž. přenesená",J846,0)</f>
        <v>0</v>
      </c>
      <c r="BI846" s="248">
        <f>IF(N846="nulová",J846,0)</f>
        <v>0</v>
      </c>
      <c r="BJ846" s="16" t="s">
        <v>93</v>
      </c>
      <c r="BK846" s="248">
        <f>ROUND(I846*H846,2)</f>
        <v>0</v>
      </c>
      <c r="BL846" s="16" t="s">
        <v>362</v>
      </c>
      <c r="BM846" s="247" t="s">
        <v>1890</v>
      </c>
    </row>
    <row r="847" spans="2:65" s="1" customFormat="1" ht="21.6" customHeight="1">
      <c r="B847" s="38"/>
      <c r="C847" s="236" t="s">
        <v>1891</v>
      </c>
      <c r="D847" s="236" t="s">
        <v>280</v>
      </c>
      <c r="E847" s="237" t="s">
        <v>1892</v>
      </c>
      <c r="F847" s="238" t="s">
        <v>1893</v>
      </c>
      <c r="G847" s="239" t="s">
        <v>312</v>
      </c>
      <c r="H847" s="240">
        <v>17.75</v>
      </c>
      <c r="I847" s="241"/>
      <c r="J847" s="242">
        <f>ROUND(I847*H847,2)</f>
        <v>0</v>
      </c>
      <c r="K847" s="238" t="s">
        <v>284</v>
      </c>
      <c r="L847" s="43"/>
      <c r="M847" s="243" t="s">
        <v>1</v>
      </c>
      <c r="N847" s="244" t="s">
        <v>51</v>
      </c>
      <c r="O847" s="86"/>
      <c r="P847" s="245">
        <f>O847*H847</f>
        <v>0</v>
      </c>
      <c r="Q847" s="245">
        <v>0.0042</v>
      </c>
      <c r="R847" s="245">
        <f>Q847*H847</f>
        <v>0.07454999999999999</v>
      </c>
      <c r="S847" s="245">
        <v>0</v>
      </c>
      <c r="T847" s="246">
        <f>S847*H847</f>
        <v>0</v>
      </c>
      <c r="AR847" s="247" t="s">
        <v>362</v>
      </c>
      <c r="AT847" s="247" t="s">
        <v>280</v>
      </c>
      <c r="AU847" s="247" t="s">
        <v>96</v>
      </c>
      <c r="AY847" s="16" t="s">
        <v>278</v>
      </c>
      <c r="BE847" s="248">
        <f>IF(N847="základní",J847,0)</f>
        <v>0</v>
      </c>
      <c r="BF847" s="248">
        <f>IF(N847="snížená",J847,0)</f>
        <v>0</v>
      </c>
      <c r="BG847" s="248">
        <f>IF(N847="zákl. přenesená",J847,0)</f>
        <v>0</v>
      </c>
      <c r="BH847" s="248">
        <f>IF(N847="sníž. přenesená",J847,0)</f>
        <v>0</v>
      </c>
      <c r="BI847" s="248">
        <f>IF(N847="nulová",J847,0)</f>
        <v>0</v>
      </c>
      <c r="BJ847" s="16" t="s">
        <v>93</v>
      </c>
      <c r="BK847" s="248">
        <f>ROUND(I847*H847,2)</f>
        <v>0</v>
      </c>
      <c r="BL847" s="16" t="s">
        <v>362</v>
      </c>
      <c r="BM847" s="247" t="s">
        <v>1894</v>
      </c>
    </row>
    <row r="848" spans="2:51" s="12" customFormat="1" ht="12">
      <c r="B848" s="249"/>
      <c r="C848" s="250"/>
      <c r="D848" s="251" t="s">
        <v>291</v>
      </c>
      <c r="E848" s="252" t="s">
        <v>1</v>
      </c>
      <c r="F848" s="253" t="s">
        <v>1845</v>
      </c>
      <c r="G848" s="250"/>
      <c r="H848" s="254">
        <v>17.75</v>
      </c>
      <c r="I848" s="255"/>
      <c r="J848" s="250"/>
      <c r="K848" s="250"/>
      <c r="L848" s="256"/>
      <c r="M848" s="257"/>
      <c r="N848" s="258"/>
      <c r="O848" s="258"/>
      <c r="P848" s="258"/>
      <c r="Q848" s="258"/>
      <c r="R848" s="258"/>
      <c r="S848" s="258"/>
      <c r="T848" s="259"/>
      <c r="AT848" s="260" t="s">
        <v>291</v>
      </c>
      <c r="AU848" s="260" t="s">
        <v>96</v>
      </c>
      <c r="AV848" s="12" t="s">
        <v>96</v>
      </c>
      <c r="AW848" s="12" t="s">
        <v>42</v>
      </c>
      <c r="AX848" s="12" t="s">
        <v>93</v>
      </c>
      <c r="AY848" s="260" t="s">
        <v>278</v>
      </c>
    </row>
    <row r="849" spans="2:65" s="1" customFormat="1" ht="14.4" customHeight="1">
      <c r="B849" s="38"/>
      <c r="C849" s="282" t="s">
        <v>1895</v>
      </c>
      <c r="D849" s="282" t="s">
        <v>407</v>
      </c>
      <c r="E849" s="283" t="s">
        <v>1896</v>
      </c>
      <c r="F849" s="284" t="s">
        <v>1897</v>
      </c>
      <c r="G849" s="285" t="s">
        <v>312</v>
      </c>
      <c r="H849" s="286">
        <v>42.904</v>
      </c>
      <c r="I849" s="287"/>
      <c r="J849" s="288">
        <f>ROUND(I849*H849,2)</f>
        <v>0</v>
      </c>
      <c r="K849" s="284" t="s">
        <v>284</v>
      </c>
      <c r="L849" s="289"/>
      <c r="M849" s="290" t="s">
        <v>1</v>
      </c>
      <c r="N849" s="291" t="s">
        <v>51</v>
      </c>
      <c r="O849" s="86"/>
      <c r="P849" s="245">
        <f>O849*H849</f>
        <v>0</v>
      </c>
      <c r="Q849" s="245">
        <v>0.059</v>
      </c>
      <c r="R849" s="245">
        <f>Q849*H849</f>
        <v>2.531336</v>
      </c>
      <c r="S849" s="245">
        <v>0</v>
      </c>
      <c r="T849" s="246">
        <f>S849*H849</f>
        <v>0</v>
      </c>
      <c r="AR849" s="247" t="s">
        <v>444</v>
      </c>
      <c r="AT849" s="247" t="s">
        <v>407</v>
      </c>
      <c r="AU849" s="247" t="s">
        <v>96</v>
      </c>
      <c r="AY849" s="16" t="s">
        <v>278</v>
      </c>
      <c r="BE849" s="248">
        <f>IF(N849="základní",J849,0)</f>
        <v>0</v>
      </c>
      <c r="BF849" s="248">
        <f>IF(N849="snížená",J849,0)</f>
        <v>0</v>
      </c>
      <c r="BG849" s="248">
        <f>IF(N849="zákl. přenesená",J849,0)</f>
        <v>0</v>
      </c>
      <c r="BH849" s="248">
        <f>IF(N849="sníž. přenesená",J849,0)</f>
        <v>0</v>
      </c>
      <c r="BI849" s="248">
        <f>IF(N849="nulová",J849,0)</f>
        <v>0</v>
      </c>
      <c r="BJ849" s="16" t="s">
        <v>93</v>
      </c>
      <c r="BK849" s="248">
        <f>ROUND(I849*H849,2)</f>
        <v>0</v>
      </c>
      <c r="BL849" s="16" t="s">
        <v>362</v>
      </c>
      <c r="BM849" s="247" t="s">
        <v>1898</v>
      </c>
    </row>
    <row r="850" spans="2:51" s="12" customFormat="1" ht="12">
      <c r="B850" s="249"/>
      <c r="C850" s="250"/>
      <c r="D850" s="251" t="s">
        <v>291</v>
      </c>
      <c r="E850" s="252" t="s">
        <v>1</v>
      </c>
      <c r="F850" s="253" t="s">
        <v>1845</v>
      </c>
      <c r="G850" s="250"/>
      <c r="H850" s="254">
        <v>17.75</v>
      </c>
      <c r="I850" s="255"/>
      <c r="J850" s="250"/>
      <c r="K850" s="250"/>
      <c r="L850" s="256"/>
      <c r="M850" s="257"/>
      <c r="N850" s="258"/>
      <c r="O850" s="258"/>
      <c r="P850" s="258"/>
      <c r="Q850" s="258"/>
      <c r="R850" s="258"/>
      <c r="S850" s="258"/>
      <c r="T850" s="259"/>
      <c r="AT850" s="260" t="s">
        <v>291</v>
      </c>
      <c r="AU850" s="260" t="s">
        <v>96</v>
      </c>
      <c r="AV850" s="12" t="s">
        <v>96</v>
      </c>
      <c r="AW850" s="12" t="s">
        <v>42</v>
      </c>
      <c r="AX850" s="12" t="s">
        <v>86</v>
      </c>
      <c r="AY850" s="260" t="s">
        <v>278</v>
      </c>
    </row>
    <row r="851" spans="2:51" s="12" customFormat="1" ht="12">
      <c r="B851" s="249"/>
      <c r="C851" s="250"/>
      <c r="D851" s="251" t="s">
        <v>291</v>
      </c>
      <c r="E851" s="252" t="s">
        <v>1</v>
      </c>
      <c r="F851" s="253" t="s">
        <v>1899</v>
      </c>
      <c r="G851" s="250"/>
      <c r="H851" s="254">
        <v>21.254</v>
      </c>
      <c r="I851" s="255"/>
      <c r="J851" s="250"/>
      <c r="K851" s="250"/>
      <c r="L851" s="256"/>
      <c r="M851" s="257"/>
      <c r="N851" s="258"/>
      <c r="O851" s="258"/>
      <c r="P851" s="258"/>
      <c r="Q851" s="258"/>
      <c r="R851" s="258"/>
      <c r="S851" s="258"/>
      <c r="T851" s="259"/>
      <c r="AT851" s="260" t="s">
        <v>291</v>
      </c>
      <c r="AU851" s="260" t="s">
        <v>96</v>
      </c>
      <c r="AV851" s="12" t="s">
        <v>96</v>
      </c>
      <c r="AW851" s="12" t="s">
        <v>42</v>
      </c>
      <c r="AX851" s="12" t="s">
        <v>86</v>
      </c>
      <c r="AY851" s="260" t="s">
        <v>278</v>
      </c>
    </row>
    <row r="852" spans="2:51" s="14" customFormat="1" ht="12">
      <c r="B852" s="271"/>
      <c r="C852" s="272"/>
      <c r="D852" s="251" t="s">
        <v>291</v>
      </c>
      <c r="E852" s="273" t="s">
        <v>1</v>
      </c>
      <c r="F852" s="274" t="s">
        <v>361</v>
      </c>
      <c r="G852" s="272"/>
      <c r="H852" s="275">
        <v>39.004</v>
      </c>
      <c r="I852" s="276"/>
      <c r="J852" s="272"/>
      <c r="K852" s="272"/>
      <c r="L852" s="277"/>
      <c r="M852" s="278"/>
      <c r="N852" s="279"/>
      <c r="O852" s="279"/>
      <c r="P852" s="279"/>
      <c r="Q852" s="279"/>
      <c r="R852" s="279"/>
      <c r="S852" s="279"/>
      <c r="T852" s="280"/>
      <c r="AT852" s="281" t="s">
        <v>291</v>
      </c>
      <c r="AU852" s="281" t="s">
        <v>96</v>
      </c>
      <c r="AV852" s="14" t="s">
        <v>285</v>
      </c>
      <c r="AW852" s="14" t="s">
        <v>42</v>
      </c>
      <c r="AX852" s="14" t="s">
        <v>93</v>
      </c>
      <c r="AY852" s="281" t="s">
        <v>278</v>
      </c>
    </row>
    <row r="853" spans="2:51" s="12" customFormat="1" ht="12">
      <c r="B853" s="249"/>
      <c r="C853" s="250"/>
      <c r="D853" s="251" t="s">
        <v>291</v>
      </c>
      <c r="E853" s="250"/>
      <c r="F853" s="253" t="s">
        <v>1900</v>
      </c>
      <c r="G853" s="250"/>
      <c r="H853" s="254">
        <v>42.904</v>
      </c>
      <c r="I853" s="255"/>
      <c r="J853" s="250"/>
      <c r="K853" s="250"/>
      <c r="L853" s="256"/>
      <c r="M853" s="257"/>
      <c r="N853" s="258"/>
      <c r="O853" s="258"/>
      <c r="P853" s="258"/>
      <c r="Q853" s="258"/>
      <c r="R853" s="258"/>
      <c r="S853" s="258"/>
      <c r="T853" s="259"/>
      <c r="AT853" s="260" t="s">
        <v>291</v>
      </c>
      <c r="AU853" s="260" t="s">
        <v>96</v>
      </c>
      <c r="AV853" s="12" t="s">
        <v>96</v>
      </c>
      <c r="AW853" s="12" t="s">
        <v>4</v>
      </c>
      <c r="AX853" s="12" t="s">
        <v>93</v>
      </c>
      <c r="AY853" s="260" t="s">
        <v>278</v>
      </c>
    </row>
    <row r="854" spans="2:65" s="1" customFormat="1" ht="32.4" customHeight="1">
      <c r="B854" s="38"/>
      <c r="C854" s="236" t="s">
        <v>1901</v>
      </c>
      <c r="D854" s="236" t="s">
        <v>280</v>
      </c>
      <c r="E854" s="237" t="s">
        <v>1902</v>
      </c>
      <c r="F854" s="238" t="s">
        <v>1903</v>
      </c>
      <c r="G854" s="239" t="s">
        <v>312</v>
      </c>
      <c r="H854" s="240">
        <v>70.807</v>
      </c>
      <c r="I854" s="241"/>
      <c r="J854" s="242">
        <f>ROUND(I854*H854,2)</f>
        <v>0</v>
      </c>
      <c r="K854" s="238" t="s">
        <v>284</v>
      </c>
      <c r="L854" s="43"/>
      <c r="M854" s="243" t="s">
        <v>1</v>
      </c>
      <c r="N854" s="244" t="s">
        <v>51</v>
      </c>
      <c r="O854" s="86"/>
      <c r="P854" s="245">
        <f>O854*H854</f>
        <v>0</v>
      </c>
      <c r="Q854" s="245">
        <v>0.0054</v>
      </c>
      <c r="R854" s="245">
        <f>Q854*H854</f>
        <v>0.3823578</v>
      </c>
      <c r="S854" s="245">
        <v>0</v>
      </c>
      <c r="T854" s="246">
        <f>S854*H854</f>
        <v>0</v>
      </c>
      <c r="AR854" s="247" t="s">
        <v>362</v>
      </c>
      <c r="AT854" s="247" t="s">
        <v>280</v>
      </c>
      <c r="AU854" s="247" t="s">
        <v>96</v>
      </c>
      <c r="AY854" s="16" t="s">
        <v>278</v>
      </c>
      <c r="BE854" s="248">
        <f>IF(N854="základní",J854,0)</f>
        <v>0</v>
      </c>
      <c r="BF854" s="248">
        <f>IF(N854="snížená",J854,0)</f>
        <v>0</v>
      </c>
      <c r="BG854" s="248">
        <f>IF(N854="zákl. přenesená",J854,0)</f>
        <v>0</v>
      </c>
      <c r="BH854" s="248">
        <f>IF(N854="sníž. přenesená",J854,0)</f>
        <v>0</v>
      </c>
      <c r="BI854" s="248">
        <f>IF(N854="nulová",J854,0)</f>
        <v>0</v>
      </c>
      <c r="BJ854" s="16" t="s">
        <v>93</v>
      </c>
      <c r="BK854" s="248">
        <f>ROUND(I854*H854,2)</f>
        <v>0</v>
      </c>
      <c r="BL854" s="16" t="s">
        <v>362</v>
      </c>
      <c r="BM854" s="247" t="s">
        <v>1904</v>
      </c>
    </row>
    <row r="855" spans="2:51" s="12" customFormat="1" ht="12">
      <c r="B855" s="249"/>
      <c r="C855" s="250"/>
      <c r="D855" s="251" t="s">
        <v>291</v>
      </c>
      <c r="E855" s="252" t="s">
        <v>1</v>
      </c>
      <c r="F855" s="253" t="s">
        <v>1844</v>
      </c>
      <c r="G855" s="250"/>
      <c r="H855" s="254">
        <v>17.277</v>
      </c>
      <c r="I855" s="255"/>
      <c r="J855" s="250"/>
      <c r="K855" s="250"/>
      <c r="L855" s="256"/>
      <c r="M855" s="257"/>
      <c r="N855" s="258"/>
      <c r="O855" s="258"/>
      <c r="P855" s="258"/>
      <c r="Q855" s="258"/>
      <c r="R855" s="258"/>
      <c r="S855" s="258"/>
      <c r="T855" s="259"/>
      <c r="AT855" s="260" t="s">
        <v>291</v>
      </c>
      <c r="AU855" s="260" t="s">
        <v>96</v>
      </c>
      <c r="AV855" s="12" t="s">
        <v>96</v>
      </c>
      <c r="AW855" s="12" t="s">
        <v>42</v>
      </c>
      <c r="AX855" s="12" t="s">
        <v>86</v>
      </c>
      <c r="AY855" s="260" t="s">
        <v>278</v>
      </c>
    </row>
    <row r="856" spans="2:51" s="12" customFormat="1" ht="12">
      <c r="B856" s="249"/>
      <c r="C856" s="250"/>
      <c r="D856" s="251" t="s">
        <v>291</v>
      </c>
      <c r="E856" s="252" t="s">
        <v>1</v>
      </c>
      <c r="F856" s="253" t="s">
        <v>170</v>
      </c>
      <c r="G856" s="250"/>
      <c r="H856" s="254">
        <v>53.53</v>
      </c>
      <c r="I856" s="255"/>
      <c r="J856" s="250"/>
      <c r="K856" s="250"/>
      <c r="L856" s="256"/>
      <c r="M856" s="257"/>
      <c r="N856" s="258"/>
      <c r="O856" s="258"/>
      <c r="P856" s="258"/>
      <c r="Q856" s="258"/>
      <c r="R856" s="258"/>
      <c r="S856" s="258"/>
      <c r="T856" s="259"/>
      <c r="AT856" s="260" t="s">
        <v>291</v>
      </c>
      <c r="AU856" s="260" t="s">
        <v>96</v>
      </c>
      <c r="AV856" s="12" t="s">
        <v>96</v>
      </c>
      <c r="AW856" s="12" t="s">
        <v>42</v>
      </c>
      <c r="AX856" s="12" t="s">
        <v>86</v>
      </c>
      <c r="AY856" s="260" t="s">
        <v>278</v>
      </c>
    </row>
    <row r="857" spans="2:51" s="14" customFormat="1" ht="12">
      <c r="B857" s="271"/>
      <c r="C857" s="272"/>
      <c r="D857" s="251" t="s">
        <v>291</v>
      </c>
      <c r="E857" s="273" t="s">
        <v>1</v>
      </c>
      <c r="F857" s="274" t="s">
        <v>361</v>
      </c>
      <c r="G857" s="272"/>
      <c r="H857" s="275">
        <v>70.807</v>
      </c>
      <c r="I857" s="276"/>
      <c r="J857" s="272"/>
      <c r="K857" s="272"/>
      <c r="L857" s="277"/>
      <c r="M857" s="278"/>
      <c r="N857" s="279"/>
      <c r="O857" s="279"/>
      <c r="P857" s="279"/>
      <c r="Q857" s="279"/>
      <c r="R857" s="279"/>
      <c r="S857" s="279"/>
      <c r="T857" s="280"/>
      <c r="AT857" s="281" t="s">
        <v>291</v>
      </c>
      <c r="AU857" s="281" t="s">
        <v>96</v>
      </c>
      <c r="AV857" s="14" t="s">
        <v>285</v>
      </c>
      <c r="AW857" s="14" t="s">
        <v>42</v>
      </c>
      <c r="AX857" s="14" t="s">
        <v>93</v>
      </c>
      <c r="AY857" s="281" t="s">
        <v>278</v>
      </c>
    </row>
    <row r="858" spans="2:65" s="1" customFormat="1" ht="32.4" customHeight="1">
      <c r="B858" s="38"/>
      <c r="C858" s="282" t="s">
        <v>1905</v>
      </c>
      <c r="D858" s="282" t="s">
        <v>407</v>
      </c>
      <c r="E858" s="283" t="s">
        <v>1906</v>
      </c>
      <c r="F858" s="284" t="s">
        <v>1907</v>
      </c>
      <c r="G858" s="285" t="s">
        <v>312</v>
      </c>
      <c r="H858" s="286">
        <v>77.888</v>
      </c>
      <c r="I858" s="287"/>
      <c r="J858" s="288">
        <f>ROUND(I858*H858,2)</f>
        <v>0</v>
      </c>
      <c r="K858" s="284" t="s">
        <v>284</v>
      </c>
      <c r="L858" s="289"/>
      <c r="M858" s="290" t="s">
        <v>1</v>
      </c>
      <c r="N858" s="291" t="s">
        <v>51</v>
      </c>
      <c r="O858" s="86"/>
      <c r="P858" s="245">
        <f>O858*H858</f>
        <v>0</v>
      </c>
      <c r="Q858" s="245">
        <v>0.0192</v>
      </c>
      <c r="R858" s="245">
        <f>Q858*H858</f>
        <v>1.4954496</v>
      </c>
      <c r="S858" s="245">
        <v>0</v>
      </c>
      <c r="T858" s="246">
        <f>S858*H858</f>
        <v>0</v>
      </c>
      <c r="AR858" s="247" t="s">
        <v>444</v>
      </c>
      <c r="AT858" s="247" t="s">
        <v>407</v>
      </c>
      <c r="AU858" s="247" t="s">
        <v>96</v>
      </c>
      <c r="AY858" s="16" t="s">
        <v>278</v>
      </c>
      <c r="BE858" s="248">
        <f>IF(N858="základní",J858,0)</f>
        <v>0</v>
      </c>
      <c r="BF858" s="248">
        <f>IF(N858="snížená",J858,0)</f>
        <v>0</v>
      </c>
      <c r="BG858" s="248">
        <f>IF(N858="zákl. přenesená",J858,0)</f>
        <v>0</v>
      </c>
      <c r="BH858" s="248">
        <f>IF(N858="sníž. přenesená",J858,0)</f>
        <v>0</v>
      </c>
      <c r="BI858" s="248">
        <f>IF(N858="nulová",J858,0)</f>
        <v>0</v>
      </c>
      <c r="BJ858" s="16" t="s">
        <v>93</v>
      </c>
      <c r="BK858" s="248">
        <f>ROUND(I858*H858,2)</f>
        <v>0</v>
      </c>
      <c r="BL858" s="16" t="s">
        <v>362</v>
      </c>
      <c r="BM858" s="247" t="s">
        <v>1908</v>
      </c>
    </row>
    <row r="859" spans="2:51" s="12" customFormat="1" ht="12">
      <c r="B859" s="249"/>
      <c r="C859" s="250"/>
      <c r="D859" s="251" t="s">
        <v>291</v>
      </c>
      <c r="E859" s="250"/>
      <c r="F859" s="253" t="s">
        <v>1909</v>
      </c>
      <c r="G859" s="250"/>
      <c r="H859" s="254">
        <v>77.888</v>
      </c>
      <c r="I859" s="255"/>
      <c r="J859" s="250"/>
      <c r="K859" s="250"/>
      <c r="L859" s="256"/>
      <c r="M859" s="257"/>
      <c r="N859" s="258"/>
      <c r="O859" s="258"/>
      <c r="P859" s="258"/>
      <c r="Q859" s="258"/>
      <c r="R859" s="258"/>
      <c r="S859" s="258"/>
      <c r="T859" s="259"/>
      <c r="AT859" s="260" t="s">
        <v>291</v>
      </c>
      <c r="AU859" s="260" t="s">
        <v>96</v>
      </c>
      <c r="AV859" s="12" t="s">
        <v>96</v>
      </c>
      <c r="AW859" s="12" t="s">
        <v>4</v>
      </c>
      <c r="AX859" s="12" t="s">
        <v>93</v>
      </c>
      <c r="AY859" s="260" t="s">
        <v>278</v>
      </c>
    </row>
    <row r="860" spans="2:65" s="1" customFormat="1" ht="32.4" customHeight="1">
      <c r="B860" s="38"/>
      <c r="C860" s="236" t="s">
        <v>1910</v>
      </c>
      <c r="D860" s="236" t="s">
        <v>280</v>
      </c>
      <c r="E860" s="237" t="s">
        <v>1911</v>
      </c>
      <c r="F860" s="238" t="s">
        <v>1912</v>
      </c>
      <c r="G860" s="239" t="s">
        <v>312</v>
      </c>
      <c r="H860" s="240">
        <v>2.2</v>
      </c>
      <c r="I860" s="241"/>
      <c r="J860" s="242">
        <f>ROUND(I860*H860,2)</f>
        <v>0</v>
      </c>
      <c r="K860" s="238" t="s">
        <v>284</v>
      </c>
      <c r="L860" s="43"/>
      <c r="M860" s="243" t="s">
        <v>1</v>
      </c>
      <c r="N860" s="244" t="s">
        <v>51</v>
      </c>
      <c r="O860" s="86"/>
      <c r="P860" s="245">
        <f>O860*H860</f>
        <v>0</v>
      </c>
      <c r="Q860" s="245">
        <v>0</v>
      </c>
      <c r="R860" s="245">
        <f>Q860*H860</f>
        <v>0</v>
      </c>
      <c r="S860" s="245">
        <v>0</v>
      </c>
      <c r="T860" s="246">
        <f>S860*H860</f>
        <v>0</v>
      </c>
      <c r="AR860" s="247" t="s">
        <v>362</v>
      </c>
      <c r="AT860" s="247" t="s">
        <v>280</v>
      </c>
      <c r="AU860" s="247" t="s">
        <v>96</v>
      </c>
      <c r="AY860" s="16" t="s">
        <v>278</v>
      </c>
      <c r="BE860" s="248">
        <f>IF(N860="základní",J860,0)</f>
        <v>0</v>
      </c>
      <c r="BF860" s="248">
        <f>IF(N860="snížená",J860,0)</f>
        <v>0</v>
      </c>
      <c r="BG860" s="248">
        <f>IF(N860="zákl. přenesená",J860,0)</f>
        <v>0</v>
      </c>
      <c r="BH860" s="248">
        <f>IF(N860="sníž. přenesená",J860,0)</f>
        <v>0</v>
      </c>
      <c r="BI860" s="248">
        <f>IF(N860="nulová",J860,0)</f>
        <v>0</v>
      </c>
      <c r="BJ860" s="16" t="s">
        <v>93</v>
      </c>
      <c r="BK860" s="248">
        <f>ROUND(I860*H860,2)</f>
        <v>0</v>
      </c>
      <c r="BL860" s="16" t="s">
        <v>362</v>
      </c>
      <c r="BM860" s="247" t="s">
        <v>1913</v>
      </c>
    </row>
    <row r="861" spans="2:65" s="1" customFormat="1" ht="43.2" customHeight="1">
      <c r="B861" s="38"/>
      <c r="C861" s="236" t="s">
        <v>1914</v>
      </c>
      <c r="D861" s="236" t="s">
        <v>280</v>
      </c>
      <c r="E861" s="237" t="s">
        <v>1915</v>
      </c>
      <c r="F861" s="238" t="s">
        <v>1916</v>
      </c>
      <c r="G861" s="239" t="s">
        <v>333</v>
      </c>
      <c r="H861" s="240">
        <v>4.812</v>
      </c>
      <c r="I861" s="241"/>
      <c r="J861" s="242">
        <f>ROUND(I861*H861,2)</f>
        <v>0</v>
      </c>
      <c r="K861" s="238" t="s">
        <v>284</v>
      </c>
      <c r="L861" s="43"/>
      <c r="M861" s="243" t="s">
        <v>1</v>
      </c>
      <c r="N861" s="244" t="s">
        <v>51</v>
      </c>
      <c r="O861" s="86"/>
      <c r="P861" s="245">
        <f>O861*H861</f>
        <v>0</v>
      </c>
      <c r="Q861" s="245">
        <v>0</v>
      </c>
      <c r="R861" s="245">
        <f>Q861*H861</f>
        <v>0</v>
      </c>
      <c r="S861" s="245">
        <v>0</v>
      </c>
      <c r="T861" s="246">
        <f>S861*H861</f>
        <v>0</v>
      </c>
      <c r="AR861" s="247" t="s">
        <v>362</v>
      </c>
      <c r="AT861" s="247" t="s">
        <v>280</v>
      </c>
      <c r="AU861" s="247" t="s">
        <v>96</v>
      </c>
      <c r="AY861" s="16" t="s">
        <v>278</v>
      </c>
      <c r="BE861" s="248">
        <f>IF(N861="základní",J861,0)</f>
        <v>0</v>
      </c>
      <c r="BF861" s="248">
        <f>IF(N861="snížená",J861,0)</f>
        <v>0</v>
      </c>
      <c r="BG861" s="248">
        <f>IF(N861="zákl. přenesená",J861,0)</f>
        <v>0</v>
      </c>
      <c r="BH861" s="248">
        <f>IF(N861="sníž. přenesená",J861,0)</f>
        <v>0</v>
      </c>
      <c r="BI861" s="248">
        <f>IF(N861="nulová",J861,0)</f>
        <v>0</v>
      </c>
      <c r="BJ861" s="16" t="s">
        <v>93</v>
      </c>
      <c r="BK861" s="248">
        <f>ROUND(I861*H861,2)</f>
        <v>0</v>
      </c>
      <c r="BL861" s="16" t="s">
        <v>362</v>
      </c>
      <c r="BM861" s="247" t="s">
        <v>1917</v>
      </c>
    </row>
    <row r="862" spans="2:63" s="11" customFormat="1" ht="22.8" customHeight="1">
      <c r="B862" s="220"/>
      <c r="C862" s="221"/>
      <c r="D862" s="222" t="s">
        <v>85</v>
      </c>
      <c r="E862" s="234" t="s">
        <v>1918</v>
      </c>
      <c r="F862" s="234" t="s">
        <v>1919</v>
      </c>
      <c r="G862" s="221"/>
      <c r="H862" s="221"/>
      <c r="I862" s="224"/>
      <c r="J862" s="235">
        <f>BK862</f>
        <v>0</v>
      </c>
      <c r="K862" s="221"/>
      <c r="L862" s="226"/>
      <c r="M862" s="227"/>
      <c r="N862" s="228"/>
      <c r="O862" s="228"/>
      <c r="P862" s="229">
        <f>SUM(P863:P913)</f>
        <v>0</v>
      </c>
      <c r="Q862" s="228"/>
      <c r="R862" s="229">
        <f>SUM(R863:R913)</f>
        <v>1.24546104</v>
      </c>
      <c r="S862" s="228"/>
      <c r="T862" s="230">
        <f>SUM(T863:T913)</f>
        <v>0.1698</v>
      </c>
      <c r="AR862" s="231" t="s">
        <v>96</v>
      </c>
      <c r="AT862" s="232" t="s">
        <v>85</v>
      </c>
      <c r="AU862" s="232" t="s">
        <v>93</v>
      </c>
      <c r="AY862" s="231" t="s">
        <v>278</v>
      </c>
      <c r="BK862" s="233">
        <f>SUM(BK863:BK913)</f>
        <v>0</v>
      </c>
    </row>
    <row r="863" spans="2:65" s="1" customFormat="1" ht="32.4" customHeight="1">
      <c r="B863" s="38"/>
      <c r="C863" s="236" t="s">
        <v>1920</v>
      </c>
      <c r="D863" s="236" t="s">
        <v>280</v>
      </c>
      <c r="E863" s="237" t="s">
        <v>1921</v>
      </c>
      <c r="F863" s="238" t="s">
        <v>1922</v>
      </c>
      <c r="G863" s="239" t="s">
        <v>312</v>
      </c>
      <c r="H863" s="240">
        <v>56.6</v>
      </c>
      <c r="I863" s="241"/>
      <c r="J863" s="242">
        <f>ROUND(I863*H863,2)</f>
        <v>0</v>
      </c>
      <c r="K863" s="238" t="s">
        <v>284</v>
      </c>
      <c r="L863" s="43"/>
      <c r="M863" s="243" t="s">
        <v>1</v>
      </c>
      <c r="N863" s="244" t="s">
        <v>51</v>
      </c>
      <c r="O863" s="86"/>
      <c r="P863" s="245">
        <f>O863*H863</f>
        <v>0</v>
      </c>
      <c r="Q863" s="245">
        <v>0</v>
      </c>
      <c r="R863" s="245">
        <f>Q863*H863</f>
        <v>0</v>
      </c>
      <c r="S863" s="245">
        <v>0</v>
      </c>
      <c r="T863" s="246">
        <f>S863*H863</f>
        <v>0</v>
      </c>
      <c r="AR863" s="247" t="s">
        <v>362</v>
      </c>
      <c r="AT863" s="247" t="s">
        <v>280</v>
      </c>
      <c r="AU863" s="247" t="s">
        <v>96</v>
      </c>
      <c r="AY863" s="16" t="s">
        <v>278</v>
      </c>
      <c r="BE863" s="248">
        <f>IF(N863="základní",J863,0)</f>
        <v>0</v>
      </c>
      <c r="BF863" s="248">
        <f>IF(N863="snížená",J863,0)</f>
        <v>0</v>
      </c>
      <c r="BG863" s="248">
        <f>IF(N863="zákl. přenesená",J863,0)</f>
        <v>0</v>
      </c>
      <c r="BH863" s="248">
        <f>IF(N863="sníž. přenesená",J863,0)</f>
        <v>0</v>
      </c>
      <c r="BI863" s="248">
        <f>IF(N863="nulová",J863,0)</f>
        <v>0</v>
      </c>
      <c r="BJ863" s="16" t="s">
        <v>93</v>
      </c>
      <c r="BK863" s="248">
        <f>ROUND(I863*H863,2)</f>
        <v>0</v>
      </c>
      <c r="BL863" s="16" t="s">
        <v>362</v>
      </c>
      <c r="BM863" s="247" t="s">
        <v>1923</v>
      </c>
    </row>
    <row r="864" spans="2:51" s="12" customFormat="1" ht="12">
      <c r="B864" s="249"/>
      <c r="C864" s="250"/>
      <c r="D864" s="251" t="s">
        <v>291</v>
      </c>
      <c r="E864" s="252" t="s">
        <v>1</v>
      </c>
      <c r="F864" s="253" t="s">
        <v>1924</v>
      </c>
      <c r="G864" s="250"/>
      <c r="H864" s="254">
        <v>56.6</v>
      </c>
      <c r="I864" s="255"/>
      <c r="J864" s="250"/>
      <c r="K864" s="250"/>
      <c r="L864" s="256"/>
      <c r="M864" s="257"/>
      <c r="N864" s="258"/>
      <c r="O864" s="258"/>
      <c r="P864" s="258"/>
      <c r="Q864" s="258"/>
      <c r="R864" s="258"/>
      <c r="S864" s="258"/>
      <c r="T864" s="259"/>
      <c r="AT864" s="260" t="s">
        <v>291</v>
      </c>
      <c r="AU864" s="260" t="s">
        <v>96</v>
      </c>
      <c r="AV864" s="12" t="s">
        <v>96</v>
      </c>
      <c r="AW864" s="12" t="s">
        <v>42</v>
      </c>
      <c r="AX864" s="12" t="s">
        <v>93</v>
      </c>
      <c r="AY864" s="260" t="s">
        <v>278</v>
      </c>
    </row>
    <row r="865" spans="2:65" s="1" customFormat="1" ht="14.4" customHeight="1">
      <c r="B865" s="38"/>
      <c r="C865" s="236" t="s">
        <v>1925</v>
      </c>
      <c r="D865" s="236" t="s">
        <v>280</v>
      </c>
      <c r="E865" s="237" t="s">
        <v>1926</v>
      </c>
      <c r="F865" s="238" t="s">
        <v>1927</v>
      </c>
      <c r="G865" s="239" t="s">
        <v>312</v>
      </c>
      <c r="H865" s="240">
        <v>349.582</v>
      </c>
      <c r="I865" s="241"/>
      <c r="J865" s="242">
        <f>ROUND(I865*H865,2)</f>
        <v>0</v>
      </c>
      <c r="K865" s="238" t="s">
        <v>284</v>
      </c>
      <c r="L865" s="43"/>
      <c r="M865" s="243" t="s">
        <v>1</v>
      </c>
      <c r="N865" s="244" t="s">
        <v>51</v>
      </c>
      <c r="O865" s="86"/>
      <c r="P865" s="245">
        <f>O865*H865</f>
        <v>0</v>
      </c>
      <c r="Q865" s="245">
        <v>0</v>
      </c>
      <c r="R865" s="245">
        <f>Q865*H865</f>
        <v>0</v>
      </c>
      <c r="S865" s="245">
        <v>0</v>
      </c>
      <c r="T865" s="246">
        <f>S865*H865</f>
        <v>0</v>
      </c>
      <c r="AR865" s="247" t="s">
        <v>362</v>
      </c>
      <c r="AT865" s="247" t="s">
        <v>280</v>
      </c>
      <c r="AU865" s="247" t="s">
        <v>96</v>
      </c>
      <c r="AY865" s="16" t="s">
        <v>278</v>
      </c>
      <c r="BE865" s="248">
        <f>IF(N865="základní",J865,0)</f>
        <v>0</v>
      </c>
      <c r="BF865" s="248">
        <f>IF(N865="snížená",J865,0)</f>
        <v>0</v>
      </c>
      <c r="BG865" s="248">
        <f>IF(N865="zákl. přenesená",J865,0)</f>
        <v>0</v>
      </c>
      <c r="BH865" s="248">
        <f>IF(N865="sníž. přenesená",J865,0)</f>
        <v>0</v>
      </c>
      <c r="BI865" s="248">
        <f>IF(N865="nulová",J865,0)</f>
        <v>0</v>
      </c>
      <c r="BJ865" s="16" t="s">
        <v>93</v>
      </c>
      <c r="BK865" s="248">
        <f>ROUND(I865*H865,2)</f>
        <v>0</v>
      </c>
      <c r="BL865" s="16" t="s">
        <v>362</v>
      </c>
      <c r="BM865" s="247" t="s">
        <v>1928</v>
      </c>
    </row>
    <row r="866" spans="2:51" s="12" customFormat="1" ht="12">
      <c r="B866" s="249"/>
      <c r="C866" s="250"/>
      <c r="D866" s="251" t="s">
        <v>291</v>
      </c>
      <c r="E866" s="252" t="s">
        <v>1</v>
      </c>
      <c r="F866" s="253" t="s">
        <v>1924</v>
      </c>
      <c r="G866" s="250"/>
      <c r="H866" s="254">
        <v>56.6</v>
      </c>
      <c r="I866" s="255"/>
      <c r="J866" s="250"/>
      <c r="K866" s="250"/>
      <c r="L866" s="256"/>
      <c r="M866" s="257"/>
      <c r="N866" s="258"/>
      <c r="O866" s="258"/>
      <c r="P866" s="258"/>
      <c r="Q866" s="258"/>
      <c r="R866" s="258"/>
      <c r="S866" s="258"/>
      <c r="T866" s="259"/>
      <c r="AT866" s="260" t="s">
        <v>291</v>
      </c>
      <c r="AU866" s="260" t="s">
        <v>96</v>
      </c>
      <c r="AV866" s="12" t="s">
        <v>96</v>
      </c>
      <c r="AW866" s="12" t="s">
        <v>42</v>
      </c>
      <c r="AX866" s="12" t="s">
        <v>86</v>
      </c>
      <c r="AY866" s="260" t="s">
        <v>278</v>
      </c>
    </row>
    <row r="867" spans="2:51" s="12" customFormat="1" ht="12">
      <c r="B867" s="249"/>
      <c r="C867" s="250"/>
      <c r="D867" s="251" t="s">
        <v>291</v>
      </c>
      <c r="E867" s="252" t="s">
        <v>1</v>
      </c>
      <c r="F867" s="253" t="s">
        <v>1929</v>
      </c>
      <c r="G867" s="250"/>
      <c r="H867" s="254">
        <v>292.982</v>
      </c>
      <c r="I867" s="255"/>
      <c r="J867" s="250"/>
      <c r="K867" s="250"/>
      <c r="L867" s="256"/>
      <c r="M867" s="257"/>
      <c r="N867" s="258"/>
      <c r="O867" s="258"/>
      <c r="P867" s="258"/>
      <c r="Q867" s="258"/>
      <c r="R867" s="258"/>
      <c r="S867" s="258"/>
      <c r="T867" s="259"/>
      <c r="AT867" s="260" t="s">
        <v>291</v>
      </c>
      <c r="AU867" s="260" t="s">
        <v>96</v>
      </c>
      <c r="AV867" s="12" t="s">
        <v>96</v>
      </c>
      <c r="AW867" s="12" t="s">
        <v>42</v>
      </c>
      <c r="AX867" s="12" t="s">
        <v>86</v>
      </c>
      <c r="AY867" s="260" t="s">
        <v>278</v>
      </c>
    </row>
    <row r="868" spans="2:51" s="14" customFormat="1" ht="12">
      <c r="B868" s="271"/>
      <c r="C868" s="272"/>
      <c r="D868" s="251" t="s">
        <v>291</v>
      </c>
      <c r="E868" s="273" t="s">
        <v>1</v>
      </c>
      <c r="F868" s="274" t="s">
        <v>361</v>
      </c>
      <c r="G868" s="272"/>
      <c r="H868" s="275">
        <v>349.582</v>
      </c>
      <c r="I868" s="276"/>
      <c r="J868" s="272"/>
      <c r="K868" s="272"/>
      <c r="L868" s="277"/>
      <c r="M868" s="278"/>
      <c r="N868" s="279"/>
      <c r="O868" s="279"/>
      <c r="P868" s="279"/>
      <c r="Q868" s="279"/>
      <c r="R868" s="279"/>
      <c r="S868" s="279"/>
      <c r="T868" s="280"/>
      <c r="AT868" s="281" t="s">
        <v>291</v>
      </c>
      <c r="AU868" s="281" t="s">
        <v>96</v>
      </c>
      <c r="AV868" s="14" t="s">
        <v>285</v>
      </c>
      <c r="AW868" s="14" t="s">
        <v>42</v>
      </c>
      <c r="AX868" s="14" t="s">
        <v>93</v>
      </c>
      <c r="AY868" s="281" t="s">
        <v>278</v>
      </c>
    </row>
    <row r="869" spans="2:65" s="1" customFormat="1" ht="32.4" customHeight="1">
      <c r="B869" s="38"/>
      <c r="C869" s="236" t="s">
        <v>1930</v>
      </c>
      <c r="D869" s="236" t="s">
        <v>280</v>
      </c>
      <c r="E869" s="237" t="s">
        <v>1931</v>
      </c>
      <c r="F869" s="238" t="s">
        <v>1932</v>
      </c>
      <c r="G869" s="239" t="s">
        <v>312</v>
      </c>
      <c r="H869" s="240">
        <v>699.16</v>
      </c>
      <c r="I869" s="241"/>
      <c r="J869" s="242">
        <f>ROUND(I869*H869,2)</f>
        <v>0</v>
      </c>
      <c r="K869" s="238" t="s">
        <v>284</v>
      </c>
      <c r="L869" s="43"/>
      <c r="M869" s="243" t="s">
        <v>1</v>
      </c>
      <c r="N869" s="244" t="s">
        <v>51</v>
      </c>
      <c r="O869" s="86"/>
      <c r="P869" s="245">
        <f>O869*H869</f>
        <v>0</v>
      </c>
      <c r="Q869" s="245">
        <v>3E-05</v>
      </c>
      <c r="R869" s="245">
        <f>Q869*H869</f>
        <v>0.0209748</v>
      </c>
      <c r="S869" s="245">
        <v>0</v>
      </c>
      <c r="T869" s="246">
        <f>S869*H869</f>
        <v>0</v>
      </c>
      <c r="AR869" s="247" t="s">
        <v>362</v>
      </c>
      <c r="AT869" s="247" t="s">
        <v>280</v>
      </c>
      <c r="AU869" s="247" t="s">
        <v>96</v>
      </c>
      <c r="AY869" s="16" t="s">
        <v>278</v>
      </c>
      <c r="BE869" s="248">
        <f>IF(N869="základní",J869,0)</f>
        <v>0</v>
      </c>
      <c r="BF869" s="248">
        <f>IF(N869="snížená",J869,0)</f>
        <v>0</v>
      </c>
      <c r="BG869" s="248">
        <f>IF(N869="zákl. přenesená",J869,0)</f>
        <v>0</v>
      </c>
      <c r="BH869" s="248">
        <f>IF(N869="sníž. přenesená",J869,0)</f>
        <v>0</v>
      </c>
      <c r="BI869" s="248">
        <f>IF(N869="nulová",J869,0)</f>
        <v>0</v>
      </c>
      <c r="BJ869" s="16" t="s">
        <v>93</v>
      </c>
      <c r="BK869" s="248">
        <f>ROUND(I869*H869,2)</f>
        <v>0</v>
      </c>
      <c r="BL869" s="16" t="s">
        <v>362</v>
      </c>
      <c r="BM869" s="247" t="s">
        <v>1933</v>
      </c>
    </row>
    <row r="870" spans="2:51" s="12" customFormat="1" ht="12">
      <c r="B870" s="249"/>
      <c r="C870" s="250"/>
      <c r="D870" s="251" t="s">
        <v>291</v>
      </c>
      <c r="E870" s="252" t="s">
        <v>1</v>
      </c>
      <c r="F870" s="253" t="s">
        <v>1934</v>
      </c>
      <c r="G870" s="250"/>
      <c r="H870" s="254">
        <v>699.16</v>
      </c>
      <c r="I870" s="255"/>
      <c r="J870" s="250"/>
      <c r="K870" s="250"/>
      <c r="L870" s="256"/>
      <c r="M870" s="257"/>
      <c r="N870" s="258"/>
      <c r="O870" s="258"/>
      <c r="P870" s="258"/>
      <c r="Q870" s="258"/>
      <c r="R870" s="258"/>
      <c r="S870" s="258"/>
      <c r="T870" s="259"/>
      <c r="AT870" s="260" t="s">
        <v>291</v>
      </c>
      <c r="AU870" s="260" t="s">
        <v>96</v>
      </c>
      <c r="AV870" s="12" t="s">
        <v>96</v>
      </c>
      <c r="AW870" s="12" t="s">
        <v>42</v>
      </c>
      <c r="AX870" s="12" t="s">
        <v>93</v>
      </c>
      <c r="AY870" s="260" t="s">
        <v>278</v>
      </c>
    </row>
    <row r="871" spans="2:65" s="1" customFormat="1" ht="21.6" customHeight="1">
      <c r="B871" s="38"/>
      <c r="C871" s="236" t="s">
        <v>1935</v>
      </c>
      <c r="D871" s="236" t="s">
        <v>280</v>
      </c>
      <c r="E871" s="237" t="s">
        <v>1936</v>
      </c>
      <c r="F871" s="238" t="s">
        <v>1937</v>
      </c>
      <c r="G871" s="239" t="s">
        <v>312</v>
      </c>
      <c r="H871" s="240">
        <v>56.6</v>
      </c>
      <c r="I871" s="241"/>
      <c r="J871" s="242">
        <f>ROUND(I871*H871,2)</f>
        <v>0</v>
      </c>
      <c r="K871" s="238" t="s">
        <v>284</v>
      </c>
      <c r="L871" s="43"/>
      <c r="M871" s="243" t="s">
        <v>1</v>
      </c>
      <c r="N871" s="244" t="s">
        <v>51</v>
      </c>
      <c r="O871" s="86"/>
      <c r="P871" s="245">
        <f>O871*H871</f>
        <v>0</v>
      </c>
      <c r="Q871" s="245">
        <v>0</v>
      </c>
      <c r="R871" s="245">
        <f>Q871*H871</f>
        <v>0</v>
      </c>
      <c r="S871" s="245">
        <v>0.003</v>
      </c>
      <c r="T871" s="246">
        <f>S871*H871</f>
        <v>0.1698</v>
      </c>
      <c r="AR871" s="247" t="s">
        <v>362</v>
      </c>
      <c r="AT871" s="247" t="s">
        <v>280</v>
      </c>
      <c r="AU871" s="247" t="s">
        <v>96</v>
      </c>
      <c r="AY871" s="16" t="s">
        <v>278</v>
      </c>
      <c r="BE871" s="248">
        <f>IF(N871="základní",J871,0)</f>
        <v>0</v>
      </c>
      <c r="BF871" s="248">
        <f>IF(N871="snížená",J871,0)</f>
        <v>0</v>
      </c>
      <c r="BG871" s="248">
        <f>IF(N871="zákl. přenesená",J871,0)</f>
        <v>0</v>
      </c>
      <c r="BH871" s="248">
        <f>IF(N871="sníž. přenesená",J871,0)</f>
        <v>0</v>
      </c>
      <c r="BI871" s="248">
        <f>IF(N871="nulová",J871,0)</f>
        <v>0</v>
      </c>
      <c r="BJ871" s="16" t="s">
        <v>93</v>
      </c>
      <c r="BK871" s="248">
        <f>ROUND(I871*H871,2)</f>
        <v>0</v>
      </c>
      <c r="BL871" s="16" t="s">
        <v>362</v>
      </c>
      <c r="BM871" s="247" t="s">
        <v>1938</v>
      </c>
    </row>
    <row r="872" spans="2:51" s="12" customFormat="1" ht="12">
      <c r="B872" s="249"/>
      <c r="C872" s="250"/>
      <c r="D872" s="251" t="s">
        <v>291</v>
      </c>
      <c r="E872" s="252" t="s">
        <v>1</v>
      </c>
      <c r="F872" s="253" t="s">
        <v>1924</v>
      </c>
      <c r="G872" s="250"/>
      <c r="H872" s="254">
        <v>56.6</v>
      </c>
      <c r="I872" s="255"/>
      <c r="J872" s="250"/>
      <c r="K872" s="250"/>
      <c r="L872" s="256"/>
      <c r="M872" s="257"/>
      <c r="N872" s="258"/>
      <c r="O872" s="258"/>
      <c r="P872" s="258"/>
      <c r="Q872" s="258"/>
      <c r="R872" s="258"/>
      <c r="S872" s="258"/>
      <c r="T872" s="259"/>
      <c r="AT872" s="260" t="s">
        <v>291</v>
      </c>
      <c r="AU872" s="260" t="s">
        <v>96</v>
      </c>
      <c r="AV872" s="12" t="s">
        <v>96</v>
      </c>
      <c r="AW872" s="12" t="s">
        <v>42</v>
      </c>
      <c r="AX872" s="12" t="s">
        <v>93</v>
      </c>
      <c r="AY872" s="260" t="s">
        <v>278</v>
      </c>
    </row>
    <row r="873" spans="2:65" s="1" customFormat="1" ht="21.6" customHeight="1">
      <c r="B873" s="38"/>
      <c r="C873" s="236" t="s">
        <v>1939</v>
      </c>
      <c r="D873" s="236" t="s">
        <v>280</v>
      </c>
      <c r="E873" s="237" t="s">
        <v>1940</v>
      </c>
      <c r="F873" s="238" t="s">
        <v>1941</v>
      </c>
      <c r="G873" s="239" t="s">
        <v>312</v>
      </c>
      <c r="H873" s="240">
        <v>69.731</v>
      </c>
      <c r="I873" s="241"/>
      <c r="J873" s="242">
        <f>ROUND(I873*H873,2)</f>
        <v>0</v>
      </c>
      <c r="K873" s="238" t="s">
        <v>284</v>
      </c>
      <c r="L873" s="43"/>
      <c r="M873" s="243" t="s">
        <v>1</v>
      </c>
      <c r="N873" s="244" t="s">
        <v>51</v>
      </c>
      <c r="O873" s="86"/>
      <c r="P873" s="245">
        <f>O873*H873</f>
        <v>0</v>
      </c>
      <c r="Q873" s="245">
        <v>0.0005</v>
      </c>
      <c r="R873" s="245">
        <f>Q873*H873</f>
        <v>0.0348655</v>
      </c>
      <c r="S873" s="245">
        <v>0</v>
      </c>
      <c r="T873" s="246">
        <f>S873*H873</f>
        <v>0</v>
      </c>
      <c r="AR873" s="247" t="s">
        <v>362</v>
      </c>
      <c r="AT873" s="247" t="s">
        <v>280</v>
      </c>
      <c r="AU873" s="247" t="s">
        <v>96</v>
      </c>
      <c r="AY873" s="16" t="s">
        <v>278</v>
      </c>
      <c r="BE873" s="248">
        <f>IF(N873="základní",J873,0)</f>
        <v>0</v>
      </c>
      <c r="BF873" s="248">
        <f>IF(N873="snížená",J873,0)</f>
        <v>0</v>
      </c>
      <c r="BG873" s="248">
        <f>IF(N873="zákl. přenesená",J873,0)</f>
        <v>0</v>
      </c>
      <c r="BH873" s="248">
        <f>IF(N873="sníž. přenesená",J873,0)</f>
        <v>0</v>
      </c>
      <c r="BI873" s="248">
        <f>IF(N873="nulová",J873,0)</f>
        <v>0</v>
      </c>
      <c r="BJ873" s="16" t="s">
        <v>93</v>
      </c>
      <c r="BK873" s="248">
        <f>ROUND(I873*H873,2)</f>
        <v>0</v>
      </c>
      <c r="BL873" s="16" t="s">
        <v>362</v>
      </c>
      <c r="BM873" s="247" t="s">
        <v>1942</v>
      </c>
    </row>
    <row r="874" spans="2:51" s="12" customFormat="1" ht="12">
      <c r="B874" s="249"/>
      <c r="C874" s="250"/>
      <c r="D874" s="251" t="s">
        <v>291</v>
      </c>
      <c r="E874" s="252" t="s">
        <v>1</v>
      </c>
      <c r="F874" s="253" t="s">
        <v>1943</v>
      </c>
      <c r="G874" s="250"/>
      <c r="H874" s="254">
        <v>69.731</v>
      </c>
      <c r="I874" s="255"/>
      <c r="J874" s="250"/>
      <c r="K874" s="250"/>
      <c r="L874" s="256"/>
      <c r="M874" s="257"/>
      <c r="N874" s="258"/>
      <c r="O874" s="258"/>
      <c r="P874" s="258"/>
      <c r="Q874" s="258"/>
      <c r="R874" s="258"/>
      <c r="S874" s="258"/>
      <c r="T874" s="259"/>
      <c r="AT874" s="260" t="s">
        <v>291</v>
      </c>
      <c r="AU874" s="260" t="s">
        <v>96</v>
      </c>
      <c r="AV874" s="12" t="s">
        <v>96</v>
      </c>
      <c r="AW874" s="12" t="s">
        <v>42</v>
      </c>
      <c r="AX874" s="12" t="s">
        <v>93</v>
      </c>
      <c r="AY874" s="260" t="s">
        <v>278</v>
      </c>
    </row>
    <row r="875" spans="2:65" s="1" customFormat="1" ht="32.4" customHeight="1">
      <c r="B875" s="38"/>
      <c r="C875" s="282" t="s">
        <v>1944</v>
      </c>
      <c r="D875" s="282" t="s">
        <v>407</v>
      </c>
      <c r="E875" s="283" t="s">
        <v>1945</v>
      </c>
      <c r="F875" s="284" t="s">
        <v>1946</v>
      </c>
      <c r="G875" s="285" t="s">
        <v>312</v>
      </c>
      <c r="H875" s="286">
        <v>79.676</v>
      </c>
      <c r="I875" s="287"/>
      <c r="J875" s="288">
        <f>ROUND(I875*H875,2)</f>
        <v>0</v>
      </c>
      <c r="K875" s="284" t="s">
        <v>284</v>
      </c>
      <c r="L875" s="289"/>
      <c r="M875" s="290" t="s">
        <v>1</v>
      </c>
      <c r="N875" s="291" t="s">
        <v>51</v>
      </c>
      <c r="O875" s="86"/>
      <c r="P875" s="245">
        <f>O875*H875</f>
        <v>0</v>
      </c>
      <c r="Q875" s="245">
        <v>0.00175</v>
      </c>
      <c r="R875" s="245">
        <f>Q875*H875</f>
        <v>0.139433</v>
      </c>
      <c r="S875" s="245">
        <v>0</v>
      </c>
      <c r="T875" s="246">
        <f>S875*H875</f>
        <v>0</v>
      </c>
      <c r="AR875" s="247" t="s">
        <v>444</v>
      </c>
      <c r="AT875" s="247" t="s">
        <v>407</v>
      </c>
      <c r="AU875" s="247" t="s">
        <v>96</v>
      </c>
      <c r="AY875" s="16" t="s">
        <v>278</v>
      </c>
      <c r="BE875" s="248">
        <f>IF(N875="základní",J875,0)</f>
        <v>0</v>
      </c>
      <c r="BF875" s="248">
        <f>IF(N875="snížená",J875,0)</f>
        <v>0</v>
      </c>
      <c r="BG875" s="248">
        <f>IF(N875="zákl. přenesená",J875,0)</f>
        <v>0</v>
      </c>
      <c r="BH875" s="248">
        <f>IF(N875="sníž. přenesená",J875,0)</f>
        <v>0</v>
      </c>
      <c r="BI875" s="248">
        <f>IF(N875="nulová",J875,0)</f>
        <v>0</v>
      </c>
      <c r="BJ875" s="16" t="s">
        <v>93</v>
      </c>
      <c r="BK875" s="248">
        <f>ROUND(I875*H875,2)</f>
        <v>0</v>
      </c>
      <c r="BL875" s="16" t="s">
        <v>362</v>
      </c>
      <c r="BM875" s="247" t="s">
        <v>1947</v>
      </c>
    </row>
    <row r="876" spans="2:51" s="12" customFormat="1" ht="12">
      <c r="B876" s="249"/>
      <c r="C876" s="250"/>
      <c r="D876" s="251" t="s">
        <v>291</v>
      </c>
      <c r="E876" s="252" t="s">
        <v>1</v>
      </c>
      <c r="F876" s="253" t="s">
        <v>1948</v>
      </c>
      <c r="G876" s="250"/>
      <c r="H876" s="254">
        <v>69.731</v>
      </c>
      <c r="I876" s="255"/>
      <c r="J876" s="250"/>
      <c r="K876" s="250"/>
      <c r="L876" s="256"/>
      <c r="M876" s="257"/>
      <c r="N876" s="258"/>
      <c r="O876" s="258"/>
      <c r="P876" s="258"/>
      <c r="Q876" s="258"/>
      <c r="R876" s="258"/>
      <c r="S876" s="258"/>
      <c r="T876" s="259"/>
      <c r="AT876" s="260" t="s">
        <v>291</v>
      </c>
      <c r="AU876" s="260" t="s">
        <v>96</v>
      </c>
      <c r="AV876" s="12" t="s">
        <v>96</v>
      </c>
      <c r="AW876" s="12" t="s">
        <v>42</v>
      </c>
      <c r="AX876" s="12" t="s">
        <v>86</v>
      </c>
      <c r="AY876" s="260" t="s">
        <v>278</v>
      </c>
    </row>
    <row r="877" spans="2:51" s="12" customFormat="1" ht="12">
      <c r="B877" s="249"/>
      <c r="C877" s="250"/>
      <c r="D877" s="251" t="s">
        <v>291</v>
      </c>
      <c r="E877" s="252" t="s">
        <v>1</v>
      </c>
      <c r="F877" s="253" t="s">
        <v>1949</v>
      </c>
      <c r="G877" s="250"/>
      <c r="H877" s="254">
        <v>2.702</v>
      </c>
      <c r="I877" s="255"/>
      <c r="J877" s="250"/>
      <c r="K877" s="250"/>
      <c r="L877" s="256"/>
      <c r="M877" s="257"/>
      <c r="N877" s="258"/>
      <c r="O877" s="258"/>
      <c r="P877" s="258"/>
      <c r="Q877" s="258"/>
      <c r="R877" s="258"/>
      <c r="S877" s="258"/>
      <c r="T877" s="259"/>
      <c r="AT877" s="260" t="s">
        <v>291</v>
      </c>
      <c r="AU877" s="260" t="s">
        <v>96</v>
      </c>
      <c r="AV877" s="12" t="s">
        <v>96</v>
      </c>
      <c r="AW877" s="12" t="s">
        <v>42</v>
      </c>
      <c r="AX877" s="12" t="s">
        <v>86</v>
      </c>
      <c r="AY877" s="260" t="s">
        <v>278</v>
      </c>
    </row>
    <row r="878" spans="2:51" s="14" customFormat="1" ht="12">
      <c r="B878" s="271"/>
      <c r="C878" s="272"/>
      <c r="D878" s="251" t="s">
        <v>291</v>
      </c>
      <c r="E878" s="273" t="s">
        <v>1</v>
      </c>
      <c r="F878" s="274" t="s">
        <v>361</v>
      </c>
      <c r="G878" s="272"/>
      <c r="H878" s="275">
        <v>72.433</v>
      </c>
      <c r="I878" s="276"/>
      <c r="J878" s="272"/>
      <c r="K878" s="272"/>
      <c r="L878" s="277"/>
      <c r="M878" s="278"/>
      <c r="N878" s="279"/>
      <c r="O878" s="279"/>
      <c r="P878" s="279"/>
      <c r="Q878" s="279"/>
      <c r="R878" s="279"/>
      <c r="S878" s="279"/>
      <c r="T878" s="280"/>
      <c r="AT878" s="281" t="s">
        <v>291</v>
      </c>
      <c r="AU878" s="281" t="s">
        <v>96</v>
      </c>
      <c r="AV878" s="14" t="s">
        <v>285</v>
      </c>
      <c r="AW878" s="14" t="s">
        <v>42</v>
      </c>
      <c r="AX878" s="14" t="s">
        <v>93</v>
      </c>
      <c r="AY878" s="281" t="s">
        <v>278</v>
      </c>
    </row>
    <row r="879" spans="2:51" s="12" customFormat="1" ht="12">
      <c r="B879" s="249"/>
      <c r="C879" s="250"/>
      <c r="D879" s="251" t="s">
        <v>291</v>
      </c>
      <c r="E879" s="250"/>
      <c r="F879" s="253" t="s">
        <v>1950</v>
      </c>
      <c r="G879" s="250"/>
      <c r="H879" s="254">
        <v>79.676</v>
      </c>
      <c r="I879" s="255"/>
      <c r="J879" s="250"/>
      <c r="K879" s="250"/>
      <c r="L879" s="256"/>
      <c r="M879" s="257"/>
      <c r="N879" s="258"/>
      <c r="O879" s="258"/>
      <c r="P879" s="258"/>
      <c r="Q879" s="258"/>
      <c r="R879" s="258"/>
      <c r="S879" s="258"/>
      <c r="T879" s="259"/>
      <c r="AT879" s="260" t="s">
        <v>291</v>
      </c>
      <c r="AU879" s="260" t="s">
        <v>96</v>
      </c>
      <c r="AV879" s="12" t="s">
        <v>96</v>
      </c>
      <c r="AW879" s="12" t="s">
        <v>4</v>
      </c>
      <c r="AX879" s="12" t="s">
        <v>93</v>
      </c>
      <c r="AY879" s="260" t="s">
        <v>278</v>
      </c>
    </row>
    <row r="880" spans="2:65" s="1" customFormat="1" ht="21.6" customHeight="1">
      <c r="B880" s="38"/>
      <c r="C880" s="236" t="s">
        <v>1951</v>
      </c>
      <c r="D880" s="236" t="s">
        <v>280</v>
      </c>
      <c r="E880" s="237" t="s">
        <v>1952</v>
      </c>
      <c r="F880" s="238" t="s">
        <v>1953</v>
      </c>
      <c r="G880" s="239" t="s">
        <v>312</v>
      </c>
      <c r="H880" s="240">
        <v>249.995</v>
      </c>
      <c r="I880" s="241"/>
      <c r="J880" s="242">
        <f>ROUND(I880*H880,2)</f>
        <v>0</v>
      </c>
      <c r="K880" s="238" t="s">
        <v>284</v>
      </c>
      <c r="L880" s="43"/>
      <c r="M880" s="243" t="s">
        <v>1</v>
      </c>
      <c r="N880" s="244" t="s">
        <v>51</v>
      </c>
      <c r="O880" s="86"/>
      <c r="P880" s="245">
        <f>O880*H880</f>
        <v>0</v>
      </c>
      <c r="Q880" s="245">
        <v>0.0003</v>
      </c>
      <c r="R880" s="245">
        <f>Q880*H880</f>
        <v>0.0749985</v>
      </c>
      <c r="S880" s="245">
        <v>0</v>
      </c>
      <c r="T880" s="246">
        <f>S880*H880</f>
        <v>0</v>
      </c>
      <c r="AR880" s="247" t="s">
        <v>362</v>
      </c>
      <c r="AT880" s="247" t="s">
        <v>280</v>
      </c>
      <c r="AU880" s="247" t="s">
        <v>96</v>
      </c>
      <c r="AY880" s="16" t="s">
        <v>278</v>
      </c>
      <c r="BE880" s="248">
        <f>IF(N880="základní",J880,0)</f>
        <v>0</v>
      </c>
      <c r="BF880" s="248">
        <f>IF(N880="snížená",J880,0)</f>
        <v>0</v>
      </c>
      <c r="BG880" s="248">
        <f>IF(N880="zákl. přenesená",J880,0)</f>
        <v>0</v>
      </c>
      <c r="BH880" s="248">
        <f>IF(N880="sníž. přenesená",J880,0)</f>
        <v>0</v>
      </c>
      <c r="BI880" s="248">
        <f>IF(N880="nulová",J880,0)</f>
        <v>0</v>
      </c>
      <c r="BJ880" s="16" t="s">
        <v>93</v>
      </c>
      <c r="BK880" s="248">
        <f>ROUND(I880*H880,2)</f>
        <v>0</v>
      </c>
      <c r="BL880" s="16" t="s">
        <v>362</v>
      </c>
      <c r="BM880" s="247" t="s">
        <v>1954</v>
      </c>
    </row>
    <row r="881" spans="2:51" s="12" customFormat="1" ht="12">
      <c r="B881" s="249"/>
      <c r="C881" s="250"/>
      <c r="D881" s="251" t="s">
        <v>291</v>
      </c>
      <c r="E881" s="252" t="s">
        <v>1</v>
      </c>
      <c r="F881" s="253" t="s">
        <v>1955</v>
      </c>
      <c r="G881" s="250"/>
      <c r="H881" s="254">
        <v>223.251</v>
      </c>
      <c r="I881" s="255"/>
      <c r="J881" s="250"/>
      <c r="K881" s="250"/>
      <c r="L881" s="256"/>
      <c r="M881" s="257"/>
      <c r="N881" s="258"/>
      <c r="O881" s="258"/>
      <c r="P881" s="258"/>
      <c r="Q881" s="258"/>
      <c r="R881" s="258"/>
      <c r="S881" s="258"/>
      <c r="T881" s="259"/>
      <c r="AT881" s="260" t="s">
        <v>291</v>
      </c>
      <c r="AU881" s="260" t="s">
        <v>96</v>
      </c>
      <c r="AV881" s="12" t="s">
        <v>96</v>
      </c>
      <c r="AW881" s="12" t="s">
        <v>42</v>
      </c>
      <c r="AX881" s="12" t="s">
        <v>86</v>
      </c>
      <c r="AY881" s="260" t="s">
        <v>278</v>
      </c>
    </row>
    <row r="882" spans="2:51" s="12" customFormat="1" ht="12">
      <c r="B882" s="249"/>
      <c r="C882" s="250"/>
      <c r="D882" s="251" t="s">
        <v>291</v>
      </c>
      <c r="E882" s="252" t="s">
        <v>1</v>
      </c>
      <c r="F882" s="253" t="s">
        <v>1956</v>
      </c>
      <c r="G882" s="250"/>
      <c r="H882" s="254">
        <v>26.744</v>
      </c>
      <c r="I882" s="255"/>
      <c r="J882" s="250"/>
      <c r="K882" s="250"/>
      <c r="L882" s="256"/>
      <c r="M882" s="257"/>
      <c r="N882" s="258"/>
      <c r="O882" s="258"/>
      <c r="P882" s="258"/>
      <c r="Q882" s="258"/>
      <c r="R882" s="258"/>
      <c r="S882" s="258"/>
      <c r="T882" s="259"/>
      <c r="AT882" s="260" t="s">
        <v>291</v>
      </c>
      <c r="AU882" s="260" t="s">
        <v>96</v>
      </c>
      <c r="AV882" s="12" t="s">
        <v>96</v>
      </c>
      <c r="AW882" s="12" t="s">
        <v>42</v>
      </c>
      <c r="AX882" s="12" t="s">
        <v>86</v>
      </c>
      <c r="AY882" s="260" t="s">
        <v>278</v>
      </c>
    </row>
    <row r="883" spans="2:51" s="14" customFormat="1" ht="12">
      <c r="B883" s="271"/>
      <c r="C883" s="272"/>
      <c r="D883" s="251" t="s">
        <v>291</v>
      </c>
      <c r="E883" s="273" t="s">
        <v>1</v>
      </c>
      <c r="F883" s="274" t="s">
        <v>361</v>
      </c>
      <c r="G883" s="272"/>
      <c r="H883" s="275">
        <v>249.995</v>
      </c>
      <c r="I883" s="276"/>
      <c r="J883" s="272"/>
      <c r="K883" s="272"/>
      <c r="L883" s="277"/>
      <c r="M883" s="278"/>
      <c r="N883" s="279"/>
      <c r="O883" s="279"/>
      <c r="P883" s="279"/>
      <c r="Q883" s="279"/>
      <c r="R883" s="279"/>
      <c r="S883" s="279"/>
      <c r="T883" s="280"/>
      <c r="AT883" s="281" t="s">
        <v>291</v>
      </c>
      <c r="AU883" s="281" t="s">
        <v>96</v>
      </c>
      <c r="AV883" s="14" t="s">
        <v>285</v>
      </c>
      <c r="AW883" s="14" t="s">
        <v>42</v>
      </c>
      <c r="AX883" s="14" t="s">
        <v>93</v>
      </c>
      <c r="AY883" s="281" t="s">
        <v>278</v>
      </c>
    </row>
    <row r="884" spans="2:65" s="1" customFormat="1" ht="21.6" customHeight="1">
      <c r="B884" s="38"/>
      <c r="C884" s="236" t="s">
        <v>1957</v>
      </c>
      <c r="D884" s="236" t="s">
        <v>280</v>
      </c>
      <c r="E884" s="237" t="s">
        <v>1958</v>
      </c>
      <c r="F884" s="238" t="s">
        <v>1959</v>
      </c>
      <c r="G884" s="239" t="s">
        <v>283</v>
      </c>
      <c r="H884" s="240">
        <v>117.207</v>
      </c>
      <c r="I884" s="241"/>
      <c r="J884" s="242">
        <f>ROUND(I884*H884,2)</f>
        <v>0</v>
      </c>
      <c r="K884" s="238" t="s">
        <v>284</v>
      </c>
      <c r="L884" s="43"/>
      <c r="M884" s="243" t="s">
        <v>1</v>
      </c>
      <c r="N884" s="244" t="s">
        <v>51</v>
      </c>
      <c r="O884" s="86"/>
      <c r="P884" s="245">
        <f>O884*H884</f>
        <v>0</v>
      </c>
      <c r="Q884" s="245">
        <v>2E-05</v>
      </c>
      <c r="R884" s="245">
        <f>Q884*H884</f>
        <v>0.00234414</v>
      </c>
      <c r="S884" s="245">
        <v>0</v>
      </c>
      <c r="T884" s="246">
        <f>S884*H884</f>
        <v>0</v>
      </c>
      <c r="AR884" s="247" t="s">
        <v>362</v>
      </c>
      <c r="AT884" s="247" t="s">
        <v>280</v>
      </c>
      <c r="AU884" s="247" t="s">
        <v>96</v>
      </c>
      <c r="AY884" s="16" t="s">
        <v>278</v>
      </c>
      <c r="BE884" s="248">
        <f>IF(N884="základní",J884,0)</f>
        <v>0</v>
      </c>
      <c r="BF884" s="248">
        <f>IF(N884="snížená",J884,0)</f>
        <v>0</v>
      </c>
      <c r="BG884" s="248">
        <f>IF(N884="zákl. přenesená",J884,0)</f>
        <v>0</v>
      </c>
      <c r="BH884" s="248">
        <f>IF(N884="sníž. přenesená",J884,0)</f>
        <v>0</v>
      </c>
      <c r="BI884" s="248">
        <f>IF(N884="nulová",J884,0)</f>
        <v>0</v>
      </c>
      <c r="BJ884" s="16" t="s">
        <v>93</v>
      </c>
      <c r="BK884" s="248">
        <f>ROUND(I884*H884,2)</f>
        <v>0</v>
      </c>
      <c r="BL884" s="16" t="s">
        <v>362</v>
      </c>
      <c r="BM884" s="247" t="s">
        <v>1960</v>
      </c>
    </row>
    <row r="885" spans="2:51" s="12" customFormat="1" ht="12">
      <c r="B885" s="249"/>
      <c r="C885" s="250"/>
      <c r="D885" s="251" t="s">
        <v>291</v>
      </c>
      <c r="E885" s="252" t="s">
        <v>1</v>
      </c>
      <c r="F885" s="253" t="s">
        <v>1961</v>
      </c>
      <c r="G885" s="250"/>
      <c r="H885" s="254">
        <v>117.207</v>
      </c>
      <c r="I885" s="255"/>
      <c r="J885" s="250"/>
      <c r="K885" s="250"/>
      <c r="L885" s="256"/>
      <c r="M885" s="257"/>
      <c r="N885" s="258"/>
      <c r="O885" s="258"/>
      <c r="P885" s="258"/>
      <c r="Q885" s="258"/>
      <c r="R885" s="258"/>
      <c r="S885" s="258"/>
      <c r="T885" s="259"/>
      <c r="AT885" s="260" t="s">
        <v>291</v>
      </c>
      <c r="AU885" s="260" t="s">
        <v>96</v>
      </c>
      <c r="AV885" s="12" t="s">
        <v>96</v>
      </c>
      <c r="AW885" s="12" t="s">
        <v>42</v>
      </c>
      <c r="AX885" s="12" t="s">
        <v>93</v>
      </c>
      <c r="AY885" s="260" t="s">
        <v>278</v>
      </c>
    </row>
    <row r="886" spans="2:65" s="1" customFormat="1" ht="21.6" customHeight="1">
      <c r="B886" s="38"/>
      <c r="C886" s="236" t="s">
        <v>1962</v>
      </c>
      <c r="D886" s="236" t="s">
        <v>280</v>
      </c>
      <c r="E886" s="237" t="s">
        <v>1963</v>
      </c>
      <c r="F886" s="238" t="s">
        <v>1964</v>
      </c>
      <c r="G886" s="239" t="s">
        <v>283</v>
      </c>
      <c r="H886" s="240">
        <v>72.6</v>
      </c>
      <c r="I886" s="241"/>
      <c r="J886" s="242">
        <f>ROUND(I886*H886,2)</f>
        <v>0</v>
      </c>
      <c r="K886" s="238" t="s">
        <v>284</v>
      </c>
      <c r="L886" s="43"/>
      <c r="M886" s="243" t="s">
        <v>1</v>
      </c>
      <c r="N886" s="244" t="s">
        <v>51</v>
      </c>
      <c r="O886" s="86"/>
      <c r="P886" s="245">
        <f>O886*H886</f>
        <v>0</v>
      </c>
      <c r="Q886" s="245">
        <v>0.00012</v>
      </c>
      <c r="R886" s="245">
        <f>Q886*H886</f>
        <v>0.008712</v>
      </c>
      <c r="S886" s="245">
        <v>0</v>
      </c>
      <c r="T886" s="246">
        <f>S886*H886</f>
        <v>0</v>
      </c>
      <c r="AR886" s="247" t="s">
        <v>362</v>
      </c>
      <c r="AT886" s="247" t="s">
        <v>280</v>
      </c>
      <c r="AU886" s="247" t="s">
        <v>96</v>
      </c>
      <c r="AY886" s="16" t="s">
        <v>278</v>
      </c>
      <c r="BE886" s="248">
        <f>IF(N886="základní",J886,0)</f>
        <v>0</v>
      </c>
      <c r="BF886" s="248">
        <f>IF(N886="snížená",J886,0)</f>
        <v>0</v>
      </c>
      <c r="BG886" s="248">
        <f>IF(N886="zákl. přenesená",J886,0)</f>
        <v>0</v>
      </c>
      <c r="BH886" s="248">
        <f>IF(N886="sníž. přenesená",J886,0)</f>
        <v>0</v>
      </c>
      <c r="BI886" s="248">
        <f>IF(N886="nulová",J886,0)</f>
        <v>0</v>
      </c>
      <c r="BJ886" s="16" t="s">
        <v>93</v>
      </c>
      <c r="BK886" s="248">
        <f>ROUND(I886*H886,2)</f>
        <v>0</v>
      </c>
      <c r="BL886" s="16" t="s">
        <v>362</v>
      </c>
      <c r="BM886" s="247" t="s">
        <v>1965</v>
      </c>
    </row>
    <row r="887" spans="2:51" s="12" customFormat="1" ht="12">
      <c r="B887" s="249"/>
      <c r="C887" s="250"/>
      <c r="D887" s="251" t="s">
        <v>291</v>
      </c>
      <c r="E887" s="252" t="s">
        <v>1</v>
      </c>
      <c r="F887" s="253" t="s">
        <v>1966</v>
      </c>
      <c r="G887" s="250"/>
      <c r="H887" s="254">
        <v>72.6</v>
      </c>
      <c r="I887" s="255"/>
      <c r="J887" s="250"/>
      <c r="K887" s="250"/>
      <c r="L887" s="256"/>
      <c r="M887" s="257"/>
      <c r="N887" s="258"/>
      <c r="O887" s="258"/>
      <c r="P887" s="258"/>
      <c r="Q887" s="258"/>
      <c r="R887" s="258"/>
      <c r="S887" s="258"/>
      <c r="T887" s="259"/>
      <c r="AT887" s="260" t="s">
        <v>291</v>
      </c>
      <c r="AU887" s="260" t="s">
        <v>96</v>
      </c>
      <c r="AV887" s="12" t="s">
        <v>96</v>
      </c>
      <c r="AW887" s="12" t="s">
        <v>42</v>
      </c>
      <c r="AX887" s="12" t="s">
        <v>93</v>
      </c>
      <c r="AY887" s="260" t="s">
        <v>278</v>
      </c>
    </row>
    <row r="888" spans="2:65" s="1" customFormat="1" ht="32.4" customHeight="1">
      <c r="B888" s="38"/>
      <c r="C888" s="282" t="s">
        <v>1967</v>
      </c>
      <c r="D888" s="282" t="s">
        <v>407</v>
      </c>
      <c r="E888" s="283" t="s">
        <v>1968</v>
      </c>
      <c r="F888" s="284" t="s">
        <v>1969</v>
      </c>
      <c r="G888" s="285" t="s">
        <v>312</v>
      </c>
      <c r="H888" s="286">
        <v>317.11</v>
      </c>
      <c r="I888" s="287"/>
      <c r="J888" s="288">
        <f>ROUND(I888*H888,2)</f>
        <v>0</v>
      </c>
      <c r="K888" s="284" t="s">
        <v>284</v>
      </c>
      <c r="L888" s="289"/>
      <c r="M888" s="290" t="s">
        <v>1</v>
      </c>
      <c r="N888" s="291" t="s">
        <v>51</v>
      </c>
      <c r="O888" s="86"/>
      <c r="P888" s="245">
        <f>O888*H888</f>
        <v>0</v>
      </c>
      <c r="Q888" s="245">
        <v>0.00275</v>
      </c>
      <c r="R888" s="245">
        <f>Q888*H888</f>
        <v>0.8720525</v>
      </c>
      <c r="S888" s="245">
        <v>0</v>
      </c>
      <c r="T888" s="246">
        <f>S888*H888</f>
        <v>0</v>
      </c>
      <c r="AR888" s="247" t="s">
        <v>444</v>
      </c>
      <c r="AT888" s="247" t="s">
        <v>407</v>
      </c>
      <c r="AU888" s="247" t="s">
        <v>96</v>
      </c>
      <c r="AY888" s="16" t="s">
        <v>278</v>
      </c>
      <c r="BE888" s="248">
        <f>IF(N888="základní",J888,0)</f>
        <v>0</v>
      </c>
      <c r="BF888" s="248">
        <f>IF(N888="snížená",J888,0)</f>
        <v>0</v>
      </c>
      <c r="BG888" s="248">
        <f>IF(N888="zákl. přenesená",J888,0)</f>
        <v>0</v>
      </c>
      <c r="BH888" s="248">
        <f>IF(N888="sníž. přenesená",J888,0)</f>
        <v>0</v>
      </c>
      <c r="BI888" s="248">
        <f>IF(N888="nulová",J888,0)</f>
        <v>0</v>
      </c>
      <c r="BJ888" s="16" t="s">
        <v>93</v>
      </c>
      <c r="BK888" s="248">
        <f>ROUND(I888*H888,2)</f>
        <v>0</v>
      </c>
      <c r="BL888" s="16" t="s">
        <v>362</v>
      </c>
      <c r="BM888" s="247" t="s">
        <v>1970</v>
      </c>
    </row>
    <row r="889" spans="2:51" s="12" customFormat="1" ht="12">
      <c r="B889" s="249"/>
      <c r="C889" s="250"/>
      <c r="D889" s="251" t="s">
        <v>291</v>
      </c>
      <c r="E889" s="252" t="s">
        <v>1</v>
      </c>
      <c r="F889" s="253" t="s">
        <v>1971</v>
      </c>
      <c r="G889" s="250"/>
      <c r="H889" s="254">
        <v>223.251</v>
      </c>
      <c r="I889" s="255"/>
      <c r="J889" s="250"/>
      <c r="K889" s="250"/>
      <c r="L889" s="256"/>
      <c r="M889" s="257"/>
      <c r="N889" s="258"/>
      <c r="O889" s="258"/>
      <c r="P889" s="258"/>
      <c r="Q889" s="258"/>
      <c r="R889" s="258"/>
      <c r="S889" s="258"/>
      <c r="T889" s="259"/>
      <c r="AT889" s="260" t="s">
        <v>291</v>
      </c>
      <c r="AU889" s="260" t="s">
        <v>96</v>
      </c>
      <c r="AV889" s="12" t="s">
        <v>96</v>
      </c>
      <c r="AW889" s="12" t="s">
        <v>42</v>
      </c>
      <c r="AX889" s="12" t="s">
        <v>86</v>
      </c>
      <c r="AY889" s="260" t="s">
        <v>278</v>
      </c>
    </row>
    <row r="890" spans="2:51" s="12" customFormat="1" ht="12">
      <c r="B890" s="249"/>
      <c r="C890" s="250"/>
      <c r="D890" s="251" t="s">
        <v>291</v>
      </c>
      <c r="E890" s="252" t="s">
        <v>1</v>
      </c>
      <c r="F890" s="253" t="s">
        <v>1972</v>
      </c>
      <c r="G890" s="250"/>
      <c r="H890" s="254">
        <v>22.869</v>
      </c>
      <c r="I890" s="255"/>
      <c r="J890" s="250"/>
      <c r="K890" s="250"/>
      <c r="L890" s="256"/>
      <c r="M890" s="257"/>
      <c r="N890" s="258"/>
      <c r="O890" s="258"/>
      <c r="P890" s="258"/>
      <c r="Q890" s="258"/>
      <c r="R890" s="258"/>
      <c r="S890" s="258"/>
      <c r="T890" s="259"/>
      <c r="AT890" s="260" t="s">
        <v>291</v>
      </c>
      <c r="AU890" s="260" t="s">
        <v>96</v>
      </c>
      <c r="AV890" s="12" t="s">
        <v>96</v>
      </c>
      <c r="AW890" s="12" t="s">
        <v>42</v>
      </c>
      <c r="AX890" s="12" t="s">
        <v>86</v>
      </c>
      <c r="AY890" s="260" t="s">
        <v>278</v>
      </c>
    </row>
    <row r="891" spans="2:51" s="12" customFormat="1" ht="12">
      <c r="B891" s="249"/>
      <c r="C891" s="250"/>
      <c r="D891" s="251" t="s">
        <v>291</v>
      </c>
      <c r="E891" s="252" t="s">
        <v>1</v>
      </c>
      <c r="F891" s="253" t="s">
        <v>1956</v>
      </c>
      <c r="G891" s="250"/>
      <c r="H891" s="254">
        <v>26.744</v>
      </c>
      <c r="I891" s="255"/>
      <c r="J891" s="250"/>
      <c r="K891" s="250"/>
      <c r="L891" s="256"/>
      <c r="M891" s="257"/>
      <c r="N891" s="258"/>
      <c r="O891" s="258"/>
      <c r="P891" s="258"/>
      <c r="Q891" s="258"/>
      <c r="R891" s="258"/>
      <c r="S891" s="258"/>
      <c r="T891" s="259"/>
      <c r="AT891" s="260" t="s">
        <v>291</v>
      </c>
      <c r="AU891" s="260" t="s">
        <v>96</v>
      </c>
      <c r="AV891" s="12" t="s">
        <v>96</v>
      </c>
      <c r="AW891" s="12" t="s">
        <v>42</v>
      </c>
      <c r="AX891" s="12" t="s">
        <v>86</v>
      </c>
      <c r="AY891" s="260" t="s">
        <v>278</v>
      </c>
    </row>
    <row r="892" spans="2:51" s="12" customFormat="1" ht="12">
      <c r="B892" s="249"/>
      <c r="C892" s="250"/>
      <c r="D892" s="251" t="s">
        <v>291</v>
      </c>
      <c r="E892" s="252" t="s">
        <v>1</v>
      </c>
      <c r="F892" s="253" t="s">
        <v>1973</v>
      </c>
      <c r="G892" s="250"/>
      <c r="H892" s="254">
        <v>15.418</v>
      </c>
      <c r="I892" s="255"/>
      <c r="J892" s="250"/>
      <c r="K892" s="250"/>
      <c r="L892" s="256"/>
      <c r="M892" s="257"/>
      <c r="N892" s="258"/>
      <c r="O892" s="258"/>
      <c r="P892" s="258"/>
      <c r="Q892" s="258"/>
      <c r="R892" s="258"/>
      <c r="S892" s="258"/>
      <c r="T892" s="259"/>
      <c r="AT892" s="260" t="s">
        <v>291</v>
      </c>
      <c r="AU892" s="260" t="s">
        <v>96</v>
      </c>
      <c r="AV892" s="12" t="s">
        <v>96</v>
      </c>
      <c r="AW892" s="12" t="s">
        <v>42</v>
      </c>
      <c r="AX892" s="12" t="s">
        <v>86</v>
      </c>
      <c r="AY892" s="260" t="s">
        <v>278</v>
      </c>
    </row>
    <row r="893" spans="2:51" s="14" customFormat="1" ht="12">
      <c r="B893" s="271"/>
      <c r="C893" s="272"/>
      <c r="D893" s="251" t="s">
        <v>291</v>
      </c>
      <c r="E893" s="273" t="s">
        <v>1</v>
      </c>
      <c r="F893" s="274" t="s">
        <v>361</v>
      </c>
      <c r="G893" s="272"/>
      <c r="H893" s="275">
        <v>288.282</v>
      </c>
      <c r="I893" s="276"/>
      <c r="J893" s="272"/>
      <c r="K893" s="272"/>
      <c r="L893" s="277"/>
      <c r="M893" s="278"/>
      <c r="N893" s="279"/>
      <c r="O893" s="279"/>
      <c r="P893" s="279"/>
      <c r="Q893" s="279"/>
      <c r="R893" s="279"/>
      <c r="S893" s="279"/>
      <c r="T893" s="280"/>
      <c r="AT893" s="281" t="s">
        <v>291</v>
      </c>
      <c r="AU893" s="281" t="s">
        <v>96</v>
      </c>
      <c r="AV893" s="14" t="s">
        <v>285</v>
      </c>
      <c r="AW893" s="14" t="s">
        <v>42</v>
      </c>
      <c r="AX893" s="14" t="s">
        <v>93</v>
      </c>
      <c r="AY893" s="281" t="s">
        <v>278</v>
      </c>
    </row>
    <row r="894" spans="2:51" s="12" customFormat="1" ht="12">
      <c r="B894" s="249"/>
      <c r="C894" s="250"/>
      <c r="D894" s="251" t="s">
        <v>291</v>
      </c>
      <c r="E894" s="250"/>
      <c r="F894" s="253" t="s">
        <v>1974</v>
      </c>
      <c r="G894" s="250"/>
      <c r="H894" s="254">
        <v>317.11</v>
      </c>
      <c r="I894" s="255"/>
      <c r="J894" s="250"/>
      <c r="K894" s="250"/>
      <c r="L894" s="256"/>
      <c r="M894" s="257"/>
      <c r="N894" s="258"/>
      <c r="O894" s="258"/>
      <c r="P894" s="258"/>
      <c r="Q894" s="258"/>
      <c r="R894" s="258"/>
      <c r="S894" s="258"/>
      <c r="T894" s="259"/>
      <c r="AT894" s="260" t="s">
        <v>291</v>
      </c>
      <c r="AU894" s="260" t="s">
        <v>96</v>
      </c>
      <c r="AV894" s="12" t="s">
        <v>96</v>
      </c>
      <c r="AW894" s="12" t="s">
        <v>4</v>
      </c>
      <c r="AX894" s="12" t="s">
        <v>93</v>
      </c>
      <c r="AY894" s="260" t="s">
        <v>278</v>
      </c>
    </row>
    <row r="895" spans="2:65" s="1" customFormat="1" ht="14.4" customHeight="1">
      <c r="B895" s="38"/>
      <c r="C895" s="236" t="s">
        <v>1975</v>
      </c>
      <c r="D895" s="236" t="s">
        <v>280</v>
      </c>
      <c r="E895" s="237" t="s">
        <v>1976</v>
      </c>
      <c r="F895" s="238" t="s">
        <v>1977</v>
      </c>
      <c r="G895" s="239" t="s">
        <v>283</v>
      </c>
      <c r="H895" s="240">
        <v>292.3</v>
      </c>
      <c r="I895" s="241"/>
      <c r="J895" s="242">
        <f>ROUND(I895*H895,2)</f>
        <v>0</v>
      </c>
      <c r="K895" s="238" t="s">
        <v>284</v>
      </c>
      <c r="L895" s="43"/>
      <c r="M895" s="243" t="s">
        <v>1</v>
      </c>
      <c r="N895" s="244" t="s">
        <v>51</v>
      </c>
      <c r="O895" s="86"/>
      <c r="P895" s="245">
        <f>O895*H895</f>
        <v>0</v>
      </c>
      <c r="Q895" s="245">
        <v>1E-05</v>
      </c>
      <c r="R895" s="245">
        <f>Q895*H895</f>
        <v>0.0029230000000000003</v>
      </c>
      <c r="S895" s="245">
        <v>0</v>
      </c>
      <c r="T895" s="246">
        <f>S895*H895</f>
        <v>0</v>
      </c>
      <c r="AR895" s="247" t="s">
        <v>362</v>
      </c>
      <c r="AT895" s="247" t="s">
        <v>280</v>
      </c>
      <c r="AU895" s="247" t="s">
        <v>96</v>
      </c>
      <c r="AY895" s="16" t="s">
        <v>278</v>
      </c>
      <c r="BE895" s="248">
        <f>IF(N895="základní",J895,0)</f>
        <v>0</v>
      </c>
      <c r="BF895" s="248">
        <f>IF(N895="snížená",J895,0)</f>
        <v>0</v>
      </c>
      <c r="BG895" s="248">
        <f>IF(N895="zákl. přenesená",J895,0)</f>
        <v>0</v>
      </c>
      <c r="BH895" s="248">
        <f>IF(N895="sníž. přenesená",J895,0)</f>
        <v>0</v>
      </c>
      <c r="BI895" s="248">
        <f>IF(N895="nulová",J895,0)</f>
        <v>0</v>
      </c>
      <c r="BJ895" s="16" t="s">
        <v>93</v>
      </c>
      <c r="BK895" s="248">
        <f>ROUND(I895*H895,2)</f>
        <v>0</v>
      </c>
      <c r="BL895" s="16" t="s">
        <v>362</v>
      </c>
      <c r="BM895" s="247" t="s">
        <v>1978</v>
      </c>
    </row>
    <row r="896" spans="2:51" s="12" customFormat="1" ht="12">
      <c r="B896" s="249"/>
      <c r="C896" s="250"/>
      <c r="D896" s="251" t="s">
        <v>291</v>
      </c>
      <c r="E896" s="252" t="s">
        <v>1</v>
      </c>
      <c r="F896" s="253" t="s">
        <v>1979</v>
      </c>
      <c r="G896" s="250"/>
      <c r="H896" s="254">
        <v>59.892</v>
      </c>
      <c r="I896" s="255"/>
      <c r="J896" s="250"/>
      <c r="K896" s="250"/>
      <c r="L896" s="256"/>
      <c r="M896" s="257"/>
      <c r="N896" s="258"/>
      <c r="O896" s="258"/>
      <c r="P896" s="258"/>
      <c r="Q896" s="258"/>
      <c r="R896" s="258"/>
      <c r="S896" s="258"/>
      <c r="T896" s="259"/>
      <c r="AT896" s="260" t="s">
        <v>291</v>
      </c>
      <c r="AU896" s="260" t="s">
        <v>96</v>
      </c>
      <c r="AV896" s="12" t="s">
        <v>96</v>
      </c>
      <c r="AW896" s="12" t="s">
        <v>42</v>
      </c>
      <c r="AX896" s="12" t="s">
        <v>86</v>
      </c>
      <c r="AY896" s="260" t="s">
        <v>278</v>
      </c>
    </row>
    <row r="897" spans="2:51" s="12" customFormat="1" ht="12">
      <c r="B897" s="249"/>
      <c r="C897" s="250"/>
      <c r="D897" s="251" t="s">
        <v>291</v>
      </c>
      <c r="E897" s="252" t="s">
        <v>1</v>
      </c>
      <c r="F897" s="253" t="s">
        <v>1980</v>
      </c>
      <c r="G897" s="250"/>
      <c r="H897" s="254">
        <v>160.86</v>
      </c>
      <c r="I897" s="255"/>
      <c r="J897" s="250"/>
      <c r="K897" s="250"/>
      <c r="L897" s="256"/>
      <c r="M897" s="257"/>
      <c r="N897" s="258"/>
      <c r="O897" s="258"/>
      <c r="P897" s="258"/>
      <c r="Q897" s="258"/>
      <c r="R897" s="258"/>
      <c r="S897" s="258"/>
      <c r="T897" s="259"/>
      <c r="AT897" s="260" t="s">
        <v>291</v>
      </c>
      <c r="AU897" s="260" t="s">
        <v>96</v>
      </c>
      <c r="AV897" s="12" t="s">
        <v>96</v>
      </c>
      <c r="AW897" s="12" t="s">
        <v>42</v>
      </c>
      <c r="AX897" s="12" t="s">
        <v>86</v>
      </c>
      <c r="AY897" s="260" t="s">
        <v>278</v>
      </c>
    </row>
    <row r="898" spans="2:51" s="12" customFormat="1" ht="12">
      <c r="B898" s="249"/>
      <c r="C898" s="250"/>
      <c r="D898" s="251" t="s">
        <v>291</v>
      </c>
      <c r="E898" s="252" t="s">
        <v>1</v>
      </c>
      <c r="F898" s="253" t="s">
        <v>1981</v>
      </c>
      <c r="G898" s="250"/>
      <c r="H898" s="254">
        <v>23.846</v>
      </c>
      <c r="I898" s="255"/>
      <c r="J898" s="250"/>
      <c r="K898" s="250"/>
      <c r="L898" s="256"/>
      <c r="M898" s="257"/>
      <c r="N898" s="258"/>
      <c r="O898" s="258"/>
      <c r="P898" s="258"/>
      <c r="Q898" s="258"/>
      <c r="R898" s="258"/>
      <c r="S898" s="258"/>
      <c r="T898" s="259"/>
      <c r="AT898" s="260" t="s">
        <v>291</v>
      </c>
      <c r="AU898" s="260" t="s">
        <v>96</v>
      </c>
      <c r="AV898" s="12" t="s">
        <v>96</v>
      </c>
      <c r="AW898" s="12" t="s">
        <v>42</v>
      </c>
      <c r="AX898" s="12" t="s">
        <v>86</v>
      </c>
      <c r="AY898" s="260" t="s">
        <v>278</v>
      </c>
    </row>
    <row r="899" spans="2:51" s="12" customFormat="1" ht="12">
      <c r="B899" s="249"/>
      <c r="C899" s="250"/>
      <c r="D899" s="251" t="s">
        <v>291</v>
      </c>
      <c r="E899" s="252" t="s">
        <v>1</v>
      </c>
      <c r="F899" s="253" t="s">
        <v>1982</v>
      </c>
      <c r="G899" s="250"/>
      <c r="H899" s="254">
        <v>47.702</v>
      </c>
      <c r="I899" s="255"/>
      <c r="J899" s="250"/>
      <c r="K899" s="250"/>
      <c r="L899" s="256"/>
      <c r="M899" s="257"/>
      <c r="N899" s="258"/>
      <c r="O899" s="258"/>
      <c r="P899" s="258"/>
      <c r="Q899" s="258"/>
      <c r="R899" s="258"/>
      <c r="S899" s="258"/>
      <c r="T899" s="259"/>
      <c r="AT899" s="260" t="s">
        <v>291</v>
      </c>
      <c r="AU899" s="260" t="s">
        <v>96</v>
      </c>
      <c r="AV899" s="12" t="s">
        <v>96</v>
      </c>
      <c r="AW899" s="12" t="s">
        <v>42</v>
      </c>
      <c r="AX899" s="12" t="s">
        <v>86</v>
      </c>
      <c r="AY899" s="260" t="s">
        <v>278</v>
      </c>
    </row>
    <row r="900" spans="2:51" s="14" customFormat="1" ht="12">
      <c r="B900" s="271"/>
      <c r="C900" s="272"/>
      <c r="D900" s="251" t="s">
        <v>291</v>
      </c>
      <c r="E900" s="273" t="s">
        <v>1</v>
      </c>
      <c r="F900" s="274" t="s">
        <v>361</v>
      </c>
      <c r="G900" s="272"/>
      <c r="H900" s="275">
        <v>292.3</v>
      </c>
      <c r="I900" s="276"/>
      <c r="J900" s="272"/>
      <c r="K900" s="272"/>
      <c r="L900" s="277"/>
      <c r="M900" s="278"/>
      <c r="N900" s="279"/>
      <c r="O900" s="279"/>
      <c r="P900" s="279"/>
      <c r="Q900" s="279"/>
      <c r="R900" s="279"/>
      <c r="S900" s="279"/>
      <c r="T900" s="280"/>
      <c r="AT900" s="281" t="s">
        <v>291</v>
      </c>
      <c r="AU900" s="281" t="s">
        <v>96</v>
      </c>
      <c r="AV900" s="14" t="s">
        <v>285</v>
      </c>
      <c r="AW900" s="14" t="s">
        <v>42</v>
      </c>
      <c r="AX900" s="14" t="s">
        <v>93</v>
      </c>
      <c r="AY900" s="281" t="s">
        <v>278</v>
      </c>
    </row>
    <row r="901" spans="2:65" s="1" customFormat="1" ht="14.4" customHeight="1">
      <c r="B901" s="38"/>
      <c r="C901" s="282" t="s">
        <v>1983</v>
      </c>
      <c r="D901" s="282" t="s">
        <v>407</v>
      </c>
      <c r="E901" s="283" t="s">
        <v>1984</v>
      </c>
      <c r="F901" s="284" t="s">
        <v>1985</v>
      </c>
      <c r="G901" s="285" t="s">
        <v>283</v>
      </c>
      <c r="H901" s="286">
        <v>249.49</v>
      </c>
      <c r="I901" s="287"/>
      <c r="J901" s="288">
        <f>ROUND(I901*H901,2)</f>
        <v>0</v>
      </c>
      <c r="K901" s="284" t="s">
        <v>284</v>
      </c>
      <c r="L901" s="289"/>
      <c r="M901" s="290" t="s">
        <v>1</v>
      </c>
      <c r="N901" s="291" t="s">
        <v>51</v>
      </c>
      <c r="O901" s="86"/>
      <c r="P901" s="245">
        <f>O901*H901</f>
        <v>0</v>
      </c>
      <c r="Q901" s="245">
        <v>0.0003</v>
      </c>
      <c r="R901" s="245">
        <f>Q901*H901</f>
        <v>0.074847</v>
      </c>
      <c r="S901" s="245">
        <v>0</v>
      </c>
      <c r="T901" s="246">
        <f>S901*H901</f>
        <v>0</v>
      </c>
      <c r="AR901" s="247" t="s">
        <v>444</v>
      </c>
      <c r="AT901" s="247" t="s">
        <v>407</v>
      </c>
      <c r="AU901" s="247" t="s">
        <v>96</v>
      </c>
      <c r="AY901" s="16" t="s">
        <v>278</v>
      </c>
      <c r="BE901" s="248">
        <f>IF(N901="základní",J901,0)</f>
        <v>0</v>
      </c>
      <c r="BF901" s="248">
        <f>IF(N901="snížená",J901,0)</f>
        <v>0</v>
      </c>
      <c r="BG901" s="248">
        <f>IF(N901="zákl. přenesená",J901,0)</f>
        <v>0</v>
      </c>
      <c r="BH901" s="248">
        <f>IF(N901="sníž. přenesená",J901,0)</f>
        <v>0</v>
      </c>
      <c r="BI901" s="248">
        <f>IF(N901="nulová",J901,0)</f>
        <v>0</v>
      </c>
      <c r="BJ901" s="16" t="s">
        <v>93</v>
      </c>
      <c r="BK901" s="248">
        <f>ROUND(I901*H901,2)</f>
        <v>0</v>
      </c>
      <c r="BL901" s="16" t="s">
        <v>362</v>
      </c>
      <c r="BM901" s="247" t="s">
        <v>1986</v>
      </c>
    </row>
    <row r="902" spans="2:51" s="12" customFormat="1" ht="12">
      <c r="B902" s="249"/>
      <c r="C902" s="250"/>
      <c r="D902" s="251" t="s">
        <v>291</v>
      </c>
      <c r="E902" s="252" t="s">
        <v>1</v>
      </c>
      <c r="F902" s="253" t="s">
        <v>1979</v>
      </c>
      <c r="G902" s="250"/>
      <c r="H902" s="254">
        <v>59.892</v>
      </c>
      <c r="I902" s="255"/>
      <c r="J902" s="250"/>
      <c r="K902" s="250"/>
      <c r="L902" s="256"/>
      <c r="M902" s="257"/>
      <c r="N902" s="258"/>
      <c r="O902" s="258"/>
      <c r="P902" s="258"/>
      <c r="Q902" s="258"/>
      <c r="R902" s="258"/>
      <c r="S902" s="258"/>
      <c r="T902" s="259"/>
      <c r="AT902" s="260" t="s">
        <v>291</v>
      </c>
      <c r="AU902" s="260" t="s">
        <v>96</v>
      </c>
      <c r="AV902" s="12" t="s">
        <v>96</v>
      </c>
      <c r="AW902" s="12" t="s">
        <v>42</v>
      </c>
      <c r="AX902" s="12" t="s">
        <v>86</v>
      </c>
      <c r="AY902" s="260" t="s">
        <v>278</v>
      </c>
    </row>
    <row r="903" spans="2:51" s="12" customFormat="1" ht="12">
      <c r="B903" s="249"/>
      <c r="C903" s="250"/>
      <c r="D903" s="251" t="s">
        <v>291</v>
      </c>
      <c r="E903" s="252" t="s">
        <v>1</v>
      </c>
      <c r="F903" s="253" t="s">
        <v>1980</v>
      </c>
      <c r="G903" s="250"/>
      <c r="H903" s="254">
        <v>160.86</v>
      </c>
      <c r="I903" s="255"/>
      <c r="J903" s="250"/>
      <c r="K903" s="250"/>
      <c r="L903" s="256"/>
      <c r="M903" s="257"/>
      <c r="N903" s="258"/>
      <c r="O903" s="258"/>
      <c r="P903" s="258"/>
      <c r="Q903" s="258"/>
      <c r="R903" s="258"/>
      <c r="S903" s="258"/>
      <c r="T903" s="259"/>
      <c r="AT903" s="260" t="s">
        <v>291</v>
      </c>
      <c r="AU903" s="260" t="s">
        <v>96</v>
      </c>
      <c r="AV903" s="12" t="s">
        <v>96</v>
      </c>
      <c r="AW903" s="12" t="s">
        <v>42</v>
      </c>
      <c r="AX903" s="12" t="s">
        <v>86</v>
      </c>
      <c r="AY903" s="260" t="s">
        <v>278</v>
      </c>
    </row>
    <row r="904" spans="2:51" s="12" customFormat="1" ht="12">
      <c r="B904" s="249"/>
      <c r="C904" s="250"/>
      <c r="D904" s="251" t="s">
        <v>291</v>
      </c>
      <c r="E904" s="252" t="s">
        <v>1</v>
      </c>
      <c r="F904" s="253" t="s">
        <v>1981</v>
      </c>
      <c r="G904" s="250"/>
      <c r="H904" s="254">
        <v>23.846</v>
      </c>
      <c r="I904" s="255"/>
      <c r="J904" s="250"/>
      <c r="K904" s="250"/>
      <c r="L904" s="256"/>
      <c r="M904" s="257"/>
      <c r="N904" s="258"/>
      <c r="O904" s="258"/>
      <c r="P904" s="258"/>
      <c r="Q904" s="258"/>
      <c r="R904" s="258"/>
      <c r="S904" s="258"/>
      <c r="T904" s="259"/>
      <c r="AT904" s="260" t="s">
        <v>291</v>
      </c>
      <c r="AU904" s="260" t="s">
        <v>96</v>
      </c>
      <c r="AV904" s="12" t="s">
        <v>96</v>
      </c>
      <c r="AW904" s="12" t="s">
        <v>42</v>
      </c>
      <c r="AX904" s="12" t="s">
        <v>86</v>
      </c>
      <c r="AY904" s="260" t="s">
        <v>278</v>
      </c>
    </row>
    <row r="905" spans="2:51" s="14" customFormat="1" ht="12">
      <c r="B905" s="271"/>
      <c r="C905" s="272"/>
      <c r="D905" s="251" t="s">
        <v>291</v>
      </c>
      <c r="E905" s="273" t="s">
        <v>1</v>
      </c>
      <c r="F905" s="274" t="s">
        <v>361</v>
      </c>
      <c r="G905" s="272"/>
      <c r="H905" s="275">
        <v>244.598</v>
      </c>
      <c r="I905" s="276"/>
      <c r="J905" s="272"/>
      <c r="K905" s="272"/>
      <c r="L905" s="277"/>
      <c r="M905" s="278"/>
      <c r="N905" s="279"/>
      <c r="O905" s="279"/>
      <c r="P905" s="279"/>
      <c r="Q905" s="279"/>
      <c r="R905" s="279"/>
      <c r="S905" s="279"/>
      <c r="T905" s="280"/>
      <c r="AT905" s="281" t="s">
        <v>291</v>
      </c>
      <c r="AU905" s="281" t="s">
        <v>96</v>
      </c>
      <c r="AV905" s="14" t="s">
        <v>285</v>
      </c>
      <c r="AW905" s="14" t="s">
        <v>42</v>
      </c>
      <c r="AX905" s="14" t="s">
        <v>93</v>
      </c>
      <c r="AY905" s="281" t="s">
        <v>278</v>
      </c>
    </row>
    <row r="906" spans="2:51" s="12" customFormat="1" ht="12">
      <c r="B906" s="249"/>
      <c r="C906" s="250"/>
      <c r="D906" s="251" t="s">
        <v>291</v>
      </c>
      <c r="E906" s="250"/>
      <c r="F906" s="253" t="s">
        <v>1987</v>
      </c>
      <c r="G906" s="250"/>
      <c r="H906" s="254">
        <v>249.49</v>
      </c>
      <c r="I906" s="255"/>
      <c r="J906" s="250"/>
      <c r="K906" s="250"/>
      <c r="L906" s="256"/>
      <c r="M906" s="257"/>
      <c r="N906" s="258"/>
      <c r="O906" s="258"/>
      <c r="P906" s="258"/>
      <c r="Q906" s="258"/>
      <c r="R906" s="258"/>
      <c r="S906" s="258"/>
      <c r="T906" s="259"/>
      <c r="AT906" s="260" t="s">
        <v>291</v>
      </c>
      <c r="AU906" s="260" t="s">
        <v>96</v>
      </c>
      <c r="AV906" s="12" t="s">
        <v>96</v>
      </c>
      <c r="AW906" s="12" t="s">
        <v>4</v>
      </c>
      <c r="AX906" s="12" t="s">
        <v>93</v>
      </c>
      <c r="AY906" s="260" t="s">
        <v>278</v>
      </c>
    </row>
    <row r="907" spans="2:65" s="1" customFormat="1" ht="14.4" customHeight="1">
      <c r="B907" s="38"/>
      <c r="C907" s="282" t="s">
        <v>1988</v>
      </c>
      <c r="D907" s="282" t="s">
        <v>407</v>
      </c>
      <c r="E907" s="283" t="s">
        <v>1989</v>
      </c>
      <c r="F907" s="284" t="s">
        <v>1990</v>
      </c>
      <c r="G907" s="285" t="s">
        <v>283</v>
      </c>
      <c r="H907" s="286">
        <v>47.702</v>
      </c>
      <c r="I907" s="287"/>
      <c r="J907" s="288">
        <f>ROUND(I907*H907,2)</f>
        <v>0</v>
      </c>
      <c r="K907" s="284" t="s">
        <v>284</v>
      </c>
      <c r="L907" s="289"/>
      <c r="M907" s="290" t="s">
        <v>1</v>
      </c>
      <c r="N907" s="291" t="s">
        <v>51</v>
      </c>
      <c r="O907" s="86"/>
      <c r="P907" s="245">
        <f>O907*H907</f>
        <v>0</v>
      </c>
      <c r="Q907" s="245">
        <v>0.0003</v>
      </c>
      <c r="R907" s="245">
        <f>Q907*H907</f>
        <v>0.014310599999999998</v>
      </c>
      <c r="S907" s="245">
        <v>0</v>
      </c>
      <c r="T907" s="246">
        <f>S907*H907</f>
        <v>0</v>
      </c>
      <c r="AR907" s="247" t="s">
        <v>444</v>
      </c>
      <c r="AT907" s="247" t="s">
        <v>407</v>
      </c>
      <c r="AU907" s="247" t="s">
        <v>96</v>
      </c>
      <c r="AY907" s="16" t="s">
        <v>278</v>
      </c>
      <c r="BE907" s="248">
        <f>IF(N907="základní",J907,0)</f>
        <v>0</v>
      </c>
      <c r="BF907" s="248">
        <f>IF(N907="snížená",J907,0)</f>
        <v>0</v>
      </c>
      <c r="BG907" s="248">
        <f>IF(N907="zákl. přenesená",J907,0)</f>
        <v>0</v>
      </c>
      <c r="BH907" s="248">
        <f>IF(N907="sníž. přenesená",J907,0)</f>
        <v>0</v>
      </c>
      <c r="BI907" s="248">
        <f>IF(N907="nulová",J907,0)</f>
        <v>0</v>
      </c>
      <c r="BJ907" s="16" t="s">
        <v>93</v>
      </c>
      <c r="BK907" s="248">
        <f>ROUND(I907*H907,2)</f>
        <v>0</v>
      </c>
      <c r="BL907" s="16" t="s">
        <v>362</v>
      </c>
      <c r="BM907" s="247" t="s">
        <v>1991</v>
      </c>
    </row>
    <row r="908" spans="2:51" s="12" customFormat="1" ht="12">
      <c r="B908" s="249"/>
      <c r="C908" s="250"/>
      <c r="D908" s="251" t="s">
        <v>291</v>
      </c>
      <c r="E908" s="252" t="s">
        <v>1</v>
      </c>
      <c r="F908" s="253" t="s">
        <v>1982</v>
      </c>
      <c r="G908" s="250"/>
      <c r="H908" s="254">
        <v>47.702</v>
      </c>
      <c r="I908" s="255"/>
      <c r="J908" s="250"/>
      <c r="K908" s="250"/>
      <c r="L908" s="256"/>
      <c r="M908" s="257"/>
      <c r="N908" s="258"/>
      <c r="O908" s="258"/>
      <c r="P908" s="258"/>
      <c r="Q908" s="258"/>
      <c r="R908" s="258"/>
      <c r="S908" s="258"/>
      <c r="T908" s="259"/>
      <c r="AT908" s="260" t="s">
        <v>291</v>
      </c>
      <c r="AU908" s="260" t="s">
        <v>96</v>
      </c>
      <c r="AV908" s="12" t="s">
        <v>96</v>
      </c>
      <c r="AW908" s="12" t="s">
        <v>42</v>
      </c>
      <c r="AX908" s="12" t="s">
        <v>93</v>
      </c>
      <c r="AY908" s="260" t="s">
        <v>278</v>
      </c>
    </row>
    <row r="909" spans="2:65" s="1" customFormat="1" ht="21.6" customHeight="1">
      <c r="B909" s="38"/>
      <c r="C909" s="236" t="s">
        <v>1992</v>
      </c>
      <c r="D909" s="236" t="s">
        <v>280</v>
      </c>
      <c r="E909" s="237" t="s">
        <v>1993</v>
      </c>
      <c r="F909" s="238" t="s">
        <v>1994</v>
      </c>
      <c r="G909" s="239" t="s">
        <v>283</v>
      </c>
      <c r="H909" s="240">
        <v>292.3</v>
      </c>
      <c r="I909" s="241"/>
      <c r="J909" s="242">
        <f>ROUND(I909*H909,2)</f>
        <v>0</v>
      </c>
      <c r="K909" s="238" t="s">
        <v>284</v>
      </c>
      <c r="L909" s="43"/>
      <c r="M909" s="243" t="s">
        <v>1</v>
      </c>
      <c r="N909" s="244" t="s">
        <v>51</v>
      </c>
      <c r="O909" s="86"/>
      <c r="P909" s="245">
        <f>O909*H909</f>
        <v>0</v>
      </c>
      <c r="Q909" s="245">
        <v>0</v>
      </c>
      <c r="R909" s="245">
        <f>Q909*H909</f>
        <v>0</v>
      </c>
      <c r="S909" s="245">
        <v>0</v>
      </c>
      <c r="T909" s="246">
        <f>S909*H909</f>
        <v>0</v>
      </c>
      <c r="AR909" s="247" t="s">
        <v>362</v>
      </c>
      <c r="AT909" s="247" t="s">
        <v>280</v>
      </c>
      <c r="AU909" s="247" t="s">
        <v>96</v>
      </c>
      <c r="AY909" s="16" t="s">
        <v>278</v>
      </c>
      <c r="BE909" s="248">
        <f>IF(N909="základní",J909,0)</f>
        <v>0</v>
      </c>
      <c r="BF909" s="248">
        <f>IF(N909="snížená",J909,0)</f>
        <v>0</v>
      </c>
      <c r="BG909" s="248">
        <f>IF(N909="zákl. přenesená",J909,0)</f>
        <v>0</v>
      </c>
      <c r="BH909" s="248">
        <f>IF(N909="sníž. přenesená",J909,0)</f>
        <v>0</v>
      </c>
      <c r="BI909" s="248">
        <f>IF(N909="nulová",J909,0)</f>
        <v>0</v>
      </c>
      <c r="BJ909" s="16" t="s">
        <v>93</v>
      </c>
      <c r="BK909" s="248">
        <f>ROUND(I909*H909,2)</f>
        <v>0</v>
      </c>
      <c r="BL909" s="16" t="s">
        <v>362</v>
      </c>
      <c r="BM909" s="247" t="s">
        <v>1995</v>
      </c>
    </row>
    <row r="910" spans="2:51" s="12" customFormat="1" ht="12">
      <c r="B910" s="249"/>
      <c r="C910" s="250"/>
      <c r="D910" s="251" t="s">
        <v>291</v>
      </c>
      <c r="E910" s="252" t="s">
        <v>1</v>
      </c>
      <c r="F910" s="253" t="s">
        <v>1996</v>
      </c>
      <c r="G910" s="250"/>
      <c r="H910" s="254">
        <v>292.3</v>
      </c>
      <c r="I910" s="255"/>
      <c r="J910" s="250"/>
      <c r="K910" s="250"/>
      <c r="L910" s="256"/>
      <c r="M910" s="257"/>
      <c r="N910" s="258"/>
      <c r="O910" s="258"/>
      <c r="P910" s="258"/>
      <c r="Q910" s="258"/>
      <c r="R910" s="258"/>
      <c r="S910" s="258"/>
      <c r="T910" s="259"/>
      <c r="AT910" s="260" t="s">
        <v>291</v>
      </c>
      <c r="AU910" s="260" t="s">
        <v>96</v>
      </c>
      <c r="AV910" s="12" t="s">
        <v>96</v>
      </c>
      <c r="AW910" s="12" t="s">
        <v>42</v>
      </c>
      <c r="AX910" s="12" t="s">
        <v>93</v>
      </c>
      <c r="AY910" s="260" t="s">
        <v>278</v>
      </c>
    </row>
    <row r="911" spans="2:65" s="1" customFormat="1" ht="21.6" customHeight="1">
      <c r="B911" s="38"/>
      <c r="C911" s="236" t="s">
        <v>1997</v>
      </c>
      <c r="D911" s="236" t="s">
        <v>280</v>
      </c>
      <c r="E911" s="237" t="s">
        <v>1998</v>
      </c>
      <c r="F911" s="238" t="s">
        <v>1999</v>
      </c>
      <c r="G911" s="239" t="s">
        <v>312</v>
      </c>
      <c r="H911" s="240">
        <v>288.282</v>
      </c>
      <c r="I911" s="241"/>
      <c r="J911" s="242">
        <f>ROUND(I911*H911,2)</f>
        <v>0</v>
      </c>
      <c r="K911" s="238" t="s">
        <v>284</v>
      </c>
      <c r="L911" s="43"/>
      <c r="M911" s="243" t="s">
        <v>1</v>
      </c>
      <c r="N911" s="244" t="s">
        <v>51</v>
      </c>
      <c r="O911" s="86"/>
      <c r="P911" s="245">
        <f>O911*H911</f>
        <v>0</v>
      </c>
      <c r="Q911" s="245">
        <v>0</v>
      </c>
      <c r="R911" s="245">
        <f>Q911*H911</f>
        <v>0</v>
      </c>
      <c r="S911" s="245">
        <v>0</v>
      </c>
      <c r="T911" s="246">
        <f>S911*H911</f>
        <v>0</v>
      </c>
      <c r="AR911" s="247" t="s">
        <v>362</v>
      </c>
      <c r="AT911" s="247" t="s">
        <v>280</v>
      </c>
      <c r="AU911" s="247" t="s">
        <v>96</v>
      </c>
      <c r="AY911" s="16" t="s">
        <v>278</v>
      </c>
      <c r="BE911" s="248">
        <f>IF(N911="základní",J911,0)</f>
        <v>0</v>
      </c>
      <c r="BF911" s="248">
        <f>IF(N911="snížená",J911,0)</f>
        <v>0</v>
      </c>
      <c r="BG911" s="248">
        <f>IF(N911="zákl. přenesená",J911,0)</f>
        <v>0</v>
      </c>
      <c r="BH911" s="248">
        <f>IF(N911="sníž. přenesená",J911,0)</f>
        <v>0</v>
      </c>
      <c r="BI911" s="248">
        <f>IF(N911="nulová",J911,0)</f>
        <v>0</v>
      </c>
      <c r="BJ911" s="16" t="s">
        <v>93</v>
      </c>
      <c r="BK911" s="248">
        <f>ROUND(I911*H911,2)</f>
        <v>0</v>
      </c>
      <c r="BL911" s="16" t="s">
        <v>362</v>
      </c>
      <c r="BM911" s="247" t="s">
        <v>2000</v>
      </c>
    </row>
    <row r="912" spans="2:51" s="12" customFormat="1" ht="12">
      <c r="B912" s="249"/>
      <c r="C912" s="250"/>
      <c r="D912" s="251" t="s">
        <v>291</v>
      </c>
      <c r="E912" s="252" t="s">
        <v>1</v>
      </c>
      <c r="F912" s="253" t="s">
        <v>2001</v>
      </c>
      <c r="G912" s="250"/>
      <c r="H912" s="254">
        <v>288.282</v>
      </c>
      <c r="I912" s="255"/>
      <c r="J912" s="250"/>
      <c r="K912" s="250"/>
      <c r="L912" s="256"/>
      <c r="M912" s="257"/>
      <c r="N912" s="258"/>
      <c r="O912" s="258"/>
      <c r="P912" s="258"/>
      <c r="Q912" s="258"/>
      <c r="R912" s="258"/>
      <c r="S912" s="258"/>
      <c r="T912" s="259"/>
      <c r="AT912" s="260" t="s">
        <v>291</v>
      </c>
      <c r="AU912" s="260" t="s">
        <v>96</v>
      </c>
      <c r="AV912" s="12" t="s">
        <v>96</v>
      </c>
      <c r="AW912" s="12" t="s">
        <v>42</v>
      </c>
      <c r="AX912" s="12" t="s">
        <v>93</v>
      </c>
      <c r="AY912" s="260" t="s">
        <v>278</v>
      </c>
    </row>
    <row r="913" spans="2:65" s="1" customFormat="1" ht="43.2" customHeight="1">
      <c r="B913" s="38"/>
      <c r="C913" s="236" t="s">
        <v>2002</v>
      </c>
      <c r="D913" s="236" t="s">
        <v>280</v>
      </c>
      <c r="E913" s="237" t="s">
        <v>2003</v>
      </c>
      <c r="F913" s="238" t="s">
        <v>2004</v>
      </c>
      <c r="G913" s="239" t="s">
        <v>333</v>
      </c>
      <c r="H913" s="240">
        <v>1.245</v>
      </c>
      <c r="I913" s="241"/>
      <c r="J913" s="242">
        <f>ROUND(I913*H913,2)</f>
        <v>0</v>
      </c>
      <c r="K913" s="238" t="s">
        <v>284</v>
      </c>
      <c r="L913" s="43"/>
      <c r="M913" s="243" t="s">
        <v>1</v>
      </c>
      <c r="N913" s="244" t="s">
        <v>51</v>
      </c>
      <c r="O913" s="86"/>
      <c r="P913" s="245">
        <f>O913*H913</f>
        <v>0</v>
      </c>
      <c r="Q913" s="245">
        <v>0</v>
      </c>
      <c r="R913" s="245">
        <f>Q913*H913</f>
        <v>0</v>
      </c>
      <c r="S913" s="245">
        <v>0</v>
      </c>
      <c r="T913" s="246">
        <f>S913*H913</f>
        <v>0</v>
      </c>
      <c r="AR913" s="247" t="s">
        <v>362</v>
      </c>
      <c r="AT913" s="247" t="s">
        <v>280</v>
      </c>
      <c r="AU913" s="247" t="s">
        <v>96</v>
      </c>
      <c r="AY913" s="16" t="s">
        <v>278</v>
      </c>
      <c r="BE913" s="248">
        <f>IF(N913="základní",J913,0)</f>
        <v>0</v>
      </c>
      <c r="BF913" s="248">
        <f>IF(N913="snížená",J913,0)</f>
        <v>0</v>
      </c>
      <c r="BG913" s="248">
        <f>IF(N913="zákl. přenesená",J913,0)</f>
        <v>0</v>
      </c>
      <c r="BH913" s="248">
        <f>IF(N913="sníž. přenesená",J913,0)</f>
        <v>0</v>
      </c>
      <c r="BI913" s="248">
        <f>IF(N913="nulová",J913,0)</f>
        <v>0</v>
      </c>
      <c r="BJ913" s="16" t="s">
        <v>93</v>
      </c>
      <c r="BK913" s="248">
        <f>ROUND(I913*H913,2)</f>
        <v>0</v>
      </c>
      <c r="BL913" s="16" t="s">
        <v>362</v>
      </c>
      <c r="BM913" s="247" t="s">
        <v>2005</v>
      </c>
    </row>
    <row r="914" spans="2:63" s="11" customFormat="1" ht="22.8" customHeight="1">
      <c r="B914" s="220"/>
      <c r="C914" s="221"/>
      <c r="D914" s="222" t="s">
        <v>85</v>
      </c>
      <c r="E914" s="234" t="s">
        <v>2006</v>
      </c>
      <c r="F914" s="234" t="s">
        <v>2007</v>
      </c>
      <c r="G914" s="221"/>
      <c r="H914" s="221"/>
      <c r="I914" s="224"/>
      <c r="J914" s="235">
        <f>BK914</f>
        <v>0</v>
      </c>
      <c r="K914" s="221"/>
      <c r="L914" s="226"/>
      <c r="M914" s="227"/>
      <c r="N914" s="228"/>
      <c r="O914" s="228"/>
      <c r="P914" s="229">
        <f>SUM(P915:P929)</f>
        <v>0</v>
      </c>
      <c r="Q914" s="228"/>
      <c r="R914" s="229">
        <f>SUM(R915:R929)</f>
        <v>1.87795072</v>
      </c>
      <c r="S914" s="228"/>
      <c r="T914" s="230">
        <f>SUM(T915:T929)</f>
        <v>0</v>
      </c>
      <c r="AR914" s="231" t="s">
        <v>96</v>
      </c>
      <c r="AT914" s="232" t="s">
        <v>85</v>
      </c>
      <c r="AU914" s="232" t="s">
        <v>93</v>
      </c>
      <c r="AY914" s="231" t="s">
        <v>278</v>
      </c>
      <c r="BK914" s="233">
        <f>SUM(BK915:BK929)</f>
        <v>0</v>
      </c>
    </row>
    <row r="915" spans="2:65" s="1" customFormat="1" ht="32.4" customHeight="1">
      <c r="B915" s="38"/>
      <c r="C915" s="236" t="s">
        <v>2008</v>
      </c>
      <c r="D915" s="236" t="s">
        <v>280</v>
      </c>
      <c r="E915" s="237" t="s">
        <v>2009</v>
      </c>
      <c r="F915" s="238" t="s">
        <v>2010</v>
      </c>
      <c r="G915" s="239" t="s">
        <v>312</v>
      </c>
      <c r="H915" s="240">
        <v>136.659</v>
      </c>
      <c r="I915" s="241"/>
      <c r="J915" s="242">
        <f>ROUND(I915*H915,2)</f>
        <v>0</v>
      </c>
      <c r="K915" s="238" t="s">
        <v>284</v>
      </c>
      <c r="L915" s="43"/>
      <c r="M915" s="243" t="s">
        <v>1</v>
      </c>
      <c r="N915" s="244" t="s">
        <v>51</v>
      </c>
      <c r="O915" s="86"/>
      <c r="P915" s="245">
        <f>O915*H915</f>
        <v>0</v>
      </c>
      <c r="Q915" s="245">
        <v>0</v>
      </c>
      <c r="R915" s="245">
        <f>Q915*H915</f>
        <v>0</v>
      </c>
      <c r="S915" s="245">
        <v>0</v>
      </c>
      <c r="T915" s="246">
        <f>S915*H915</f>
        <v>0</v>
      </c>
      <c r="AR915" s="247" t="s">
        <v>362</v>
      </c>
      <c r="AT915" s="247" t="s">
        <v>280</v>
      </c>
      <c r="AU915" s="247" t="s">
        <v>96</v>
      </c>
      <c r="AY915" s="16" t="s">
        <v>278</v>
      </c>
      <c r="BE915" s="248">
        <f>IF(N915="základní",J915,0)</f>
        <v>0</v>
      </c>
      <c r="BF915" s="248">
        <f>IF(N915="snížená",J915,0)</f>
        <v>0</v>
      </c>
      <c r="BG915" s="248">
        <f>IF(N915="zákl. přenesená",J915,0)</f>
        <v>0</v>
      </c>
      <c r="BH915" s="248">
        <f>IF(N915="sníž. přenesená",J915,0)</f>
        <v>0</v>
      </c>
      <c r="BI915" s="248">
        <f>IF(N915="nulová",J915,0)</f>
        <v>0</v>
      </c>
      <c r="BJ915" s="16" t="s">
        <v>93</v>
      </c>
      <c r="BK915" s="248">
        <f>ROUND(I915*H915,2)</f>
        <v>0</v>
      </c>
      <c r="BL915" s="16" t="s">
        <v>362</v>
      </c>
      <c r="BM915" s="247" t="s">
        <v>2011</v>
      </c>
    </row>
    <row r="916" spans="2:51" s="12" customFormat="1" ht="12">
      <c r="B916" s="249"/>
      <c r="C916" s="250"/>
      <c r="D916" s="251" t="s">
        <v>291</v>
      </c>
      <c r="E916" s="252" t="s">
        <v>1</v>
      </c>
      <c r="F916" s="253" t="s">
        <v>2012</v>
      </c>
      <c r="G916" s="250"/>
      <c r="H916" s="254">
        <v>136.659</v>
      </c>
      <c r="I916" s="255"/>
      <c r="J916" s="250"/>
      <c r="K916" s="250"/>
      <c r="L916" s="256"/>
      <c r="M916" s="257"/>
      <c r="N916" s="258"/>
      <c r="O916" s="258"/>
      <c r="P916" s="258"/>
      <c r="Q916" s="258"/>
      <c r="R916" s="258"/>
      <c r="S916" s="258"/>
      <c r="T916" s="259"/>
      <c r="AT916" s="260" t="s">
        <v>291</v>
      </c>
      <c r="AU916" s="260" t="s">
        <v>96</v>
      </c>
      <c r="AV916" s="12" t="s">
        <v>96</v>
      </c>
      <c r="AW916" s="12" t="s">
        <v>42</v>
      </c>
      <c r="AX916" s="12" t="s">
        <v>93</v>
      </c>
      <c r="AY916" s="260" t="s">
        <v>278</v>
      </c>
    </row>
    <row r="917" spans="2:65" s="1" customFormat="1" ht="14.4" customHeight="1">
      <c r="B917" s="38"/>
      <c r="C917" s="282" t="s">
        <v>2013</v>
      </c>
      <c r="D917" s="282" t="s">
        <v>407</v>
      </c>
      <c r="E917" s="283" t="s">
        <v>2014</v>
      </c>
      <c r="F917" s="284" t="s">
        <v>2015</v>
      </c>
      <c r="G917" s="285" t="s">
        <v>312</v>
      </c>
      <c r="H917" s="286">
        <v>147.592</v>
      </c>
      <c r="I917" s="287"/>
      <c r="J917" s="288">
        <f>ROUND(I917*H917,2)</f>
        <v>0</v>
      </c>
      <c r="K917" s="284" t="s">
        <v>284</v>
      </c>
      <c r="L917" s="289"/>
      <c r="M917" s="290" t="s">
        <v>1</v>
      </c>
      <c r="N917" s="291" t="s">
        <v>51</v>
      </c>
      <c r="O917" s="86"/>
      <c r="P917" s="245">
        <f>O917*H917</f>
        <v>0</v>
      </c>
      <c r="Q917" s="245">
        <v>0.0126</v>
      </c>
      <c r="R917" s="245">
        <f>Q917*H917</f>
        <v>1.8596592</v>
      </c>
      <c r="S917" s="245">
        <v>0</v>
      </c>
      <c r="T917" s="246">
        <f>S917*H917</f>
        <v>0</v>
      </c>
      <c r="AR917" s="247" t="s">
        <v>444</v>
      </c>
      <c r="AT917" s="247" t="s">
        <v>407</v>
      </c>
      <c r="AU917" s="247" t="s">
        <v>96</v>
      </c>
      <c r="AY917" s="16" t="s">
        <v>278</v>
      </c>
      <c r="BE917" s="248">
        <f>IF(N917="základní",J917,0)</f>
        <v>0</v>
      </c>
      <c r="BF917" s="248">
        <f>IF(N917="snížená",J917,0)</f>
        <v>0</v>
      </c>
      <c r="BG917" s="248">
        <f>IF(N917="zákl. přenesená",J917,0)</f>
        <v>0</v>
      </c>
      <c r="BH917" s="248">
        <f>IF(N917="sníž. přenesená",J917,0)</f>
        <v>0</v>
      </c>
      <c r="BI917" s="248">
        <f>IF(N917="nulová",J917,0)</f>
        <v>0</v>
      </c>
      <c r="BJ917" s="16" t="s">
        <v>93</v>
      </c>
      <c r="BK917" s="248">
        <f>ROUND(I917*H917,2)</f>
        <v>0</v>
      </c>
      <c r="BL917" s="16" t="s">
        <v>362</v>
      </c>
      <c r="BM917" s="247" t="s">
        <v>2016</v>
      </c>
    </row>
    <row r="918" spans="2:51" s="12" customFormat="1" ht="12">
      <c r="B918" s="249"/>
      <c r="C918" s="250"/>
      <c r="D918" s="251" t="s">
        <v>291</v>
      </c>
      <c r="E918" s="252" t="s">
        <v>1</v>
      </c>
      <c r="F918" s="253" t="s">
        <v>2012</v>
      </c>
      <c r="G918" s="250"/>
      <c r="H918" s="254">
        <v>136.659</v>
      </c>
      <c r="I918" s="255"/>
      <c r="J918" s="250"/>
      <c r="K918" s="250"/>
      <c r="L918" s="256"/>
      <c r="M918" s="257"/>
      <c r="N918" s="258"/>
      <c r="O918" s="258"/>
      <c r="P918" s="258"/>
      <c r="Q918" s="258"/>
      <c r="R918" s="258"/>
      <c r="S918" s="258"/>
      <c r="T918" s="259"/>
      <c r="AT918" s="260" t="s">
        <v>291</v>
      </c>
      <c r="AU918" s="260" t="s">
        <v>96</v>
      </c>
      <c r="AV918" s="12" t="s">
        <v>96</v>
      </c>
      <c r="AW918" s="12" t="s">
        <v>42</v>
      </c>
      <c r="AX918" s="12" t="s">
        <v>93</v>
      </c>
      <c r="AY918" s="260" t="s">
        <v>278</v>
      </c>
    </row>
    <row r="919" spans="2:51" s="12" customFormat="1" ht="12">
      <c r="B919" s="249"/>
      <c r="C919" s="250"/>
      <c r="D919" s="251" t="s">
        <v>291</v>
      </c>
      <c r="E919" s="250"/>
      <c r="F919" s="253" t="s">
        <v>2017</v>
      </c>
      <c r="G919" s="250"/>
      <c r="H919" s="254">
        <v>147.592</v>
      </c>
      <c r="I919" s="255"/>
      <c r="J919" s="250"/>
      <c r="K919" s="250"/>
      <c r="L919" s="256"/>
      <c r="M919" s="257"/>
      <c r="N919" s="258"/>
      <c r="O919" s="258"/>
      <c r="P919" s="258"/>
      <c r="Q919" s="258"/>
      <c r="R919" s="258"/>
      <c r="S919" s="258"/>
      <c r="T919" s="259"/>
      <c r="AT919" s="260" t="s">
        <v>291</v>
      </c>
      <c r="AU919" s="260" t="s">
        <v>96</v>
      </c>
      <c r="AV919" s="12" t="s">
        <v>96</v>
      </c>
      <c r="AW919" s="12" t="s">
        <v>4</v>
      </c>
      <c r="AX919" s="12" t="s">
        <v>93</v>
      </c>
      <c r="AY919" s="260" t="s">
        <v>278</v>
      </c>
    </row>
    <row r="920" spans="2:65" s="1" customFormat="1" ht="32.4" customHeight="1">
      <c r="B920" s="38"/>
      <c r="C920" s="236" t="s">
        <v>2018</v>
      </c>
      <c r="D920" s="236" t="s">
        <v>280</v>
      </c>
      <c r="E920" s="237" t="s">
        <v>2019</v>
      </c>
      <c r="F920" s="238" t="s">
        <v>2020</v>
      </c>
      <c r="G920" s="239" t="s">
        <v>312</v>
      </c>
      <c r="H920" s="240">
        <v>26.03</v>
      </c>
      <c r="I920" s="241"/>
      <c r="J920" s="242">
        <f>ROUND(I920*H920,2)</f>
        <v>0</v>
      </c>
      <c r="K920" s="238" t="s">
        <v>284</v>
      </c>
      <c r="L920" s="43"/>
      <c r="M920" s="243" t="s">
        <v>1</v>
      </c>
      <c r="N920" s="244" t="s">
        <v>51</v>
      </c>
      <c r="O920" s="86"/>
      <c r="P920" s="245">
        <f>O920*H920</f>
        <v>0</v>
      </c>
      <c r="Q920" s="245">
        <v>0</v>
      </c>
      <c r="R920" s="245">
        <f>Q920*H920</f>
        <v>0</v>
      </c>
      <c r="S920" s="245">
        <v>0</v>
      </c>
      <c r="T920" s="246">
        <f>S920*H920</f>
        <v>0</v>
      </c>
      <c r="AR920" s="247" t="s">
        <v>362</v>
      </c>
      <c r="AT920" s="247" t="s">
        <v>280</v>
      </c>
      <c r="AU920" s="247" t="s">
        <v>96</v>
      </c>
      <c r="AY920" s="16" t="s">
        <v>278</v>
      </c>
      <c r="BE920" s="248">
        <f>IF(N920="základní",J920,0)</f>
        <v>0</v>
      </c>
      <c r="BF920" s="248">
        <f>IF(N920="snížená",J920,0)</f>
        <v>0</v>
      </c>
      <c r="BG920" s="248">
        <f>IF(N920="zákl. přenesená",J920,0)</f>
        <v>0</v>
      </c>
      <c r="BH920" s="248">
        <f>IF(N920="sníž. přenesená",J920,0)</f>
        <v>0</v>
      </c>
      <c r="BI920" s="248">
        <f>IF(N920="nulová",J920,0)</f>
        <v>0</v>
      </c>
      <c r="BJ920" s="16" t="s">
        <v>93</v>
      </c>
      <c r="BK920" s="248">
        <f>ROUND(I920*H920,2)</f>
        <v>0</v>
      </c>
      <c r="BL920" s="16" t="s">
        <v>362</v>
      </c>
      <c r="BM920" s="247" t="s">
        <v>2021</v>
      </c>
    </row>
    <row r="921" spans="2:51" s="12" customFormat="1" ht="12">
      <c r="B921" s="249"/>
      <c r="C921" s="250"/>
      <c r="D921" s="251" t="s">
        <v>291</v>
      </c>
      <c r="E921" s="252" t="s">
        <v>1</v>
      </c>
      <c r="F921" s="253" t="s">
        <v>2022</v>
      </c>
      <c r="G921" s="250"/>
      <c r="H921" s="254">
        <v>26.03</v>
      </c>
      <c r="I921" s="255"/>
      <c r="J921" s="250"/>
      <c r="K921" s="250"/>
      <c r="L921" s="256"/>
      <c r="M921" s="257"/>
      <c r="N921" s="258"/>
      <c r="O921" s="258"/>
      <c r="P921" s="258"/>
      <c r="Q921" s="258"/>
      <c r="R921" s="258"/>
      <c r="S921" s="258"/>
      <c r="T921" s="259"/>
      <c r="AT921" s="260" t="s">
        <v>291</v>
      </c>
      <c r="AU921" s="260" t="s">
        <v>96</v>
      </c>
      <c r="AV921" s="12" t="s">
        <v>96</v>
      </c>
      <c r="AW921" s="12" t="s">
        <v>42</v>
      </c>
      <c r="AX921" s="12" t="s">
        <v>93</v>
      </c>
      <c r="AY921" s="260" t="s">
        <v>278</v>
      </c>
    </row>
    <row r="922" spans="2:65" s="1" customFormat="1" ht="21.6" customHeight="1">
      <c r="B922" s="38"/>
      <c r="C922" s="236" t="s">
        <v>2023</v>
      </c>
      <c r="D922" s="236" t="s">
        <v>280</v>
      </c>
      <c r="E922" s="237" t="s">
        <v>2024</v>
      </c>
      <c r="F922" s="238" t="s">
        <v>2025</v>
      </c>
      <c r="G922" s="239" t="s">
        <v>283</v>
      </c>
      <c r="H922" s="240">
        <v>70.352</v>
      </c>
      <c r="I922" s="241"/>
      <c r="J922" s="242">
        <f>ROUND(I922*H922,2)</f>
        <v>0</v>
      </c>
      <c r="K922" s="238" t="s">
        <v>284</v>
      </c>
      <c r="L922" s="43"/>
      <c r="M922" s="243" t="s">
        <v>1</v>
      </c>
      <c r="N922" s="244" t="s">
        <v>51</v>
      </c>
      <c r="O922" s="86"/>
      <c r="P922" s="245">
        <f>O922*H922</f>
        <v>0</v>
      </c>
      <c r="Q922" s="245">
        <v>0.00026</v>
      </c>
      <c r="R922" s="245">
        <f>Q922*H922</f>
        <v>0.01829152</v>
      </c>
      <c r="S922" s="245">
        <v>0</v>
      </c>
      <c r="T922" s="246">
        <f>S922*H922</f>
        <v>0</v>
      </c>
      <c r="AR922" s="247" t="s">
        <v>362</v>
      </c>
      <c r="AT922" s="247" t="s">
        <v>280</v>
      </c>
      <c r="AU922" s="247" t="s">
        <v>96</v>
      </c>
      <c r="AY922" s="16" t="s">
        <v>278</v>
      </c>
      <c r="BE922" s="248">
        <f>IF(N922="základní",J922,0)</f>
        <v>0</v>
      </c>
      <c r="BF922" s="248">
        <f>IF(N922="snížená",J922,0)</f>
        <v>0</v>
      </c>
      <c r="BG922" s="248">
        <f>IF(N922="zákl. přenesená",J922,0)</f>
        <v>0</v>
      </c>
      <c r="BH922" s="248">
        <f>IF(N922="sníž. přenesená",J922,0)</f>
        <v>0</v>
      </c>
      <c r="BI922" s="248">
        <f>IF(N922="nulová",J922,0)</f>
        <v>0</v>
      </c>
      <c r="BJ922" s="16" t="s">
        <v>93</v>
      </c>
      <c r="BK922" s="248">
        <f>ROUND(I922*H922,2)</f>
        <v>0</v>
      </c>
      <c r="BL922" s="16" t="s">
        <v>362</v>
      </c>
      <c r="BM922" s="247" t="s">
        <v>2026</v>
      </c>
    </row>
    <row r="923" spans="2:51" s="12" customFormat="1" ht="12">
      <c r="B923" s="249"/>
      <c r="C923" s="250"/>
      <c r="D923" s="251" t="s">
        <v>291</v>
      </c>
      <c r="E923" s="252" t="s">
        <v>1</v>
      </c>
      <c r="F923" s="253" t="s">
        <v>2027</v>
      </c>
      <c r="G923" s="250"/>
      <c r="H923" s="254">
        <v>70.352</v>
      </c>
      <c r="I923" s="255"/>
      <c r="J923" s="250"/>
      <c r="K923" s="250"/>
      <c r="L923" s="256"/>
      <c r="M923" s="257"/>
      <c r="N923" s="258"/>
      <c r="O923" s="258"/>
      <c r="P923" s="258"/>
      <c r="Q923" s="258"/>
      <c r="R923" s="258"/>
      <c r="S923" s="258"/>
      <c r="T923" s="259"/>
      <c r="AT923" s="260" t="s">
        <v>291</v>
      </c>
      <c r="AU923" s="260" t="s">
        <v>96</v>
      </c>
      <c r="AV923" s="12" t="s">
        <v>96</v>
      </c>
      <c r="AW923" s="12" t="s">
        <v>42</v>
      </c>
      <c r="AX923" s="12" t="s">
        <v>93</v>
      </c>
      <c r="AY923" s="260" t="s">
        <v>278</v>
      </c>
    </row>
    <row r="924" spans="2:65" s="1" customFormat="1" ht="21.6" customHeight="1">
      <c r="B924" s="38"/>
      <c r="C924" s="236" t="s">
        <v>2028</v>
      </c>
      <c r="D924" s="236" t="s">
        <v>280</v>
      </c>
      <c r="E924" s="237" t="s">
        <v>2029</v>
      </c>
      <c r="F924" s="238" t="s">
        <v>2030</v>
      </c>
      <c r="G924" s="239" t="s">
        <v>370</v>
      </c>
      <c r="H924" s="240">
        <v>50</v>
      </c>
      <c r="I924" s="241"/>
      <c r="J924" s="242">
        <f>ROUND(I924*H924,2)</f>
        <v>0</v>
      </c>
      <c r="K924" s="238" t="s">
        <v>284</v>
      </c>
      <c r="L924" s="43"/>
      <c r="M924" s="243" t="s">
        <v>1</v>
      </c>
      <c r="N924" s="244" t="s">
        <v>51</v>
      </c>
      <c r="O924" s="86"/>
      <c r="P924" s="245">
        <f>O924*H924</f>
        <v>0</v>
      </c>
      <c r="Q924" s="245">
        <v>0</v>
      </c>
      <c r="R924" s="245">
        <f>Q924*H924</f>
        <v>0</v>
      </c>
      <c r="S924" s="245">
        <v>0</v>
      </c>
      <c r="T924" s="246">
        <f>S924*H924</f>
        <v>0</v>
      </c>
      <c r="AR924" s="247" t="s">
        <v>362</v>
      </c>
      <c r="AT924" s="247" t="s">
        <v>280</v>
      </c>
      <c r="AU924" s="247" t="s">
        <v>96</v>
      </c>
      <c r="AY924" s="16" t="s">
        <v>278</v>
      </c>
      <c r="BE924" s="248">
        <f>IF(N924="základní",J924,0)</f>
        <v>0</v>
      </c>
      <c r="BF924" s="248">
        <f>IF(N924="snížená",J924,0)</f>
        <v>0</v>
      </c>
      <c r="BG924" s="248">
        <f>IF(N924="zákl. přenesená",J924,0)</f>
        <v>0</v>
      </c>
      <c r="BH924" s="248">
        <f>IF(N924="sníž. přenesená",J924,0)</f>
        <v>0</v>
      </c>
      <c r="BI924" s="248">
        <f>IF(N924="nulová",J924,0)</f>
        <v>0</v>
      </c>
      <c r="BJ924" s="16" t="s">
        <v>93</v>
      </c>
      <c r="BK924" s="248">
        <f>ROUND(I924*H924,2)</f>
        <v>0</v>
      </c>
      <c r="BL924" s="16" t="s">
        <v>362</v>
      </c>
      <c r="BM924" s="247" t="s">
        <v>2031</v>
      </c>
    </row>
    <row r="925" spans="2:65" s="1" customFormat="1" ht="21.6" customHeight="1">
      <c r="B925" s="38"/>
      <c r="C925" s="236" t="s">
        <v>2032</v>
      </c>
      <c r="D925" s="236" t="s">
        <v>280</v>
      </c>
      <c r="E925" s="237" t="s">
        <v>2033</v>
      </c>
      <c r="F925" s="238" t="s">
        <v>2034</v>
      </c>
      <c r="G925" s="239" t="s">
        <v>370</v>
      </c>
      <c r="H925" s="240">
        <v>5</v>
      </c>
      <c r="I925" s="241"/>
      <c r="J925" s="242">
        <f>ROUND(I925*H925,2)</f>
        <v>0</v>
      </c>
      <c r="K925" s="238" t="s">
        <v>284</v>
      </c>
      <c r="L925" s="43"/>
      <c r="M925" s="243" t="s">
        <v>1</v>
      </c>
      <c r="N925" s="244" t="s">
        <v>51</v>
      </c>
      <c r="O925" s="86"/>
      <c r="P925" s="245">
        <f>O925*H925</f>
        <v>0</v>
      </c>
      <c r="Q925" s="245">
        <v>0</v>
      </c>
      <c r="R925" s="245">
        <f>Q925*H925</f>
        <v>0</v>
      </c>
      <c r="S925" s="245">
        <v>0</v>
      </c>
      <c r="T925" s="246">
        <f>S925*H925</f>
        <v>0</v>
      </c>
      <c r="AR925" s="247" t="s">
        <v>362</v>
      </c>
      <c r="AT925" s="247" t="s">
        <v>280</v>
      </c>
      <c r="AU925" s="247" t="s">
        <v>96</v>
      </c>
      <c r="AY925" s="16" t="s">
        <v>278</v>
      </c>
      <c r="BE925" s="248">
        <f>IF(N925="základní",J925,0)</f>
        <v>0</v>
      </c>
      <c r="BF925" s="248">
        <f>IF(N925="snížená",J925,0)</f>
        <v>0</v>
      </c>
      <c r="BG925" s="248">
        <f>IF(N925="zákl. přenesená",J925,0)</f>
        <v>0</v>
      </c>
      <c r="BH925" s="248">
        <f>IF(N925="sníž. přenesená",J925,0)</f>
        <v>0</v>
      </c>
      <c r="BI925" s="248">
        <f>IF(N925="nulová",J925,0)</f>
        <v>0</v>
      </c>
      <c r="BJ925" s="16" t="s">
        <v>93</v>
      </c>
      <c r="BK925" s="248">
        <f>ROUND(I925*H925,2)</f>
        <v>0</v>
      </c>
      <c r="BL925" s="16" t="s">
        <v>362</v>
      </c>
      <c r="BM925" s="247" t="s">
        <v>2035</v>
      </c>
    </row>
    <row r="926" spans="2:65" s="1" customFormat="1" ht="21.6" customHeight="1">
      <c r="B926" s="38"/>
      <c r="C926" s="236" t="s">
        <v>2036</v>
      </c>
      <c r="D926" s="236" t="s">
        <v>280</v>
      </c>
      <c r="E926" s="237" t="s">
        <v>2037</v>
      </c>
      <c r="F926" s="238" t="s">
        <v>2038</v>
      </c>
      <c r="G926" s="239" t="s">
        <v>370</v>
      </c>
      <c r="H926" s="240">
        <v>5</v>
      </c>
      <c r="I926" s="241"/>
      <c r="J926" s="242">
        <f>ROUND(I926*H926,2)</f>
        <v>0</v>
      </c>
      <c r="K926" s="238" t="s">
        <v>284</v>
      </c>
      <c r="L926" s="43"/>
      <c r="M926" s="243" t="s">
        <v>1</v>
      </c>
      <c r="N926" s="244" t="s">
        <v>51</v>
      </c>
      <c r="O926" s="86"/>
      <c r="P926" s="245">
        <f>O926*H926</f>
        <v>0</v>
      </c>
      <c r="Q926" s="245">
        <v>0</v>
      </c>
      <c r="R926" s="245">
        <f>Q926*H926</f>
        <v>0</v>
      </c>
      <c r="S926" s="245">
        <v>0</v>
      </c>
      <c r="T926" s="246">
        <f>S926*H926</f>
        <v>0</v>
      </c>
      <c r="AR926" s="247" t="s">
        <v>362</v>
      </c>
      <c r="AT926" s="247" t="s">
        <v>280</v>
      </c>
      <c r="AU926" s="247" t="s">
        <v>96</v>
      </c>
      <c r="AY926" s="16" t="s">
        <v>278</v>
      </c>
      <c r="BE926" s="248">
        <f>IF(N926="základní",J926,0)</f>
        <v>0</v>
      </c>
      <c r="BF926" s="248">
        <f>IF(N926="snížená",J926,0)</f>
        <v>0</v>
      </c>
      <c r="BG926" s="248">
        <f>IF(N926="zákl. přenesená",J926,0)</f>
        <v>0</v>
      </c>
      <c r="BH926" s="248">
        <f>IF(N926="sníž. přenesená",J926,0)</f>
        <v>0</v>
      </c>
      <c r="BI926" s="248">
        <f>IF(N926="nulová",J926,0)</f>
        <v>0</v>
      </c>
      <c r="BJ926" s="16" t="s">
        <v>93</v>
      </c>
      <c r="BK926" s="248">
        <f>ROUND(I926*H926,2)</f>
        <v>0</v>
      </c>
      <c r="BL926" s="16" t="s">
        <v>362</v>
      </c>
      <c r="BM926" s="247" t="s">
        <v>2039</v>
      </c>
    </row>
    <row r="927" spans="2:65" s="1" customFormat="1" ht="21.6" customHeight="1">
      <c r="B927" s="38"/>
      <c r="C927" s="236" t="s">
        <v>2040</v>
      </c>
      <c r="D927" s="236" t="s">
        <v>280</v>
      </c>
      <c r="E927" s="237" t="s">
        <v>2041</v>
      </c>
      <c r="F927" s="238" t="s">
        <v>2042</v>
      </c>
      <c r="G927" s="239" t="s">
        <v>370</v>
      </c>
      <c r="H927" s="240">
        <v>280</v>
      </c>
      <c r="I927" s="241"/>
      <c r="J927" s="242">
        <f>ROUND(I927*H927,2)</f>
        <v>0</v>
      </c>
      <c r="K927" s="238" t="s">
        <v>284</v>
      </c>
      <c r="L927" s="43"/>
      <c r="M927" s="243" t="s">
        <v>1</v>
      </c>
      <c r="N927" s="244" t="s">
        <v>51</v>
      </c>
      <c r="O927" s="86"/>
      <c r="P927" s="245">
        <f>O927*H927</f>
        <v>0</v>
      </c>
      <c r="Q927" s="245">
        <v>0</v>
      </c>
      <c r="R927" s="245">
        <f>Q927*H927</f>
        <v>0</v>
      </c>
      <c r="S927" s="245">
        <v>0</v>
      </c>
      <c r="T927" s="246">
        <f>S927*H927</f>
        <v>0</v>
      </c>
      <c r="AR927" s="247" t="s">
        <v>362</v>
      </c>
      <c r="AT927" s="247" t="s">
        <v>280</v>
      </c>
      <c r="AU927" s="247" t="s">
        <v>96</v>
      </c>
      <c r="AY927" s="16" t="s">
        <v>278</v>
      </c>
      <c r="BE927" s="248">
        <f>IF(N927="základní",J927,0)</f>
        <v>0</v>
      </c>
      <c r="BF927" s="248">
        <f>IF(N927="snížená",J927,0)</f>
        <v>0</v>
      </c>
      <c r="BG927" s="248">
        <f>IF(N927="zákl. přenesená",J927,0)</f>
        <v>0</v>
      </c>
      <c r="BH927" s="248">
        <f>IF(N927="sníž. přenesená",J927,0)</f>
        <v>0</v>
      </c>
      <c r="BI927" s="248">
        <f>IF(N927="nulová",J927,0)</f>
        <v>0</v>
      </c>
      <c r="BJ927" s="16" t="s">
        <v>93</v>
      </c>
      <c r="BK927" s="248">
        <f>ROUND(I927*H927,2)</f>
        <v>0</v>
      </c>
      <c r="BL927" s="16" t="s">
        <v>362</v>
      </c>
      <c r="BM927" s="247" t="s">
        <v>2043</v>
      </c>
    </row>
    <row r="928" spans="2:51" s="12" customFormat="1" ht="12">
      <c r="B928" s="249"/>
      <c r="C928" s="250"/>
      <c r="D928" s="251" t="s">
        <v>291</v>
      </c>
      <c r="E928" s="252" t="s">
        <v>1</v>
      </c>
      <c r="F928" s="253" t="s">
        <v>2044</v>
      </c>
      <c r="G928" s="250"/>
      <c r="H928" s="254">
        <v>280</v>
      </c>
      <c r="I928" s="255"/>
      <c r="J928" s="250"/>
      <c r="K928" s="250"/>
      <c r="L928" s="256"/>
      <c r="M928" s="257"/>
      <c r="N928" s="258"/>
      <c r="O928" s="258"/>
      <c r="P928" s="258"/>
      <c r="Q928" s="258"/>
      <c r="R928" s="258"/>
      <c r="S928" s="258"/>
      <c r="T928" s="259"/>
      <c r="AT928" s="260" t="s">
        <v>291</v>
      </c>
      <c r="AU928" s="260" t="s">
        <v>96</v>
      </c>
      <c r="AV928" s="12" t="s">
        <v>96</v>
      </c>
      <c r="AW928" s="12" t="s">
        <v>42</v>
      </c>
      <c r="AX928" s="12" t="s">
        <v>93</v>
      </c>
      <c r="AY928" s="260" t="s">
        <v>278</v>
      </c>
    </row>
    <row r="929" spans="2:65" s="1" customFormat="1" ht="43.2" customHeight="1">
      <c r="B929" s="38"/>
      <c r="C929" s="236" t="s">
        <v>2045</v>
      </c>
      <c r="D929" s="236" t="s">
        <v>280</v>
      </c>
      <c r="E929" s="237" t="s">
        <v>2046</v>
      </c>
      <c r="F929" s="238" t="s">
        <v>2047</v>
      </c>
      <c r="G929" s="239" t="s">
        <v>333</v>
      </c>
      <c r="H929" s="240">
        <v>1.878</v>
      </c>
      <c r="I929" s="241"/>
      <c r="J929" s="242">
        <f>ROUND(I929*H929,2)</f>
        <v>0</v>
      </c>
      <c r="K929" s="238" t="s">
        <v>284</v>
      </c>
      <c r="L929" s="43"/>
      <c r="M929" s="243" t="s">
        <v>1</v>
      </c>
      <c r="N929" s="244" t="s">
        <v>51</v>
      </c>
      <c r="O929" s="86"/>
      <c r="P929" s="245">
        <f>O929*H929</f>
        <v>0</v>
      </c>
      <c r="Q929" s="245">
        <v>0</v>
      </c>
      <c r="R929" s="245">
        <f>Q929*H929</f>
        <v>0</v>
      </c>
      <c r="S929" s="245">
        <v>0</v>
      </c>
      <c r="T929" s="246">
        <f>S929*H929</f>
        <v>0</v>
      </c>
      <c r="AR929" s="247" t="s">
        <v>362</v>
      </c>
      <c r="AT929" s="247" t="s">
        <v>280</v>
      </c>
      <c r="AU929" s="247" t="s">
        <v>96</v>
      </c>
      <c r="AY929" s="16" t="s">
        <v>278</v>
      </c>
      <c r="BE929" s="248">
        <f>IF(N929="základní",J929,0)</f>
        <v>0</v>
      </c>
      <c r="BF929" s="248">
        <f>IF(N929="snížená",J929,0)</f>
        <v>0</v>
      </c>
      <c r="BG929" s="248">
        <f>IF(N929="zákl. přenesená",J929,0)</f>
        <v>0</v>
      </c>
      <c r="BH929" s="248">
        <f>IF(N929="sníž. přenesená",J929,0)</f>
        <v>0</v>
      </c>
      <c r="BI929" s="248">
        <f>IF(N929="nulová",J929,0)</f>
        <v>0</v>
      </c>
      <c r="BJ929" s="16" t="s">
        <v>93</v>
      </c>
      <c r="BK929" s="248">
        <f>ROUND(I929*H929,2)</f>
        <v>0</v>
      </c>
      <c r="BL929" s="16" t="s">
        <v>362</v>
      </c>
      <c r="BM929" s="247" t="s">
        <v>2048</v>
      </c>
    </row>
    <row r="930" spans="2:63" s="11" customFormat="1" ht="22.8" customHeight="1">
      <c r="B930" s="220"/>
      <c r="C930" s="221"/>
      <c r="D930" s="222" t="s">
        <v>85</v>
      </c>
      <c r="E930" s="234" t="s">
        <v>2049</v>
      </c>
      <c r="F930" s="234" t="s">
        <v>2050</v>
      </c>
      <c r="G930" s="221"/>
      <c r="H930" s="221"/>
      <c r="I930" s="224"/>
      <c r="J930" s="235">
        <f>BK930</f>
        <v>0</v>
      </c>
      <c r="K930" s="221"/>
      <c r="L930" s="226"/>
      <c r="M930" s="227"/>
      <c r="N930" s="228"/>
      <c r="O930" s="228"/>
      <c r="P930" s="229">
        <f>SUM(P931:P948)</f>
        <v>0</v>
      </c>
      <c r="Q930" s="228"/>
      <c r="R930" s="229">
        <f>SUM(R931:R948)</f>
        <v>0.24510452</v>
      </c>
      <c r="S930" s="228"/>
      <c r="T930" s="230">
        <f>SUM(T931:T948)</f>
        <v>0</v>
      </c>
      <c r="AR930" s="231" t="s">
        <v>96</v>
      </c>
      <c r="AT930" s="232" t="s">
        <v>85</v>
      </c>
      <c r="AU930" s="232" t="s">
        <v>93</v>
      </c>
      <c r="AY930" s="231" t="s">
        <v>278</v>
      </c>
      <c r="BK930" s="233">
        <f>SUM(BK931:BK948)</f>
        <v>0</v>
      </c>
    </row>
    <row r="931" spans="2:65" s="1" customFormat="1" ht="43.2" customHeight="1">
      <c r="B931" s="38"/>
      <c r="C931" s="236" t="s">
        <v>2051</v>
      </c>
      <c r="D931" s="236" t="s">
        <v>280</v>
      </c>
      <c r="E931" s="237" t="s">
        <v>2052</v>
      </c>
      <c r="F931" s="238" t="s">
        <v>2053</v>
      </c>
      <c r="G931" s="239" t="s">
        <v>312</v>
      </c>
      <c r="H931" s="240">
        <v>411.46</v>
      </c>
      <c r="I931" s="241"/>
      <c r="J931" s="242">
        <f>ROUND(I931*H931,2)</f>
        <v>0</v>
      </c>
      <c r="K931" s="238" t="s">
        <v>284</v>
      </c>
      <c r="L931" s="43"/>
      <c r="M931" s="243" t="s">
        <v>1</v>
      </c>
      <c r="N931" s="244" t="s">
        <v>51</v>
      </c>
      <c r="O931" s="86"/>
      <c r="P931" s="245">
        <f>O931*H931</f>
        <v>0</v>
      </c>
      <c r="Q931" s="245">
        <v>0.00044</v>
      </c>
      <c r="R931" s="245">
        <f>Q931*H931</f>
        <v>0.1810424</v>
      </c>
      <c r="S931" s="245">
        <v>0</v>
      </c>
      <c r="T931" s="246">
        <f>S931*H931</f>
        <v>0</v>
      </c>
      <c r="AR931" s="247" t="s">
        <v>285</v>
      </c>
      <c r="AT931" s="247" t="s">
        <v>280</v>
      </c>
      <c r="AU931" s="247" t="s">
        <v>96</v>
      </c>
      <c r="AY931" s="16" t="s">
        <v>278</v>
      </c>
      <c r="BE931" s="248">
        <f>IF(N931="základní",J931,0)</f>
        <v>0</v>
      </c>
      <c r="BF931" s="248">
        <f>IF(N931="snížená",J931,0)</f>
        <v>0</v>
      </c>
      <c r="BG931" s="248">
        <f>IF(N931="zákl. přenesená",J931,0)</f>
        <v>0</v>
      </c>
      <c r="BH931" s="248">
        <f>IF(N931="sníž. přenesená",J931,0)</f>
        <v>0</v>
      </c>
      <c r="BI931" s="248">
        <f>IF(N931="nulová",J931,0)</f>
        <v>0</v>
      </c>
      <c r="BJ931" s="16" t="s">
        <v>93</v>
      </c>
      <c r="BK931" s="248">
        <f>ROUND(I931*H931,2)</f>
        <v>0</v>
      </c>
      <c r="BL931" s="16" t="s">
        <v>285</v>
      </c>
      <c r="BM931" s="247" t="s">
        <v>2054</v>
      </c>
    </row>
    <row r="932" spans="2:51" s="13" customFormat="1" ht="12">
      <c r="B932" s="261"/>
      <c r="C932" s="262"/>
      <c r="D932" s="251" t="s">
        <v>291</v>
      </c>
      <c r="E932" s="263" t="s">
        <v>1</v>
      </c>
      <c r="F932" s="264" t="s">
        <v>2055</v>
      </c>
      <c r="G932" s="262"/>
      <c r="H932" s="263" t="s">
        <v>1</v>
      </c>
      <c r="I932" s="265"/>
      <c r="J932" s="262"/>
      <c r="K932" s="262"/>
      <c r="L932" s="266"/>
      <c r="M932" s="267"/>
      <c r="N932" s="268"/>
      <c r="O932" s="268"/>
      <c r="P932" s="268"/>
      <c r="Q932" s="268"/>
      <c r="R932" s="268"/>
      <c r="S932" s="268"/>
      <c r="T932" s="269"/>
      <c r="AT932" s="270" t="s">
        <v>291</v>
      </c>
      <c r="AU932" s="270" t="s">
        <v>96</v>
      </c>
      <c r="AV932" s="13" t="s">
        <v>93</v>
      </c>
      <c r="AW932" s="13" t="s">
        <v>42</v>
      </c>
      <c r="AX932" s="13" t="s">
        <v>86</v>
      </c>
      <c r="AY932" s="270" t="s">
        <v>278</v>
      </c>
    </row>
    <row r="933" spans="2:51" s="12" customFormat="1" ht="12">
      <c r="B933" s="249"/>
      <c r="C933" s="250"/>
      <c r="D933" s="251" t="s">
        <v>291</v>
      </c>
      <c r="E933" s="252" t="s">
        <v>1</v>
      </c>
      <c r="F933" s="253" t="s">
        <v>2056</v>
      </c>
      <c r="G933" s="250"/>
      <c r="H933" s="254">
        <v>88.77</v>
      </c>
      <c r="I933" s="255"/>
      <c r="J933" s="250"/>
      <c r="K933" s="250"/>
      <c r="L933" s="256"/>
      <c r="M933" s="257"/>
      <c r="N933" s="258"/>
      <c r="O933" s="258"/>
      <c r="P933" s="258"/>
      <c r="Q933" s="258"/>
      <c r="R933" s="258"/>
      <c r="S933" s="258"/>
      <c r="T933" s="259"/>
      <c r="AT933" s="260" t="s">
        <v>291</v>
      </c>
      <c r="AU933" s="260" t="s">
        <v>96</v>
      </c>
      <c r="AV933" s="12" t="s">
        <v>96</v>
      </c>
      <c r="AW933" s="12" t="s">
        <v>42</v>
      </c>
      <c r="AX933" s="12" t="s">
        <v>86</v>
      </c>
      <c r="AY933" s="260" t="s">
        <v>278</v>
      </c>
    </row>
    <row r="934" spans="2:51" s="12" customFormat="1" ht="12">
      <c r="B934" s="249"/>
      <c r="C934" s="250"/>
      <c r="D934" s="251" t="s">
        <v>291</v>
      </c>
      <c r="E934" s="252" t="s">
        <v>1</v>
      </c>
      <c r="F934" s="253" t="s">
        <v>2057</v>
      </c>
      <c r="G934" s="250"/>
      <c r="H934" s="254">
        <v>3.13</v>
      </c>
      <c r="I934" s="255"/>
      <c r="J934" s="250"/>
      <c r="K934" s="250"/>
      <c r="L934" s="256"/>
      <c r="M934" s="257"/>
      <c r="N934" s="258"/>
      <c r="O934" s="258"/>
      <c r="P934" s="258"/>
      <c r="Q934" s="258"/>
      <c r="R934" s="258"/>
      <c r="S934" s="258"/>
      <c r="T934" s="259"/>
      <c r="AT934" s="260" t="s">
        <v>291</v>
      </c>
      <c r="AU934" s="260" t="s">
        <v>96</v>
      </c>
      <c r="AV934" s="12" t="s">
        <v>96</v>
      </c>
      <c r="AW934" s="12" t="s">
        <v>42</v>
      </c>
      <c r="AX934" s="12" t="s">
        <v>86</v>
      </c>
      <c r="AY934" s="260" t="s">
        <v>278</v>
      </c>
    </row>
    <row r="935" spans="2:51" s="12" customFormat="1" ht="12">
      <c r="B935" s="249"/>
      <c r="C935" s="250"/>
      <c r="D935" s="251" t="s">
        <v>291</v>
      </c>
      <c r="E935" s="252" t="s">
        <v>1</v>
      </c>
      <c r="F935" s="253" t="s">
        <v>2058</v>
      </c>
      <c r="G935" s="250"/>
      <c r="H935" s="254">
        <v>119.629</v>
      </c>
      <c r="I935" s="255"/>
      <c r="J935" s="250"/>
      <c r="K935" s="250"/>
      <c r="L935" s="256"/>
      <c r="M935" s="257"/>
      <c r="N935" s="258"/>
      <c r="O935" s="258"/>
      <c r="P935" s="258"/>
      <c r="Q935" s="258"/>
      <c r="R935" s="258"/>
      <c r="S935" s="258"/>
      <c r="T935" s="259"/>
      <c r="AT935" s="260" t="s">
        <v>291</v>
      </c>
      <c r="AU935" s="260" t="s">
        <v>96</v>
      </c>
      <c r="AV935" s="12" t="s">
        <v>96</v>
      </c>
      <c r="AW935" s="12" t="s">
        <v>42</v>
      </c>
      <c r="AX935" s="12" t="s">
        <v>86</v>
      </c>
      <c r="AY935" s="260" t="s">
        <v>278</v>
      </c>
    </row>
    <row r="936" spans="2:51" s="12" customFormat="1" ht="12">
      <c r="B936" s="249"/>
      <c r="C936" s="250"/>
      <c r="D936" s="251" t="s">
        <v>291</v>
      </c>
      <c r="E936" s="252" t="s">
        <v>1</v>
      </c>
      <c r="F936" s="253" t="s">
        <v>2059</v>
      </c>
      <c r="G936" s="250"/>
      <c r="H936" s="254">
        <v>58.22</v>
      </c>
      <c r="I936" s="255"/>
      <c r="J936" s="250"/>
      <c r="K936" s="250"/>
      <c r="L936" s="256"/>
      <c r="M936" s="257"/>
      <c r="N936" s="258"/>
      <c r="O936" s="258"/>
      <c r="P936" s="258"/>
      <c r="Q936" s="258"/>
      <c r="R936" s="258"/>
      <c r="S936" s="258"/>
      <c r="T936" s="259"/>
      <c r="AT936" s="260" t="s">
        <v>291</v>
      </c>
      <c r="AU936" s="260" t="s">
        <v>96</v>
      </c>
      <c r="AV936" s="12" t="s">
        <v>96</v>
      </c>
      <c r="AW936" s="12" t="s">
        <v>42</v>
      </c>
      <c r="AX936" s="12" t="s">
        <v>86</v>
      </c>
      <c r="AY936" s="260" t="s">
        <v>278</v>
      </c>
    </row>
    <row r="937" spans="2:51" s="12" customFormat="1" ht="12">
      <c r="B937" s="249"/>
      <c r="C937" s="250"/>
      <c r="D937" s="251" t="s">
        <v>291</v>
      </c>
      <c r="E937" s="252" t="s">
        <v>1</v>
      </c>
      <c r="F937" s="253" t="s">
        <v>2060</v>
      </c>
      <c r="G937" s="250"/>
      <c r="H937" s="254">
        <v>34.692</v>
      </c>
      <c r="I937" s="255"/>
      <c r="J937" s="250"/>
      <c r="K937" s="250"/>
      <c r="L937" s="256"/>
      <c r="M937" s="257"/>
      <c r="N937" s="258"/>
      <c r="O937" s="258"/>
      <c r="P937" s="258"/>
      <c r="Q937" s="258"/>
      <c r="R937" s="258"/>
      <c r="S937" s="258"/>
      <c r="T937" s="259"/>
      <c r="AT937" s="260" t="s">
        <v>291</v>
      </c>
      <c r="AU937" s="260" t="s">
        <v>96</v>
      </c>
      <c r="AV937" s="12" t="s">
        <v>96</v>
      </c>
      <c r="AW937" s="12" t="s">
        <v>42</v>
      </c>
      <c r="AX937" s="12" t="s">
        <v>86</v>
      </c>
      <c r="AY937" s="260" t="s">
        <v>278</v>
      </c>
    </row>
    <row r="938" spans="2:51" s="12" customFormat="1" ht="12">
      <c r="B938" s="249"/>
      <c r="C938" s="250"/>
      <c r="D938" s="251" t="s">
        <v>291</v>
      </c>
      <c r="E938" s="252" t="s">
        <v>1</v>
      </c>
      <c r="F938" s="253" t="s">
        <v>2061</v>
      </c>
      <c r="G938" s="250"/>
      <c r="H938" s="254">
        <v>10.64</v>
      </c>
      <c r="I938" s="255"/>
      <c r="J938" s="250"/>
      <c r="K938" s="250"/>
      <c r="L938" s="256"/>
      <c r="M938" s="257"/>
      <c r="N938" s="258"/>
      <c r="O938" s="258"/>
      <c r="P938" s="258"/>
      <c r="Q938" s="258"/>
      <c r="R938" s="258"/>
      <c r="S938" s="258"/>
      <c r="T938" s="259"/>
      <c r="AT938" s="260" t="s">
        <v>291</v>
      </c>
      <c r="AU938" s="260" t="s">
        <v>96</v>
      </c>
      <c r="AV938" s="12" t="s">
        <v>96</v>
      </c>
      <c r="AW938" s="12" t="s">
        <v>42</v>
      </c>
      <c r="AX938" s="12" t="s">
        <v>86</v>
      </c>
      <c r="AY938" s="260" t="s">
        <v>278</v>
      </c>
    </row>
    <row r="939" spans="2:51" s="12" customFormat="1" ht="12">
      <c r="B939" s="249"/>
      <c r="C939" s="250"/>
      <c r="D939" s="251" t="s">
        <v>291</v>
      </c>
      <c r="E939" s="252" t="s">
        <v>1</v>
      </c>
      <c r="F939" s="253" t="s">
        <v>2062</v>
      </c>
      <c r="G939" s="250"/>
      <c r="H939" s="254">
        <v>96.379</v>
      </c>
      <c r="I939" s="255"/>
      <c r="J939" s="250"/>
      <c r="K939" s="250"/>
      <c r="L939" s="256"/>
      <c r="M939" s="257"/>
      <c r="N939" s="258"/>
      <c r="O939" s="258"/>
      <c r="P939" s="258"/>
      <c r="Q939" s="258"/>
      <c r="R939" s="258"/>
      <c r="S939" s="258"/>
      <c r="T939" s="259"/>
      <c r="AT939" s="260" t="s">
        <v>291</v>
      </c>
      <c r="AU939" s="260" t="s">
        <v>96</v>
      </c>
      <c r="AV939" s="12" t="s">
        <v>96</v>
      </c>
      <c r="AW939" s="12" t="s">
        <v>42</v>
      </c>
      <c r="AX939" s="12" t="s">
        <v>86</v>
      </c>
      <c r="AY939" s="260" t="s">
        <v>278</v>
      </c>
    </row>
    <row r="940" spans="2:51" s="14" customFormat="1" ht="12">
      <c r="B940" s="271"/>
      <c r="C940" s="272"/>
      <c r="D940" s="251" t="s">
        <v>291</v>
      </c>
      <c r="E940" s="273" t="s">
        <v>1</v>
      </c>
      <c r="F940" s="274" t="s">
        <v>361</v>
      </c>
      <c r="G940" s="272"/>
      <c r="H940" s="275">
        <v>411.46</v>
      </c>
      <c r="I940" s="276"/>
      <c r="J940" s="272"/>
      <c r="K940" s="272"/>
      <c r="L940" s="277"/>
      <c r="M940" s="278"/>
      <c r="N940" s="279"/>
      <c r="O940" s="279"/>
      <c r="P940" s="279"/>
      <c r="Q940" s="279"/>
      <c r="R940" s="279"/>
      <c r="S940" s="279"/>
      <c r="T940" s="280"/>
      <c r="AT940" s="281" t="s">
        <v>291</v>
      </c>
      <c r="AU940" s="281" t="s">
        <v>96</v>
      </c>
      <c r="AV940" s="14" t="s">
        <v>285</v>
      </c>
      <c r="AW940" s="14" t="s">
        <v>42</v>
      </c>
      <c r="AX940" s="14" t="s">
        <v>93</v>
      </c>
      <c r="AY940" s="281" t="s">
        <v>278</v>
      </c>
    </row>
    <row r="941" spans="2:65" s="1" customFormat="1" ht="32.4" customHeight="1">
      <c r="B941" s="38"/>
      <c r="C941" s="236" t="s">
        <v>2063</v>
      </c>
      <c r="D941" s="236" t="s">
        <v>280</v>
      </c>
      <c r="E941" s="237" t="s">
        <v>2064</v>
      </c>
      <c r="F941" s="238" t="s">
        <v>2065</v>
      </c>
      <c r="G941" s="239" t="s">
        <v>312</v>
      </c>
      <c r="H941" s="240">
        <v>533.851</v>
      </c>
      <c r="I941" s="241"/>
      <c r="J941" s="242">
        <f>ROUND(I941*H941,2)</f>
        <v>0</v>
      </c>
      <c r="K941" s="238" t="s">
        <v>284</v>
      </c>
      <c r="L941" s="43"/>
      <c r="M941" s="243" t="s">
        <v>1</v>
      </c>
      <c r="N941" s="244" t="s">
        <v>51</v>
      </c>
      <c r="O941" s="86"/>
      <c r="P941" s="245">
        <f>O941*H941</f>
        <v>0</v>
      </c>
      <c r="Q941" s="245">
        <v>0</v>
      </c>
      <c r="R941" s="245">
        <f>Q941*H941</f>
        <v>0</v>
      </c>
      <c r="S941" s="245">
        <v>0</v>
      </c>
      <c r="T941" s="246">
        <f>S941*H941</f>
        <v>0</v>
      </c>
      <c r="AR941" s="247" t="s">
        <v>362</v>
      </c>
      <c r="AT941" s="247" t="s">
        <v>280</v>
      </c>
      <c r="AU941" s="247" t="s">
        <v>96</v>
      </c>
      <c r="AY941" s="16" t="s">
        <v>278</v>
      </c>
      <c r="BE941" s="248">
        <f>IF(N941="základní",J941,0)</f>
        <v>0</v>
      </c>
      <c r="BF941" s="248">
        <f>IF(N941="snížená",J941,0)</f>
        <v>0</v>
      </c>
      <c r="BG941" s="248">
        <f>IF(N941="zákl. přenesená",J941,0)</f>
        <v>0</v>
      </c>
      <c r="BH941" s="248">
        <f>IF(N941="sníž. přenesená",J941,0)</f>
        <v>0</v>
      </c>
      <c r="BI941" s="248">
        <f>IF(N941="nulová",J941,0)</f>
        <v>0</v>
      </c>
      <c r="BJ941" s="16" t="s">
        <v>93</v>
      </c>
      <c r="BK941" s="248">
        <f>ROUND(I941*H941,2)</f>
        <v>0</v>
      </c>
      <c r="BL941" s="16" t="s">
        <v>362</v>
      </c>
      <c r="BM941" s="247" t="s">
        <v>2066</v>
      </c>
    </row>
    <row r="942" spans="2:51" s="12" customFormat="1" ht="12">
      <c r="B942" s="249"/>
      <c r="C942" s="250"/>
      <c r="D942" s="251" t="s">
        <v>291</v>
      </c>
      <c r="E942" s="252" t="s">
        <v>1</v>
      </c>
      <c r="F942" s="253" t="s">
        <v>154</v>
      </c>
      <c r="G942" s="250"/>
      <c r="H942" s="254">
        <v>533.851</v>
      </c>
      <c r="I942" s="255"/>
      <c r="J942" s="250"/>
      <c r="K942" s="250"/>
      <c r="L942" s="256"/>
      <c r="M942" s="257"/>
      <c r="N942" s="258"/>
      <c r="O942" s="258"/>
      <c r="P942" s="258"/>
      <c r="Q942" s="258"/>
      <c r="R942" s="258"/>
      <c r="S942" s="258"/>
      <c r="T942" s="259"/>
      <c r="AT942" s="260" t="s">
        <v>291</v>
      </c>
      <c r="AU942" s="260" t="s">
        <v>96</v>
      </c>
      <c r="AV942" s="12" t="s">
        <v>96</v>
      </c>
      <c r="AW942" s="12" t="s">
        <v>42</v>
      </c>
      <c r="AX942" s="12" t="s">
        <v>93</v>
      </c>
      <c r="AY942" s="260" t="s">
        <v>278</v>
      </c>
    </row>
    <row r="943" spans="2:65" s="1" customFormat="1" ht="21.6" customHeight="1">
      <c r="B943" s="38"/>
      <c r="C943" s="236" t="s">
        <v>2067</v>
      </c>
      <c r="D943" s="236" t="s">
        <v>280</v>
      </c>
      <c r="E943" s="237" t="s">
        <v>2068</v>
      </c>
      <c r="F943" s="238" t="s">
        <v>2069</v>
      </c>
      <c r="G943" s="239" t="s">
        <v>312</v>
      </c>
      <c r="H943" s="240">
        <v>533.851</v>
      </c>
      <c r="I943" s="241"/>
      <c r="J943" s="242">
        <f>ROUND(I943*H943,2)</f>
        <v>0</v>
      </c>
      <c r="K943" s="238" t="s">
        <v>284</v>
      </c>
      <c r="L943" s="43"/>
      <c r="M943" s="243" t="s">
        <v>1</v>
      </c>
      <c r="N943" s="244" t="s">
        <v>51</v>
      </c>
      <c r="O943" s="86"/>
      <c r="P943" s="245">
        <f>O943*H943</f>
        <v>0</v>
      </c>
      <c r="Q943" s="245">
        <v>0.00012</v>
      </c>
      <c r="R943" s="245">
        <f>Q943*H943</f>
        <v>0.06406212</v>
      </c>
      <c r="S943" s="245">
        <v>0</v>
      </c>
      <c r="T943" s="246">
        <f>S943*H943</f>
        <v>0</v>
      </c>
      <c r="AR943" s="247" t="s">
        <v>362</v>
      </c>
      <c r="AT943" s="247" t="s">
        <v>280</v>
      </c>
      <c r="AU943" s="247" t="s">
        <v>96</v>
      </c>
      <c r="AY943" s="16" t="s">
        <v>278</v>
      </c>
      <c r="BE943" s="248">
        <f>IF(N943="základní",J943,0)</f>
        <v>0</v>
      </c>
      <c r="BF943" s="248">
        <f>IF(N943="snížená",J943,0)</f>
        <v>0</v>
      </c>
      <c r="BG943" s="248">
        <f>IF(N943="zákl. přenesená",J943,0)</f>
        <v>0</v>
      </c>
      <c r="BH943" s="248">
        <f>IF(N943="sníž. přenesená",J943,0)</f>
        <v>0</v>
      </c>
      <c r="BI943" s="248">
        <f>IF(N943="nulová",J943,0)</f>
        <v>0</v>
      </c>
      <c r="BJ943" s="16" t="s">
        <v>93</v>
      </c>
      <c r="BK943" s="248">
        <f>ROUND(I943*H943,2)</f>
        <v>0</v>
      </c>
      <c r="BL943" s="16" t="s">
        <v>362</v>
      </c>
      <c r="BM943" s="247" t="s">
        <v>2070</v>
      </c>
    </row>
    <row r="944" spans="2:51" s="12" customFormat="1" ht="12">
      <c r="B944" s="249"/>
      <c r="C944" s="250"/>
      <c r="D944" s="251" t="s">
        <v>291</v>
      </c>
      <c r="E944" s="252" t="s">
        <v>1</v>
      </c>
      <c r="F944" s="253" t="s">
        <v>154</v>
      </c>
      <c r="G944" s="250"/>
      <c r="H944" s="254">
        <v>533.851</v>
      </c>
      <c r="I944" s="255"/>
      <c r="J944" s="250"/>
      <c r="K944" s="250"/>
      <c r="L944" s="256"/>
      <c r="M944" s="257"/>
      <c r="N944" s="258"/>
      <c r="O944" s="258"/>
      <c r="P944" s="258"/>
      <c r="Q944" s="258"/>
      <c r="R944" s="258"/>
      <c r="S944" s="258"/>
      <c r="T944" s="259"/>
      <c r="AT944" s="260" t="s">
        <v>291</v>
      </c>
      <c r="AU944" s="260" t="s">
        <v>96</v>
      </c>
      <c r="AV944" s="12" t="s">
        <v>96</v>
      </c>
      <c r="AW944" s="12" t="s">
        <v>42</v>
      </c>
      <c r="AX944" s="12" t="s">
        <v>93</v>
      </c>
      <c r="AY944" s="260" t="s">
        <v>278</v>
      </c>
    </row>
    <row r="945" spans="2:65" s="1" customFormat="1" ht="32.4" customHeight="1">
      <c r="B945" s="38"/>
      <c r="C945" s="236" t="s">
        <v>2071</v>
      </c>
      <c r="D945" s="236" t="s">
        <v>280</v>
      </c>
      <c r="E945" s="237" t="s">
        <v>2072</v>
      </c>
      <c r="F945" s="238" t="s">
        <v>2073</v>
      </c>
      <c r="G945" s="239" t="s">
        <v>312</v>
      </c>
      <c r="H945" s="240">
        <v>533.851</v>
      </c>
      <c r="I945" s="241"/>
      <c r="J945" s="242">
        <f>ROUND(I945*H945,2)</f>
        <v>0</v>
      </c>
      <c r="K945" s="238" t="s">
        <v>284</v>
      </c>
      <c r="L945" s="43"/>
      <c r="M945" s="243" t="s">
        <v>1</v>
      </c>
      <c r="N945" s="244" t="s">
        <v>51</v>
      </c>
      <c r="O945" s="86"/>
      <c r="P945" s="245">
        <f>O945*H945</f>
        <v>0</v>
      </c>
      <c r="Q945" s="245">
        <v>0</v>
      </c>
      <c r="R945" s="245">
        <f>Q945*H945</f>
        <v>0</v>
      </c>
      <c r="S945" s="245">
        <v>0</v>
      </c>
      <c r="T945" s="246">
        <f>S945*H945</f>
        <v>0</v>
      </c>
      <c r="AR945" s="247" t="s">
        <v>362</v>
      </c>
      <c r="AT945" s="247" t="s">
        <v>280</v>
      </c>
      <c r="AU945" s="247" t="s">
        <v>96</v>
      </c>
      <c r="AY945" s="16" t="s">
        <v>278</v>
      </c>
      <c r="BE945" s="248">
        <f>IF(N945="základní",J945,0)</f>
        <v>0</v>
      </c>
      <c r="BF945" s="248">
        <f>IF(N945="snížená",J945,0)</f>
        <v>0</v>
      </c>
      <c r="BG945" s="248">
        <f>IF(N945="zákl. přenesená",J945,0)</f>
        <v>0</v>
      </c>
      <c r="BH945" s="248">
        <f>IF(N945="sníž. přenesená",J945,0)</f>
        <v>0</v>
      </c>
      <c r="BI945" s="248">
        <f>IF(N945="nulová",J945,0)</f>
        <v>0</v>
      </c>
      <c r="BJ945" s="16" t="s">
        <v>93</v>
      </c>
      <c r="BK945" s="248">
        <f>ROUND(I945*H945,2)</f>
        <v>0</v>
      </c>
      <c r="BL945" s="16" t="s">
        <v>362</v>
      </c>
      <c r="BM945" s="247" t="s">
        <v>2074</v>
      </c>
    </row>
    <row r="946" spans="2:51" s="12" customFormat="1" ht="12">
      <c r="B946" s="249"/>
      <c r="C946" s="250"/>
      <c r="D946" s="251" t="s">
        <v>291</v>
      </c>
      <c r="E946" s="252" t="s">
        <v>1</v>
      </c>
      <c r="F946" s="253" t="s">
        <v>154</v>
      </c>
      <c r="G946" s="250"/>
      <c r="H946" s="254">
        <v>533.851</v>
      </c>
      <c r="I946" s="255"/>
      <c r="J946" s="250"/>
      <c r="K946" s="250"/>
      <c r="L946" s="256"/>
      <c r="M946" s="257"/>
      <c r="N946" s="258"/>
      <c r="O946" s="258"/>
      <c r="P946" s="258"/>
      <c r="Q946" s="258"/>
      <c r="R946" s="258"/>
      <c r="S946" s="258"/>
      <c r="T946" s="259"/>
      <c r="AT946" s="260" t="s">
        <v>291</v>
      </c>
      <c r="AU946" s="260" t="s">
        <v>96</v>
      </c>
      <c r="AV946" s="12" t="s">
        <v>96</v>
      </c>
      <c r="AW946" s="12" t="s">
        <v>42</v>
      </c>
      <c r="AX946" s="12" t="s">
        <v>93</v>
      </c>
      <c r="AY946" s="260" t="s">
        <v>278</v>
      </c>
    </row>
    <row r="947" spans="2:65" s="1" customFormat="1" ht="21.6" customHeight="1">
      <c r="B947" s="38"/>
      <c r="C947" s="236" t="s">
        <v>2075</v>
      </c>
      <c r="D947" s="236" t="s">
        <v>280</v>
      </c>
      <c r="E947" s="237" t="s">
        <v>2076</v>
      </c>
      <c r="F947" s="238" t="s">
        <v>2077</v>
      </c>
      <c r="G947" s="239" t="s">
        <v>312</v>
      </c>
      <c r="H947" s="240">
        <v>533.851</v>
      </c>
      <c r="I947" s="241"/>
      <c r="J947" s="242">
        <f>ROUND(I947*H947,2)</f>
        <v>0</v>
      </c>
      <c r="K947" s="238" t="s">
        <v>284</v>
      </c>
      <c r="L947" s="43"/>
      <c r="M947" s="243" t="s">
        <v>1</v>
      </c>
      <c r="N947" s="244" t="s">
        <v>51</v>
      </c>
      <c r="O947" s="86"/>
      <c r="P947" s="245">
        <f>O947*H947</f>
        <v>0</v>
      </c>
      <c r="Q947" s="245">
        <v>0</v>
      </c>
      <c r="R947" s="245">
        <f>Q947*H947</f>
        <v>0</v>
      </c>
      <c r="S947" s="245">
        <v>0</v>
      </c>
      <c r="T947" s="246">
        <f>S947*H947</f>
        <v>0</v>
      </c>
      <c r="AR947" s="247" t="s">
        <v>362</v>
      </c>
      <c r="AT947" s="247" t="s">
        <v>280</v>
      </c>
      <c r="AU947" s="247" t="s">
        <v>96</v>
      </c>
      <c r="AY947" s="16" t="s">
        <v>278</v>
      </c>
      <c r="BE947" s="248">
        <f>IF(N947="základní",J947,0)</f>
        <v>0</v>
      </c>
      <c r="BF947" s="248">
        <f>IF(N947="snížená",J947,0)</f>
        <v>0</v>
      </c>
      <c r="BG947" s="248">
        <f>IF(N947="zákl. přenesená",J947,0)</f>
        <v>0</v>
      </c>
      <c r="BH947" s="248">
        <f>IF(N947="sníž. přenesená",J947,0)</f>
        <v>0</v>
      </c>
      <c r="BI947" s="248">
        <f>IF(N947="nulová",J947,0)</f>
        <v>0</v>
      </c>
      <c r="BJ947" s="16" t="s">
        <v>93</v>
      </c>
      <c r="BK947" s="248">
        <f>ROUND(I947*H947,2)</f>
        <v>0</v>
      </c>
      <c r="BL947" s="16" t="s">
        <v>362</v>
      </c>
      <c r="BM947" s="247" t="s">
        <v>2078</v>
      </c>
    </row>
    <row r="948" spans="2:51" s="12" customFormat="1" ht="12">
      <c r="B948" s="249"/>
      <c r="C948" s="250"/>
      <c r="D948" s="251" t="s">
        <v>291</v>
      </c>
      <c r="E948" s="252" t="s">
        <v>1</v>
      </c>
      <c r="F948" s="253" t="s">
        <v>154</v>
      </c>
      <c r="G948" s="250"/>
      <c r="H948" s="254">
        <v>533.851</v>
      </c>
      <c r="I948" s="255"/>
      <c r="J948" s="250"/>
      <c r="K948" s="250"/>
      <c r="L948" s="256"/>
      <c r="M948" s="257"/>
      <c r="N948" s="258"/>
      <c r="O948" s="258"/>
      <c r="P948" s="258"/>
      <c r="Q948" s="258"/>
      <c r="R948" s="258"/>
      <c r="S948" s="258"/>
      <c r="T948" s="259"/>
      <c r="AT948" s="260" t="s">
        <v>291</v>
      </c>
      <c r="AU948" s="260" t="s">
        <v>96</v>
      </c>
      <c r="AV948" s="12" t="s">
        <v>96</v>
      </c>
      <c r="AW948" s="12" t="s">
        <v>42</v>
      </c>
      <c r="AX948" s="12" t="s">
        <v>93</v>
      </c>
      <c r="AY948" s="260" t="s">
        <v>278</v>
      </c>
    </row>
    <row r="949" spans="2:63" s="11" customFormat="1" ht="22.8" customHeight="1">
      <c r="B949" s="220"/>
      <c r="C949" s="221"/>
      <c r="D949" s="222" t="s">
        <v>85</v>
      </c>
      <c r="E949" s="234" t="s">
        <v>2079</v>
      </c>
      <c r="F949" s="234" t="s">
        <v>2080</v>
      </c>
      <c r="G949" s="221"/>
      <c r="H949" s="221"/>
      <c r="I949" s="224"/>
      <c r="J949" s="235">
        <f>BK949</f>
        <v>0</v>
      </c>
      <c r="K949" s="221"/>
      <c r="L949" s="226"/>
      <c r="M949" s="227"/>
      <c r="N949" s="228"/>
      <c r="O949" s="228"/>
      <c r="P949" s="229">
        <f>SUM(P950:P965)</f>
        <v>0</v>
      </c>
      <c r="Q949" s="228"/>
      <c r="R949" s="229">
        <f>SUM(R950:R965)</f>
        <v>0.22045529</v>
      </c>
      <c r="S949" s="228"/>
      <c r="T949" s="230">
        <f>SUM(T950:T965)</f>
        <v>0</v>
      </c>
      <c r="AR949" s="231" t="s">
        <v>96</v>
      </c>
      <c r="AT949" s="232" t="s">
        <v>85</v>
      </c>
      <c r="AU949" s="232" t="s">
        <v>93</v>
      </c>
      <c r="AY949" s="231" t="s">
        <v>278</v>
      </c>
      <c r="BK949" s="233">
        <f>SUM(BK950:BK965)</f>
        <v>0</v>
      </c>
    </row>
    <row r="950" spans="2:65" s="1" customFormat="1" ht="21.6" customHeight="1">
      <c r="B950" s="38"/>
      <c r="C950" s="236" t="s">
        <v>2081</v>
      </c>
      <c r="D950" s="236" t="s">
        <v>280</v>
      </c>
      <c r="E950" s="237" t="s">
        <v>2082</v>
      </c>
      <c r="F950" s="238" t="s">
        <v>2083</v>
      </c>
      <c r="G950" s="239" t="s">
        <v>312</v>
      </c>
      <c r="H950" s="240">
        <v>1195.854</v>
      </c>
      <c r="I950" s="241"/>
      <c r="J950" s="242">
        <f>ROUND(I950*H950,2)</f>
        <v>0</v>
      </c>
      <c r="K950" s="238" t="s">
        <v>284</v>
      </c>
      <c r="L950" s="43"/>
      <c r="M950" s="243" t="s">
        <v>1</v>
      </c>
      <c r="N950" s="244" t="s">
        <v>51</v>
      </c>
      <c r="O950" s="86"/>
      <c r="P950" s="245">
        <f>O950*H950</f>
        <v>0</v>
      </c>
      <c r="Q950" s="245">
        <v>0</v>
      </c>
      <c r="R950" s="245">
        <f>Q950*H950</f>
        <v>0</v>
      </c>
      <c r="S950" s="245">
        <v>0</v>
      </c>
      <c r="T950" s="246">
        <f>S950*H950</f>
        <v>0</v>
      </c>
      <c r="AR950" s="247" t="s">
        <v>362</v>
      </c>
      <c r="AT950" s="247" t="s">
        <v>280</v>
      </c>
      <c r="AU950" s="247" t="s">
        <v>96</v>
      </c>
      <c r="AY950" s="16" t="s">
        <v>278</v>
      </c>
      <c r="BE950" s="248">
        <f>IF(N950="základní",J950,0)</f>
        <v>0</v>
      </c>
      <c r="BF950" s="248">
        <f>IF(N950="snížená",J950,0)</f>
        <v>0</v>
      </c>
      <c r="BG950" s="248">
        <f>IF(N950="zákl. přenesená",J950,0)</f>
        <v>0</v>
      </c>
      <c r="BH950" s="248">
        <f>IF(N950="sníž. přenesená",J950,0)</f>
        <v>0</v>
      </c>
      <c r="BI950" s="248">
        <f>IF(N950="nulová",J950,0)</f>
        <v>0</v>
      </c>
      <c r="BJ950" s="16" t="s">
        <v>93</v>
      </c>
      <c r="BK950" s="248">
        <f>ROUND(I950*H950,2)</f>
        <v>0</v>
      </c>
      <c r="BL950" s="16" t="s">
        <v>362</v>
      </c>
      <c r="BM950" s="247" t="s">
        <v>2084</v>
      </c>
    </row>
    <row r="951" spans="2:51" s="12" customFormat="1" ht="12">
      <c r="B951" s="249"/>
      <c r="C951" s="250"/>
      <c r="D951" s="251" t="s">
        <v>291</v>
      </c>
      <c r="E951" s="252" t="s">
        <v>1</v>
      </c>
      <c r="F951" s="253" t="s">
        <v>2085</v>
      </c>
      <c r="G951" s="250"/>
      <c r="H951" s="254">
        <v>1195.854</v>
      </c>
      <c r="I951" s="255"/>
      <c r="J951" s="250"/>
      <c r="K951" s="250"/>
      <c r="L951" s="256"/>
      <c r="M951" s="257"/>
      <c r="N951" s="258"/>
      <c r="O951" s="258"/>
      <c r="P951" s="258"/>
      <c r="Q951" s="258"/>
      <c r="R951" s="258"/>
      <c r="S951" s="258"/>
      <c r="T951" s="259"/>
      <c r="AT951" s="260" t="s">
        <v>291</v>
      </c>
      <c r="AU951" s="260" t="s">
        <v>96</v>
      </c>
      <c r="AV951" s="12" t="s">
        <v>96</v>
      </c>
      <c r="AW951" s="12" t="s">
        <v>42</v>
      </c>
      <c r="AX951" s="12" t="s">
        <v>93</v>
      </c>
      <c r="AY951" s="260" t="s">
        <v>278</v>
      </c>
    </row>
    <row r="952" spans="2:65" s="1" customFormat="1" ht="21.6" customHeight="1">
      <c r="B952" s="38"/>
      <c r="C952" s="236" t="s">
        <v>2086</v>
      </c>
      <c r="D952" s="236" t="s">
        <v>280</v>
      </c>
      <c r="E952" s="237" t="s">
        <v>2087</v>
      </c>
      <c r="F952" s="238" t="s">
        <v>2088</v>
      </c>
      <c r="G952" s="239" t="s">
        <v>312</v>
      </c>
      <c r="H952" s="240">
        <v>138.195</v>
      </c>
      <c r="I952" s="241"/>
      <c r="J952" s="242">
        <f>ROUND(I952*H952,2)</f>
        <v>0</v>
      </c>
      <c r="K952" s="238" t="s">
        <v>284</v>
      </c>
      <c r="L952" s="43"/>
      <c r="M952" s="243" t="s">
        <v>1</v>
      </c>
      <c r="N952" s="244" t="s">
        <v>51</v>
      </c>
      <c r="O952" s="86"/>
      <c r="P952" s="245">
        <f>O952*H952</f>
        <v>0</v>
      </c>
      <c r="Q952" s="245">
        <v>0</v>
      </c>
      <c r="R952" s="245">
        <f>Q952*H952</f>
        <v>0</v>
      </c>
      <c r="S952" s="245">
        <v>0</v>
      </c>
      <c r="T952" s="246">
        <f>S952*H952</f>
        <v>0</v>
      </c>
      <c r="AR952" s="247" t="s">
        <v>362</v>
      </c>
      <c r="AT952" s="247" t="s">
        <v>280</v>
      </c>
      <c r="AU952" s="247" t="s">
        <v>96</v>
      </c>
      <c r="AY952" s="16" t="s">
        <v>278</v>
      </c>
      <c r="BE952" s="248">
        <f>IF(N952="základní",J952,0)</f>
        <v>0</v>
      </c>
      <c r="BF952" s="248">
        <f>IF(N952="snížená",J952,0)</f>
        <v>0</v>
      </c>
      <c r="BG952" s="248">
        <f>IF(N952="zákl. přenesená",J952,0)</f>
        <v>0</v>
      </c>
      <c r="BH952" s="248">
        <f>IF(N952="sníž. přenesená",J952,0)</f>
        <v>0</v>
      </c>
      <c r="BI952" s="248">
        <f>IF(N952="nulová",J952,0)</f>
        <v>0</v>
      </c>
      <c r="BJ952" s="16" t="s">
        <v>93</v>
      </c>
      <c r="BK952" s="248">
        <f>ROUND(I952*H952,2)</f>
        <v>0</v>
      </c>
      <c r="BL952" s="16" t="s">
        <v>362</v>
      </c>
      <c r="BM952" s="247" t="s">
        <v>2089</v>
      </c>
    </row>
    <row r="953" spans="2:51" s="12" customFormat="1" ht="12">
      <c r="B953" s="249"/>
      <c r="C953" s="250"/>
      <c r="D953" s="251" t="s">
        <v>291</v>
      </c>
      <c r="E953" s="252" t="s">
        <v>1</v>
      </c>
      <c r="F953" s="253" t="s">
        <v>229</v>
      </c>
      <c r="G953" s="250"/>
      <c r="H953" s="254">
        <v>138.195</v>
      </c>
      <c r="I953" s="255"/>
      <c r="J953" s="250"/>
      <c r="K953" s="250"/>
      <c r="L953" s="256"/>
      <c r="M953" s="257"/>
      <c r="N953" s="258"/>
      <c r="O953" s="258"/>
      <c r="P953" s="258"/>
      <c r="Q953" s="258"/>
      <c r="R953" s="258"/>
      <c r="S953" s="258"/>
      <c r="T953" s="259"/>
      <c r="AT953" s="260" t="s">
        <v>291</v>
      </c>
      <c r="AU953" s="260" t="s">
        <v>96</v>
      </c>
      <c r="AV953" s="12" t="s">
        <v>96</v>
      </c>
      <c r="AW953" s="12" t="s">
        <v>42</v>
      </c>
      <c r="AX953" s="12" t="s">
        <v>93</v>
      </c>
      <c r="AY953" s="260" t="s">
        <v>278</v>
      </c>
    </row>
    <row r="954" spans="2:65" s="1" customFormat="1" ht="43.2" customHeight="1">
      <c r="B954" s="38"/>
      <c r="C954" s="236" t="s">
        <v>2090</v>
      </c>
      <c r="D954" s="236" t="s">
        <v>280</v>
      </c>
      <c r="E954" s="237" t="s">
        <v>2091</v>
      </c>
      <c r="F954" s="238" t="s">
        <v>2092</v>
      </c>
      <c r="G954" s="239" t="s">
        <v>283</v>
      </c>
      <c r="H954" s="240">
        <v>107.359</v>
      </c>
      <c r="I954" s="241"/>
      <c r="J954" s="242">
        <f>ROUND(I954*H954,2)</f>
        <v>0</v>
      </c>
      <c r="K954" s="238" t="s">
        <v>284</v>
      </c>
      <c r="L954" s="43"/>
      <c r="M954" s="243" t="s">
        <v>1</v>
      </c>
      <c r="N954" s="244" t="s">
        <v>51</v>
      </c>
      <c r="O954" s="86"/>
      <c r="P954" s="245">
        <f>O954*H954</f>
        <v>0</v>
      </c>
      <c r="Q954" s="245">
        <v>0</v>
      </c>
      <c r="R954" s="245">
        <f>Q954*H954</f>
        <v>0</v>
      </c>
      <c r="S954" s="245">
        <v>0</v>
      </c>
      <c r="T954" s="246">
        <f>S954*H954</f>
        <v>0</v>
      </c>
      <c r="AR954" s="247" t="s">
        <v>362</v>
      </c>
      <c r="AT954" s="247" t="s">
        <v>280</v>
      </c>
      <c r="AU954" s="247" t="s">
        <v>96</v>
      </c>
      <c r="AY954" s="16" t="s">
        <v>278</v>
      </c>
      <c r="BE954" s="248">
        <f>IF(N954="základní",J954,0)</f>
        <v>0</v>
      </c>
      <c r="BF954" s="248">
        <f>IF(N954="snížená",J954,0)</f>
        <v>0</v>
      </c>
      <c r="BG954" s="248">
        <f>IF(N954="zákl. přenesená",J954,0)</f>
        <v>0</v>
      </c>
      <c r="BH954" s="248">
        <f>IF(N954="sníž. přenesená",J954,0)</f>
        <v>0</v>
      </c>
      <c r="BI954" s="248">
        <f>IF(N954="nulová",J954,0)</f>
        <v>0</v>
      </c>
      <c r="BJ954" s="16" t="s">
        <v>93</v>
      </c>
      <c r="BK954" s="248">
        <f>ROUND(I954*H954,2)</f>
        <v>0</v>
      </c>
      <c r="BL954" s="16" t="s">
        <v>362</v>
      </c>
      <c r="BM954" s="247" t="s">
        <v>2093</v>
      </c>
    </row>
    <row r="955" spans="2:51" s="12" customFormat="1" ht="12">
      <c r="B955" s="249"/>
      <c r="C955" s="250"/>
      <c r="D955" s="251" t="s">
        <v>291</v>
      </c>
      <c r="E955" s="252" t="s">
        <v>1</v>
      </c>
      <c r="F955" s="253" t="s">
        <v>2094</v>
      </c>
      <c r="G955" s="250"/>
      <c r="H955" s="254">
        <v>107.359</v>
      </c>
      <c r="I955" s="255"/>
      <c r="J955" s="250"/>
      <c r="K955" s="250"/>
      <c r="L955" s="256"/>
      <c r="M955" s="257"/>
      <c r="N955" s="258"/>
      <c r="O955" s="258"/>
      <c r="P955" s="258"/>
      <c r="Q955" s="258"/>
      <c r="R955" s="258"/>
      <c r="S955" s="258"/>
      <c r="T955" s="259"/>
      <c r="AT955" s="260" t="s">
        <v>291</v>
      </c>
      <c r="AU955" s="260" t="s">
        <v>96</v>
      </c>
      <c r="AV955" s="12" t="s">
        <v>96</v>
      </c>
      <c r="AW955" s="12" t="s">
        <v>42</v>
      </c>
      <c r="AX955" s="12" t="s">
        <v>93</v>
      </c>
      <c r="AY955" s="260" t="s">
        <v>278</v>
      </c>
    </row>
    <row r="956" spans="2:65" s="1" customFormat="1" ht="21.6" customHeight="1">
      <c r="B956" s="38"/>
      <c r="C956" s="282" t="s">
        <v>2095</v>
      </c>
      <c r="D956" s="282" t="s">
        <v>407</v>
      </c>
      <c r="E956" s="283" t="s">
        <v>2096</v>
      </c>
      <c r="F956" s="284" t="s">
        <v>2097</v>
      </c>
      <c r="G956" s="285" t="s">
        <v>283</v>
      </c>
      <c r="H956" s="286">
        <v>112.727</v>
      </c>
      <c r="I956" s="287"/>
      <c r="J956" s="288">
        <f>ROUND(I956*H956,2)</f>
        <v>0</v>
      </c>
      <c r="K956" s="284" t="s">
        <v>284</v>
      </c>
      <c r="L956" s="289"/>
      <c r="M956" s="290" t="s">
        <v>1</v>
      </c>
      <c r="N956" s="291" t="s">
        <v>51</v>
      </c>
      <c r="O956" s="86"/>
      <c r="P956" s="245">
        <f>O956*H956</f>
        <v>0</v>
      </c>
      <c r="Q956" s="245">
        <v>0</v>
      </c>
      <c r="R956" s="245">
        <f>Q956*H956</f>
        <v>0</v>
      </c>
      <c r="S956" s="245">
        <v>0</v>
      </c>
      <c r="T956" s="246">
        <f>S956*H956</f>
        <v>0</v>
      </c>
      <c r="AR956" s="247" t="s">
        <v>444</v>
      </c>
      <c r="AT956" s="247" t="s">
        <v>407</v>
      </c>
      <c r="AU956" s="247" t="s">
        <v>96</v>
      </c>
      <c r="AY956" s="16" t="s">
        <v>278</v>
      </c>
      <c r="BE956" s="248">
        <f>IF(N956="základní",J956,0)</f>
        <v>0</v>
      </c>
      <c r="BF956" s="248">
        <f>IF(N956="snížená",J956,0)</f>
        <v>0</v>
      </c>
      <c r="BG956" s="248">
        <f>IF(N956="zákl. přenesená",J956,0)</f>
        <v>0</v>
      </c>
      <c r="BH956" s="248">
        <f>IF(N956="sníž. přenesená",J956,0)</f>
        <v>0</v>
      </c>
      <c r="BI956" s="248">
        <f>IF(N956="nulová",J956,0)</f>
        <v>0</v>
      </c>
      <c r="BJ956" s="16" t="s">
        <v>93</v>
      </c>
      <c r="BK956" s="248">
        <f>ROUND(I956*H956,2)</f>
        <v>0</v>
      </c>
      <c r="BL956" s="16" t="s">
        <v>362</v>
      </c>
      <c r="BM956" s="247" t="s">
        <v>2098</v>
      </c>
    </row>
    <row r="957" spans="2:51" s="12" customFormat="1" ht="12">
      <c r="B957" s="249"/>
      <c r="C957" s="250"/>
      <c r="D957" s="251" t="s">
        <v>291</v>
      </c>
      <c r="E957" s="250"/>
      <c r="F957" s="253" t="s">
        <v>2099</v>
      </c>
      <c r="G957" s="250"/>
      <c r="H957" s="254">
        <v>112.727</v>
      </c>
      <c r="I957" s="255"/>
      <c r="J957" s="250"/>
      <c r="K957" s="250"/>
      <c r="L957" s="256"/>
      <c r="M957" s="257"/>
      <c r="N957" s="258"/>
      <c r="O957" s="258"/>
      <c r="P957" s="258"/>
      <c r="Q957" s="258"/>
      <c r="R957" s="258"/>
      <c r="S957" s="258"/>
      <c r="T957" s="259"/>
      <c r="AT957" s="260" t="s">
        <v>291</v>
      </c>
      <c r="AU957" s="260" t="s">
        <v>96</v>
      </c>
      <c r="AV957" s="12" t="s">
        <v>96</v>
      </c>
      <c r="AW957" s="12" t="s">
        <v>4</v>
      </c>
      <c r="AX957" s="12" t="s">
        <v>93</v>
      </c>
      <c r="AY957" s="260" t="s">
        <v>278</v>
      </c>
    </row>
    <row r="958" spans="2:65" s="1" customFormat="1" ht="43.2" customHeight="1">
      <c r="B958" s="38"/>
      <c r="C958" s="236" t="s">
        <v>2100</v>
      </c>
      <c r="D958" s="236" t="s">
        <v>280</v>
      </c>
      <c r="E958" s="237" t="s">
        <v>2101</v>
      </c>
      <c r="F958" s="238" t="s">
        <v>2102</v>
      </c>
      <c r="G958" s="239" t="s">
        <v>312</v>
      </c>
      <c r="H958" s="240">
        <v>158.326</v>
      </c>
      <c r="I958" s="241"/>
      <c r="J958" s="242">
        <f>ROUND(I958*H958,2)</f>
        <v>0</v>
      </c>
      <c r="K958" s="238" t="s">
        <v>284</v>
      </c>
      <c r="L958" s="43"/>
      <c r="M958" s="243" t="s">
        <v>1</v>
      </c>
      <c r="N958" s="244" t="s">
        <v>51</v>
      </c>
      <c r="O958" s="86"/>
      <c r="P958" s="245">
        <f>O958*H958</f>
        <v>0</v>
      </c>
      <c r="Q958" s="245">
        <v>0.00013</v>
      </c>
      <c r="R958" s="245">
        <f>Q958*H958</f>
        <v>0.020582379999999997</v>
      </c>
      <c r="S958" s="245">
        <v>0</v>
      </c>
      <c r="T958" s="246">
        <f>S958*H958</f>
        <v>0</v>
      </c>
      <c r="AR958" s="247" t="s">
        <v>362</v>
      </c>
      <c r="AT958" s="247" t="s">
        <v>280</v>
      </c>
      <c r="AU958" s="247" t="s">
        <v>96</v>
      </c>
      <c r="AY958" s="16" t="s">
        <v>278</v>
      </c>
      <c r="BE958" s="248">
        <f>IF(N958="základní",J958,0)</f>
        <v>0</v>
      </c>
      <c r="BF958" s="248">
        <f>IF(N958="snížená",J958,0)</f>
        <v>0</v>
      </c>
      <c r="BG958" s="248">
        <f>IF(N958="zákl. přenesená",J958,0)</f>
        <v>0</v>
      </c>
      <c r="BH958" s="248">
        <f>IF(N958="sníž. přenesená",J958,0)</f>
        <v>0</v>
      </c>
      <c r="BI958" s="248">
        <f>IF(N958="nulová",J958,0)</f>
        <v>0</v>
      </c>
      <c r="BJ958" s="16" t="s">
        <v>93</v>
      </c>
      <c r="BK958" s="248">
        <f>ROUND(I958*H958,2)</f>
        <v>0</v>
      </c>
      <c r="BL958" s="16" t="s">
        <v>362</v>
      </c>
      <c r="BM958" s="247" t="s">
        <v>2103</v>
      </c>
    </row>
    <row r="959" spans="2:51" s="12" customFormat="1" ht="12">
      <c r="B959" s="249"/>
      <c r="C959" s="250"/>
      <c r="D959" s="251" t="s">
        <v>291</v>
      </c>
      <c r="E959" s="252" t="s">
        <v>1</v>
      </c>
      <c r="F959" s="253" t="s">
        <v>2104</v>
      </c>
      <c r="G959" s="250"/>
      <c r="H959" s="254">
        <v>158.326</v>
      </c>
      <c r="I959" s="255"/>
      <c r="J959" s="250"/>
      <c r="K959" s="250"/>
      <c r="L959" s="256"/>
      <c r="M959" s="257"/>
      <c r="N959" s="258"/>
      <c r="O959" s="258"/>
      <c r="P959" s="258"/>
      <c r="Q959" s="258"/>
      <c r="R959" s="258"/>
      <c r="S959" s="258"/>
      <c r="T959" s="259"/>
      <c r="AT959" s="260" t="s">
        <v>291</v>
      </c>
      <c r="AU959" s="260" t="s">
        <v>96</v>
      </c>
      <c r="AV959" s="12" t="s">
        <v>96</v>
      </c>
      <c r="AW959" s="12" t="s">
        <v>42</v>
      </c>
      <c r="AX959" s="12" t="s">
        <v>93</v>
      </c>
      <c r="AY959" s="260" t="s">
        <v>278</v>
      </c>
    </row>
    <row r="960" spans="2:65" s="1" customFormat="1" ht="43.2" customHeight="1">
      <c r="B960" s="38"/>
      <c r="C960" s="236" t="s">
        <v>2105</v>
      </c>
      <c r="D960" s="236" t="s">
        <v>280</v>
      </c>
      <c r="E960" s="237" t="s">
        <v>2106</v>
      </c>
      <c r="F960" s="238" t="s">
        <v>2107</v>
      </c>
      <c r="G960" s="239" t="s">
        <v>312</v>
      </c>
      <c r="H960" s="240">
        <v>1037.528</v>
      </c>
      <c r="I960" s="241"/>
      <c r="J960" s="242">
        <f>ROUND(I960*H960,2)</f>
        <v>0</v>
      </c>
      <c r="K960" s="238" t="s">
        <v>284</v>
      </c>
      <c r="L960" s="43"/>
      <c r="M960" s="243" t="s">
        <v>1</v>
      </c>
      <c r="N960" s="244" t="s">
        <v>51</v>
      </c>
      <c r="O960" s="86"/>
      <c r="P960" s="245">
        <f>O960*H960</f>
        <v>0</v>
      </c>
      <c r="Q960" s="245">
        <v>0.00017</v>
      </c>
      <c r="R960" s="245">
        <f>Q960*H960</f>
        <v>0.17637976000000002</v>
      </c>
      <c r="S960" s="245">
        <v>0</v>
      </c>
      <c r="T960" s="246">
        <f>S960*H960</f>
        <v>0</v>
      </c>
      <c r="AR960" s="247" t="s">
        <v>362</v>
      </c>
      <c r="AT960" s="247" t="s">
        <v>280</v>
      </c>
      <c r="AU960" s="247" t="s">
        <v>96</v>
      </c>
      <c r="AY960" s="16" t="s">
        <v>278</v>
      </c>
      <c r="BE960" s="248">
        <f>IF(N960="základní",J960,0)</f>
        <v>0</v>
      </c>
      <c r="BF960" s="248">
        <f>IF(N960="snížená",J960,0)</f>
        <v>0</v>
      </c>
      <c r="BG960" s="248">
        <f>IF(N960="zákl. přenesená",J960,0)</f>
        <v>0</v>
      </c>
      <c r="BH960" s="248">
        <f>IF(N960="sníž. přenesená",J960,0)</f>
        <v>0</v>
      </c>
      <c r="BI960" s="248">
        <f>IF(N960="nulová",J960,0)</f>
        <v>0</v>
      </c>
      <c r="BJ960" s="16" t="s">
        <v>93</v>
      </c>
      <c r="BK960" s="248">
        <f>ROUND(I960*H960,2)</f>
        <v>0</v>
      </c>
      <c r="BL960" s="16" t="s">
        <v>362</v>
      </c>
      <c r="BM960" s="247" t="s">
        <v>2108</v>
      </c>
    </row>
    <row r="961" spans="2:51" s="12" customFormat="1" ht="12">
      <c r="B961" s="249"/>
      <c r="C961" s="250"/>
      <c r="D961" s="251" t="s">
        <v>291</v>
      </c>
      <c r="E961" s="252" t="s">
        <v>1</v>
      </c>
      <c r="F961" s="253" t="s">
        <v>2085</v>
      </c>
      <c r="G961" s="250"/>
      <c r="H961" s="254">
        <v>1195.854</v>
      </c>
      <c r="I961" s="255"/>
      <c r="J961" s="250"/>
      <c r="K961" s="250"/>
      <c r="L961" s="256"/>
      <c r="M961" s="257"/>
      <c r="N961" s="258"/>
      <c r="O961" s="258"/>
      <c r="P961" s="258"/>
      <c r="Q961" s="258"/>
      <c r="R961" s="258"/>
      <c r="S961" s="258"/>
      <c r="T961" s="259"/>
      <c r="AT961" s="260" t="s">
        <v>291</v>
      </c>
      <c r="AU961" s="260" t="s">
        <v>96</v>
      </c>
      <c r="AV961" s="12" t="s">
        <v>96</v>
      </c>
      <c r="AW961" s="12" t="s">
        <v>42</v>
      </c>
      <c r="AX961" s="12" t="s">
        <v>86</v>
      </c>
      <c r="AY961" s="260" t="s">
        <v>278</v>
      </c>
    </row>
    <row r="962" spans="2:51" s="12" customFormat="1" ht="12">
      <c r="B962" s="249"/>
      <c r="C962" s="250"/>
      <c r="D962" s="251" t="s">
        <v>291</v>
      </c>
      <c r="E962" s="252" t="s">
        <v>1</v>
      </c>
      <c r="F962" s="253" t="s">
        <v>2109</v>
      </c>
      <c r="G962" s="250"/>
      <c r="H962" s="254">
        <v>-158.326</v>
      </c>
      <c r="I962" s="255"/>
      <c r="J962" s="250"/>
      <c r="K962" s="250"/>
      <c r="L962" s="256"/>
      <c r="M962" s="257"/>
      <c r="N962" s="258"/>
      <c r="O962" s="258"/>
      <c r="P962" s="258"/>
      <c r="Q962" s="258"/>
      <c r="R962" s="258"/>
      <c r="S962" s="258"/>
      <c r="T962" s="259"/>
      <c r="AT962" s="260" t="s">
        <v>291</v>
      </c>
      <c r="AU962" s="260" t="s">
        <v>96</v>
      </c>
      <c r="AV962" s="12" t="s">
        <v>96</v>
      </c>
      <c r="AW962" s="12" t="s">
        <v>42</v>
      </c>
      <c r="AX962" s="12" t="s">
        <v>86</v>
      </c>
      <c r="AY962" s="260" t="s">
        <v>278</v>
      </c>
    </row>
    <row r="963" spans="2:51" s="14" customFormat="1" ht="12">
      <c r="B963" s="271"/>
      <c r="C963" s="272"/>
      <c r="D963" s="251" t="s">
        <v>291</v>
      </c>
      <c r="E963" s="273" t="s">
        <v>1</v>
      </c>
      <c r="F963" s="274" t="s">
        <v>361</v>
      </c>
      <c r="G963" s="272"/>
      <c r="H963" s="275">
        <v>1037.528</v>
      </c>
      <c r="I963" s="276"/>
      <c r="J963" s="272"/>
      <c r="K963" s="272"/>
      <c r="L963" s="277"/>
      <c r="M963" s="278"/>
      <c r="N963" s="279"/>
      <c r="O963" s="279"/>
      <c r="P963" s="279"/>
      <c r="Q963" s="279"/>
      <c r="R963" s="279"/>
      <c r="S963" s="279"/>
      <c r="T963" s="280"/>
      <c r="AT963" s="281" t="s">
        <v>291</v>
      </c>
      <c r="AU963" s="281" t="s">
        <v>96</v>
      </c>
      <c r="AV963" s="14" t="s">
        <v>285</v>
      </c>
      <c r="AW963" s="14" t="s">
        <v>42</v>
      </c>
      <c r="AX963" s="14" t="s">
        <v>93</v>
      </c>
      <c r="AY963" s="281" t="s">
        <v>278</v>
      </c>
    </row>
    <row r="964" spans="2:65" s="1" customFormat="1" ht="43.2" customHeight="1">
      <c r="B964" s="38"/>
      <c r="C964" s="236" t="s">
        <v>2110</v>
      </c>
      <c r="D964" s="236" t="s">
        <v>280</v>
      </c>
      <c r="E964" s="237" t="s">
        <v>2111</v>
      </c>
      <c r="F964" s="238" t="s">
        <v>2112</v>
      </c>
      <c r="G964" s="239" t="s">
        <v>312</v>
      </c>
      <c r="H964" s="240">
        <v>138.195</v>
      </c>
      <c r="I964" s="241"/>
      <c r="J964" s="242">
        <f>ROUND(I964*H964,2)</f>
        <v>0</v>
      </c>
      <c r="K964" s="238" t="s">
        <v>284</v>
      </c>
      <c r="L964" s="43"/>
      <c r="M964" s="243" t="s">
        <v>1</v>
      </c>
      <c r="N964" s="244" t="s">
        <v>51</v>
      </c>
      <c r="O964" s="86"/>
      <c r="P964" s="245">
        <f>O964*H964</f>
        <v>0</v>
      </c>
      <c r="Q964" s="245">
        <v>0.00017</v>
      </c>
      <c r="R964" s="245">
        <f>Q964*H964</f>
        <v>0.02349315</v>
      </c>
      <c r="S964" s="245">
        <v>0</v>
      </c>
      <c r="T964" s="246">
        <f>S964*H964</f>
        <v>0</v>
      </c>
      <c r="AR964" s="247" t="s">
        <v>362</v>
      </c>
      <c r="AT964" s="247" t="s">
        <v>280</v>
      </c>
      <c r="AU964" s="247" t="s">
        <v>96</v>
      </c>
      <c r="AY964" s="16" t="s">
        <v>278</v>
      </c>
      <c r="BE964" s="248">
        <f>IF(N964="základní",J964,0)</f>
        <v>0</v>
      </c>
      <c r="BF964" s="248">
        <f>IF(N964="snížená",J964,0)</f>
        <v>0</v>
      </c>
      <c r="BG964" s="248">
        <f>IF(N964="zákl. přenesená",J964,0)</f>
        <v>0</v>
      </c>
      <c r="BH964" s="248">
        <f>IF(N964="sníž. přenesená",J964,0)</f>
        <v>0</v>
      </c>
      <c r="BI964" s="248">
        <f>IF(N964="nulová",J964,0)</f>
        <v>0</v>
      </c>
      <c r="BJ964" s="16" t="s">
        <v>93</v>
      </c>
      <c r="BK964" s="248">
        <f>ROUND(I964*H964,2)</f>
        <v>0</v>
      </c>
      <c r="BL964" s="16" t="s">
        <v>362</v>
      </c>
      <c r="BM964" s="247" t="s">
        <v>2113</v>
      </c>
    </row>
    <row r="965" spans="2:51" s="12" customFormat="1" ht="12">
      <c r="B965" s="249"/>
      <c r="C965" s="250"/>
      <c r="D965" s="251" t="s">
        <v>291</v>
      </c>
      <c r="E965" s="252" t="s">
        <v>1</v>
      </c>
      <c r="F965" s="253" t="s">
        <v>229</v>
      </c>
      <c r="G965" s="250"/>
      <c r="H965" s="254">
        <v>138.195</v>
      </c>
      <c r="I965" s="255"/>
      <c r="J965" s="250"/>
      <c r="K965" s="250"/>
      <c r="L965" s="256"/>
      <c r="M965" s="292"/>
      <c r="N965" s="293"/>
      <c r="O965" s="293"/>
      <c r="P965" s="293"/>
      <c r="Q965" s="293"/>
      <c r="R965" s="293"/>
      <c r="S965" s="293"/>
      <c r="T965" s="294"/>
      <c r="AT965" s="260" t="s">
        <v>291</v>
      </c>
      <c r="AU965" s="260" t="s">
        <v>96</v>
      </c>
      <c r="AV965" s="12" t="s">
        <v>96</v>
      </c>
      <c r="AW965" s="12" t="s">
        <v>42</v>
      </c>
      <c r="AX965" s="12" t="s">
        <v>93</v>
      </c>
      <c r="AY965" s="260" t="s">
        <v>278</v>
      </c>
    </row>
    <row r="966" spans="2:12" s="1" customFormat="1" ht="6.95" customHeight="1">
      <c r="B966" s="61"/>
      <c r="C966" s="62"/>
      <c r="D966" s="62"/>
      <c r="E966" s="62"/>
      <c r="F966" s="62"/>
      <c r="G966" s="62"/>
      <c r="H966" s="62"/>
      <c r="I966" s="187"/>
      <c r="J966" s="62"/>
      <c r="K966" s="62"/>
      <c r="L966" s="43"/>
    </row>
  </sheetData>
  <sheetProtection password="CC35" sheet="1" objects="1" scenarios="1" formatColumns="0" formatRows="0" autoFilter="0"/>
  <autoFilter ref="C141:K965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30:H130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8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104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24" customHeight="1">
      <c r="B9" s="43"/>
      <c r="E9" s="149" t="s">
        <v>161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2114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95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2115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1</v>
      </c>
      <c r="L22" s="43"/>
    </row>
    <row r="23" spans="2:12" s="1" customFormat="1" ht="18" customHeight="1">
      <c r="B23" s="43"/>
      <c r="E23" s="136" t="s">
        <v>2116</v>
      </c>
      <c r="I23" s="152" t="s">
        <v>34</v>
      </c>
      <c r="J23" s="136" t="s">
        <v>1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1</v>
      </c>
      <c r="L25" s="43"/>
    </row>
    <row r="26" spans="2:12" s="1" customFormat="1" ht="18" customHeight="1">
      <c r="B26" s="43"/>
      <c r="E26" s="136" t="s">
        <v>2117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ROUND(J130,2)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ROUND((SUM(BE130:BE285)),2)</f>
        <v>0</v>
      </c>
      <c r="I35" s="168">
        <v>0.21</v>
      </c>
      <c r="J35" s="167">
        <f>ROUND(((SUM(BE130:BE285))*I35),2)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ROUND((SUM(BF130:BF285)),2)</f>
        <v>0</v>
      </c>
      <c r="I36" s="168">
        <v>0.15</v>
      </c>
      <c r="J36" s="167">
        <f>ROUND(((SUM(BF130:BF285))*I36),2)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ROUND((SUM(BG130:BG285)),2)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ROUND((SUM(BH130:BH285)),2)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ROUND((SUM(BI130:BI285)),2)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24" customHeight="1">
      <c r="B86" s="38"/>
      <c r="C86" s="39"/>
      <c r="D86" s="39"/>
      <c r="E86" s="191" t="s">
        <v>161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01.1.4.1 - Zdravotně technické instalace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>Lázeňská 206, Ústí n.O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40.8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Projekční kancelář Žižkov s.r.o, Ústí n.O.</v>
      </c>
      <c r="K92" s="39"/>
      <c r="L92" s="43"/>
    </row>
    <row r="93" spans="2:12" s="1" customFormat="1" ht="15.6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K. Burešová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J130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2118</v>
      </c>
      <c r="E98" s="200"/>
      <c r="F98" s="200"/>
      <c r="G98" s="200"/>
      <c r="H98" s="200"/>
      <c r="I98" s="201"/>
      <c r="J98" s="202">
        <f>J131</f>
        <v>0</v>
      </c>
      <c r="K98" s="198"/>
      <c r="L98" s="203"/>
    </row>
    <row r="99" spans="2:12" s="9" customFormat="1" ht="19.9" customHeight="1">
      <c r="B99" s="204"/>
      <c r="C99" s="128"/>
      <c r="D99" s="205" t="s">
        <v>2119</v>
      </c>
      <c r="E99" s="206"/>
      <c r="F99" s="206"/>
      <c r="G99" s="206"/>
      <c r="H99" s="206"/>
      <c r="I99" s="207"/>
      <c r="J99" s="208">
        <f>J132</f>
        <v>0</v>
      </c>
      <c r="K99" s="128"/>
      <c r="L99" s="209"/>
    </row>
    <row r="100" spans="2:12" s="9" customFormat="1" ht="19.9" customHeight="1">
      <c r="B100" s="204"/>
      <c r="C100" s="128"/>
      <c r="D100" s="205" t="s">
        <v>247</v>
      </c>
      <c r="E100" s="206"/>
      <c r="F100" s="206"/>
      <c r="G100" s="206"/>
      <c r="H100" s="206"/>
      <c r="I100" s="207"/>
      <c r="J100" s="208">
        <f>J139</f>
        <v>0</v>
      </c>
      <c r="K100" s="128"/>
      <c r="L100" s="209"/>
    </row>
    <row r="101" spans="2:12" s="8" customFormat="1" ht="24.95" customHeight="1">
      <c r="B101" s="197"/>
      <c r="C101" s="198"/>
      <c r="D101" s="199" t="s">
        <v>249</v>
      </c>
      <c r="E101" s="200"/>
      <c r="F101" s="200"/>
      <c r="G101" s="200"/>
      <c r="H101" s="200"/>
      <c r="I101" s="201"/>
      <c r="J101" s="202">
        <f>J145</f>
        <v>0</v>
      </c>
      <c r="K101" s="198"/>
      <c r="L101" s="203"/>
    </row>
    <row r="102" spans="2:12" s="9" customFormat="1" ht="19.9" customHeight="1">
      <c r="B102" s="204"/>
      <c r="C102" s="128"/>
      <c r="D102" s="205" t="s">
        <v>252</v>
      </c>
      <c r="E102" s="206"/>
      <c r="F102" s="206"/>
      <c r="G102" s="206"/>
      <c r="H102" s="206"/>
      <c r="I102" s="207"/>
      <c r="J102" s="208">
        <f>J146</f>
        <v>0</v>
      </c>
      <c r="K102" s="128"/>
      <c r="L102" s="209"/>
    </row>
    <row r="103" spans="2:12" s="9" customFormat="1" ht="19.9" customHeight="1">
      <c r="B103" s="204"/>
      <c r="C103" s="128"/>
      <c r="D103" s="205" t="s">
        <v>2120</v>
      </c>
      <c r="E103" s="206"/>
      <c r="F103" s="206"/>
      <c r="G103" s="206"/>
      <c r="H103" s="206"/>
      <c r="I103" s="207"/>
      <c r="J103" s="208">
        <f>J167</f>
        <v>0</v>
      </c>
      <c r="K103" s="128"/>
      <c r="L103" s="209"/>
    </row>
    <row r="104" spans="2:12" s="9" customFormat="1" ht="19.9" customHeight="1">
      <c r="B104" s="204"/>
      <c r="C104" s="128"/>
      <c r="D104" s="205" t="s">
        <v>2121</v>
      </c>
      <c r="E104" s="206"/>
      <c r="F104" s="206"/>
      <c r="G104" s="206"/>
      <c r="H104" s="206"/>
      <c r="I104" s="207"/>
      <c r="J104" s="208">
        <f>J214</f>
        <v>0</v>
      </c>
      <c r="K104" s="128"/>
      <c r="L104" s="209"/>
    </row>
    <row r="105" spans="2:12" s="9" customFormat="1" ht="19.9" customHeight="1">
      <c r="B105" s="204"/>
      <c r="C105" s="128"/>
      <c r="D105" s="205" t="s">
        <v>2122</v>
      </c>
      <c r="E105" s="206"/>
      <c r="F105" s="206"/>
      <c r="G105" s="206"/>
      <c r="H105" s="206"/>
      <c r="I105" s="207"/>
      <c r="J105" s="208">
        <f>J235</f>
        <v>0</v>
      </c>
      <c r="K105" s="128"/>
      <c r="L105" s="209"/>
    </row>
    <row r="106" spans="2:12" s="9" customFormat="1" ht="19.9" customHeight="1">
      <c r="B106" s="204"/>
      <c r="C106" s="128"/>
      <c r="D106" s="205" t="s">
        <v>2123</v>
      </c>
      <c r="E106" s="206"/>
      <c r="F106" s="206"/>
      <c r="G106" s="206"/>
      <c r="H106" s="206"/>
      <c r="I106" s="207"/>
      <c r="J106" s="208">
        <f>J270</f>
        <v>0</v>
      </c>
      <c r="K106" s="128"/>
      <c r="L106" s="209"/>
    </row>
    <row r="107" spans="2:12" s="9" customFormat="1" ht="19.9" customHeight="1">
      <c r="B107" s="204"/>
      <c r="C107" s="128"/>
      <c r="D107" s="205" t="s">
        <v>2124</v>
      </c>
      <c r="E107" s="206"/>
      <c r="F107" s="206"/>
      <c r="G107" s="206"/>
      <c r="H107" s="206"/>
      <c r="I107" s="207"/>
      <c r="J107" s="208">
        <f>J281</f>
        <v>0</v>
      </c>
      <c r="K107" s="128"/>
      <c r="L107" s="209"/>
    </row>
    <row r="108" spans="2:12" s="9" customFormat="1" ht="19.9" customHeight="1">
      <c r="B108" s="204"/>
      <c r="C108" s="128"/>
      <c r="D108" s="205" t="s">
        <v>2125</v>
      </c>
      <c r="E108" s="206"/>
      <c r="F108" s="206"/>
      <c r="G108" s="206"/>
      <c r="H108" s="206"/>
      <c r="I108" s="207"/>
      <c r="J108" s="208">
        <f>J283</f>
        <v>0</v>
      </c>
      <c r="K108" s="128"/>
      <c r="L108" s="209"/>
    </row>
    <row r="109" spans="2:12" s="1" customFormat="1" ht="21.8" customHeight="1">
      <c r="B109" s="38"/>
      <c r="C109" s="39"/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6.95" customHeight="1">
      <c r="B110" s="61"/>
      <c r="C110" s="62"/>
      <c r="D110" s="62"/>
      <c r="E110" s="62"/>
      <c r="F110" s="62"/>
      <c r="G110" s="62"/>
      <c r="H110" s="62"/>
      <c r="I110" s="187"/>
      <c r="J110" s="62"/>
      <c r="K110" s="62"/>
      <c r="L110" s="43"/>
    </row>
    <row r="114" spans="2:12" s="1" customFormat="1" ht="6.95" customHeight="1">
      <c r="B114" s="63"/>
      <c r="C114" s="64"/>
      <c r="D114" s="64"/>
      <c r="E114" s="64"/>
      <c r="F114" s="64"/>
      <c r="G114" s="64"/>
      <c r="H114" s="64"/>
      <c r="I114" s="190"/>
      <c r="J114" s="64"/>
      <c r="K114" s="64"/>
      <c r="L114" s="43"/>
    </row>
    <row r="115" spans="2:12" s="1" customFormat="1" ht="24.95" customHeight="1">
      <c r="B115" s="38"/>
      <c r="C115" s="22" t="s">
        <v>263</v>
      </c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12" customHeight="1">
      <c r="B117" s="38"/>
      <c r="C117" s="31" t="s">
        <v>16</v>
      </c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14.4" customHeight="1">
      <c r="B118" s="38"/>
      <c r="C118" s="39"/>
      <c r="D118" s="39"/>
      <c r="E118" s="191" t="str">
        <f>E7</f>
        <v>Speciální ZŠ, MŠ a praktická škola Ústí nad Orlicí - půdní vestavba a rekonstrukce WC</v>
      </c>
      <c r="F118" s="31"/>
      <c r="G118" s="31"/>
      <c r="H118" s="31"/>
      <c r="I118" s="150"/>
      <c r="J118" s="39"/>
      <c r="K118" s="39"/>
      <c r="L118" s="43"/>
    </row>
    <row r="119" spans="2:12" ht="12" customHeight="1">
      <c r="B119" s="20"/>
      <c r="C119" s="31" t="s">
        <v>157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pans="2:12" s="1" customFormat="1" ht="24" customHeight="1">
      <c r="B120" s="38"/>
      <c r="C120" s="39"/>
      <c r="D120" s="39"/>
      <c r="E120" s="191" t="s">
        <v>161</v>
      </c>
      <c r="F120" s="39"/>
      <c r="G120" s="39"/>
      <c r="H120" s="39"/>
      <c r="I120" s="150"/>
      <c r="J120" s="39"/>
      <c r="K120" s="39"/>
      <c r="L120" s="43"/>
    </row>
    <row r="121" spans="2:12" s="1" customFormat="1" ht="12" customHeight="1">
      <c r="B121" s="38"/>
      <c r="C121" s="31" t="s">
        <v>165</v>
      </c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4.4" customHeight="1">
      <c r="B122" s="38"/>
      <c r="C122" s="39"/>
      <c r="D122" s="39"/>
      <c r="E122" s="71" t="str">
        <f>E11</f>
        <v>D 01.1.4.1 - Zdravotně technické instalace</v>
      </c>
      <c r="F122" s="39"/>
      <c r="G122" s="39"/>
      <c r="H122" s="39"/>
      <c r="I122" s="150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12" customHeight="1">
      <c r="B124" s="38"/>
      <c r="C124" s="31" t="s">
        <v>22</v>
      </c>
      <c r="D124" s="39"/>
      <c r="E124" s="39"/>
      <c r="F124" s="26" t="str">
        <f>F14</f>
        <v>Lázeňská 206, Ústí n.O</v>
      </c>
      <c r="G124" s="39"/>
      <c r="H124" s="39"/>
      <c r="I124" s="152" t="s">
        <v>24</v>
      </c>
      <c r="J124" s="74" t="str">
        <f>IF(J14="","",J14)</f>
        <v>9. 7. 2019</v>
      </c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40.8" customHeight="1">
      <c r="B126" s="38"/>
      <c r="C126" s="31" t="s">
        <v>30</v>
      </c>
      <c r="D126" s="39"/>
      <c r="E126" s="39"/>
      <c r="F126" s="26" t="str">
        <f>E17</f>
        <v>Pardubický kraj</v>
      </c>
      <c r="G126" s="39"/>
      <c r="H126" s="39"/>
      <c r="I126" s="152" t="s">
        <v>38</v>
      </c>
      <c r="J126" s="36" t="str">
        <f>E23</f>
        <v>Projekční kancelář Žižkov s.r.o, Ústí n.O.</v>
      </c>
      <c r="K126" s="39"/>
      <c r="L126" s="43"/>
    </row>
    <row r="127" spans="2:12" s="1" customFormat="1" ht="15.6" customHeight="1">
      <c r="B127" s="38"/>
      <c r="C127" s="31" t="s">
        <v>36</v>
      </c>
      <c r="D127" s="39"/>
      <c r="E127" s="39"/>
      <c r="F127" s="26" t="str">
        <f>IF(E20="","",E20)</f>
        <v>Vyplň údaj</v>
      </c>
      <c r="G127" s="39"/>
      <c r="H127" s="39"/>
      <c r="I127" s="152" t="s">
        <v>43</v>
      </c>
      <c r="J127" s="36" t="str">
        <f>E26</f>
        <v>K. Burešová</v>
      </c>
      <c r="K127" s="39"/>
      <c r="L127" s="43"/>
    </row>
    <row r="128" spans="2:12" s="1" customFormat="1" ht="10.3" customHeight="1">
      <c r="B128" s="38"/>
      <c r="C128" s="39"/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20" s="10" customFormat="1" ht="29.25" customHeight="1">
      <c r="B129" s="210"/>
      <c r="C129" s="211" t="s">
        <v>264</v>
      </c>
      <c r="D129" s="212" t="s">
        <v>71</v>
      </c>
      <c r="E129" s="212" t="s">
        <v>67</v>
      </c>
      <c r="F129" s="212" t="s">
        <v>68</v>
      </c>
      <c r="G129" s="212" t="s">
        <v>265</v>
      </c>
      <c r="H129" s="212" t="s">
        <v>266</v>
      </c>
      <c r="I129" s="213" t="s">
        <v>267</v>
      </c>
      <c r="J129" s="212" t="s">
        <v>237</v>
      </c>
      <c r="K129" s="214" t="s">
        <v>268</v>
      </c>
      <c r="L129" s="215"/>
      <c r="M129" s="95" t="s">
        <v>1</v>
      </c>
      <c r="N129" s="96" t="s">
        <v>50</v>
      </c>
      <c r="O129" s="96" t="s">
        <v>269</v>
      </c>
      <c r="P129" s="96" t="s">
        <v>270</v>
      </c>
      <c r="Q129" s="96" t="s">
        <v>271</v>
      </c>
      <c r="R129" s="96" t="s">
        <v>272</v>
      </c>
      <c r="S129" s="96" t="s">
        <v>273</v>
      </c>
      <c r="T129" s="97" t="s">
        <v>274</v>
      </c>
    </row>
    <row r="130" spans="2:63" s="1" customFormat="1" ht="22.8" customHeight="1">
      <c r="B130" s="38"/>
      <c r="C130" s="102" t="s">
        <v>275</v>
      </c>
      <c r="D130" s="39"/>
      <c r="E130" s="39"/>
      <c r="F130" s="39"/>
      <c r="G130" s="39"/>
      <c r="H130" s="39"/>
      <c r="I130" s="150"/>
      <c r="J130" s="216">
        <f>BK130</f>
        <v>0</v>
      </c>
      <c r="K130" s="39"/>
      <c r="L130" s="43"/>
      <c r="M130" s="98"/>
      <c r="N130" s="99"/>
      <c r="O130" s="99"/>
      <c r="P130" s="217">
        <f>P131+P145</f>
        <v>0</v>
      </c>
      <c r="Q130" s="99"/>
      <c r="R130" s="217">
        <f>R131+R145</f>
        <v>0.7395633000000001</v>
      </c>
      <c r="S130" s="99"/>
      <c r="T130" s="218">
        <f>T131+T145</f>
        <v>1.3008</v>
      </c>
      <c r="AT130" s="16" t="s">
        <v>85</v>
      </c>
      <c r="AU130" s="16" t="s">
        <v>239</v>
      </c>
      <c r="BK130" s="219">
        <f>BK131+BK145</f>
        <v>0</v>
      </c>
    </row>
    <row r="131" spans="2:63" s="11" customFormat="1" ht="25.9" customHeight="1">
      <c r="B131" s="220"/>
      <c r="C131" s="221"/>
      <c r="D131" s="222" t="s">
        <v>85</v>
      </c>
      <c r="E131" s="223" t="s">
        <v>276</v>
      </c>
      <c r="F131" s="223" t="s">
        <v>276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P132+P139</f>
        <v>0</v>
      </c>
      <c r="Q131" s="228"/>
      <c r="R131" s="229">
        <f>R132+R139</f>
        <v>0.15757</v>
      </c>
      <c r="S131" s="228"/>
      <c r="T131" s="230">
        <f>T132+T139</f>
        <v>1.3008</v>
      </c>
      <c r="AR131" s="231" t="s">
        <v>93</v>
      </c>
      <c r="AT131" s="232" t="s">
        <v>85</v>
      </c>
      <c r="AU131" s="232" t="s">
        <v>86</v>
      </c>
      <c r="AY131" s="231" t="s">
        <v>278</v>
      </c>
      <c r="BK131" s="233">
        <f>BK132+BK139</f>
        <v>0</v>
      </c>
    </row>
    <row r="132" spans="2:63" s="11" customFormat="1" ht="22.8" customHeight="1">
      <c r="B132" s="220"/>
      <c r="C132" s="221"/>
      <c r="D132" s="222" t="s">
        <v>85</v>
      </c>
      <c r="E132" s="234" t="s">
        <v>321</v>
      </c>
      <c r="F132" s="234" t="s">
        <v>2126</v>
      </c>
      <c r="G132" s="221"/>
      <c r="H132" s="221"/>
      <c r="I132" s="224"/>
      <c r="J132" s="235">
        <f>BK132</f>
        <v>0</v>
      </c>
      <c r="K132" s="221"/>
      <c r="L132" s="226"/>
      <c r="M132" s="227"/>
      <c r="N132" s="228"/>
      <c r="O132" s="228"/>
      <c r="P132" s="229">
        <f>SUM(P133:P138)</f>
        <v>0</v>
      </c>
      <c r="Q132" s="228"/>
      <c r="R132" s="229">
        <f>SUM(R133:R138)</f>
        <v>0.15757</v>
      </c>
      <c r="S132" s="228"/>
      <c r="T132" s="230">
        <f>SUM(T133:T138)</f>
        <v>1.3008</v>
      </c>
      <c r="AR132" s="231" t="s">
        <v>93</v>
      </c>
      <c r="AT132" s="232" t="s">
        <v>85</v>
      </c>
      <c r="AU132" s="232" t="s">
        <v>93</v>
      </c>
      <c r="AY132" s="231" t="s">
        <v>278</v>
      </c>
      <c r="BK132" s="233">
        <f>SUM(BK133:BK138)</f>
        <v>0</v>
      </c>
    </row>
    <row r="133" spans="2:65" s="1" customFormat="1" ht="43.2" customHeight="1">
      <c r="B133" s="38"/>
      <c r="C133" s="236" t="s">
        <v>93</v>
      </c>
      <c r="D133" s="236" t="s">
        <v>280</v>
      </c>
      <c r="E133" s="237" t="s">
        <v>2127</v>
      </c>
      <c r="F133" s="238" t="s">
        <v>2128</v>
      </c>
      <c r="G133" s="239" t="s">
        <v>370</v>
      </c>
      <c r="H133" s="240">
        <v>7</v>
      </c>
      <c r="I133" s="241"/>
      <c r="J133" s="242">
        <f>ROUND(I133*H133,2)</f>
        <v>0</v>
      </c>
      <c r="K133" s="238" t="s">
        <v>2129</v>
      </c>
      <c r="L133" s="43"/>
      <c r="M133" s="243" t="s">
        <v>1</v>
      </c>
      <c r="N133" s="244" t="s">
        <v>51</v>
      </c>
      <c r="O133" s="86"/>
      <c r="P133" s="245">
        <f>O133*H133</f>
        <v>0</v>
      </c>
      <c r="Q133" s="245">
        <v>0.022</v>
      </c>
      <c r="R133" s="245">
        <f>Q133*H133</f>
        <v>0.154</v>
      </c>
      <c r="S133" s="245">
        <v>0.03</v>
      </c>
      <c r="T133" s="246">
        <f>S133*H133</f>
        <v>0.21</v>
      </c>
      <c r="AR133" s="247" t="s">
        <v>285</v>
      </c>
      <c r="AT133" s="247" t="s">
        <v>280</v>
      </c>
      <c r="AU133" s="247" t="s">
        <v>96</v>
      </c>
      <c r="AY133" s="16" t="s">
        <v>278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93</v>
      </c>
      <c r="BK133" s="248">
        <f>ROUND(I133*H133,2)</f>
        <v>0</v>
      </c>
      <c r="BL133" s="16" t="s">
        <v>285</v>
      </c>
      <c r="BM133" s="247" t="s">
        <v>2130</v>
      </c>
    </row>
    <row r="134" spans="2:65" s="1" customFormat="1" ht="43.2" customHeight="1">
      <c r="B134" s="38"/>
      <c r="C134" s="236" t="s">
        <v>96</v>
      </c>
      <c r="D134" s="236" t="s">
        <v>280</v>
      </c>
      <c r="E134" s="237" t="s">
        <v>2131</v>
      </c>
      <c r="F134" s="238" t="s">
        <v>2132</v>
      </c>
      <c r="G134" s="239" t="s">
        <v>283</v>
      </c>
      <c r="H134" s="240">
        <v>0.6</v>
      </c>
      <c r="I134" s="241"/>
      <c r="J134" s="242">
        <f>ROUND(I134*H134,2)</f>
        <v>0</v>
      </c>
      <c r="K134" s="238" t="s">
        <v>284</v>
      </c>
      <c r="L134" s="43"/>
      <c r="M134" s="243" t="s">
        <v>1</v>
      </c>
      <c r="N134" s="244" t="s">
        <v>51</v>
      </c>
      <c r="O134" s="86"/>
      <c r="P134" s="245">
        <f>O134*H134</f>
        <v>0</v>
      </c>
      <c r="Q134" s="245">
        <v>0.00107</v>
      </c>
      <c r="R134" s="245">
        <f>Q134*H134</f>
        <v>0.000642</v>
      </c>
      <c r="S134" s="245">
        <v>0.038</v>
      </c>
      <c r="T134" s="246">
        <f>S134*H134</f>
        <v>0.022799999999999997</v>
      </c>
      <c r="AR134" s="247" t="s">
        <v>285</v>
      </c>
      <c r="AT134" s="247" t="s">
        <v>280</v>
      </c>
      <c r="AU134" s="247" t="s">
        <v>96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285</v>
      </c>
      <c r="BM134" s="247" t="s">
        <v>2133</v>
      </c>
    </row>
    <row r="135" spans="2:51" s="12" customFormat="1" ht="12">
      <c r="B135" s="249"/>
      <c r="C135" s="250"/>
      <c r="D135" s="251" t="s">
        <v>291</v>
      </c>
      <c r="E135" s="252" t="s">
        <v>1</v>
      </c>
      <c r="F135" s="253" t="s">
        <v>2134</v>
      </c>
      <c r="G135" s="250"/>
      <c r="H135" s="254">
        <v>0.6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291</v>
      </c>
      <c r="AU135" s="260" t="s">
        <v>96</v>
      </c>
      <c r="AV135" s="12" t="s">
        <v>96</v>
      </c>
      <c r="AW135" s="12" t="s">
        <v>42</v>
      </c>
      <c r="AX135" s="12" t="s">
        <v>93</v>
      </c>
      <c r="AY135" s="260" t="s">
        <v>278</v>
      </c>
    </row>
    <row r="136" spans="2:65" s="1" customFormat="1" ht="43.2" customHeight="1">
      <c r="B136" s="38"/>
      <c r="C136" s="236" t="s">
        <v>140</v>
      </c>
      <c r="D136" s="236" t="s">
        <v>280</v>
      </c>
      <c r="E136" s="237" t="s">
        <v>2135</v>
      </c>
      <c r="F136" s="238" t="s">
        <v>2136</v>
      </c>
      <c r="G136" s="239" t="s">
        <v>283</v>
      </c>
      <c r="H136" s="240">
        <v>2.4</v>
      </c>
      <c r="I136" s="241"/>
      <c r="J136" s="242">
        <f>ROUND(I136*H136,2)</f>
        <v>0</v>
      </c>
      <c r="K136" s="238" t="s">
        <v>284</v>
      </c>
      <c r="L136" s="43"/>
      <c r="M136" s="243" t="s">
        <v>1</v>
      </c>
      <c r="N136" s="244" t="s">
        <v>51</v>
      </c>
      <c r="O136" s="86"/>
      <c r="P136" s="245">
        <f>O136*H136</f>
        <v>0</v>
      </c>
      <c r="Q136" s="245">
        <v>0.00122</v>
      </c>
      <c r="R136" s="245">
        <f>Q136*H136</f>
        <v>0.0029279999999999996</v>
      </c>
      <c r="S136" s="245">
        <v>0.07</v>
      </c>
      <c r="T136" s="246">
        <f>S136*H136</f>
        <v>0.168</v>
      </c>
      <c r="AR136" s="247" t="s">
        <v>285</v>
      </c>
      <c r="AT136" s="247" t="s">
        <v>280</v>
      </c>
      <c r="AU136" s="247" t="s">
        <v>96</v>
      </c>
      <c r="AY136" s="16" t="s">
        <v>278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93</v>
      </c>
      <c r="BK136" s="248">
        <f>ROUND(I136*H136,2)</f>
        <v>0</v>
      </c>
      <c r="BL136" s="16" t="s">
        <v>285</v>
      </c>
      <c r="BM136" s="247" t="s">
        <v>2137</v>
      </c>
    </row>
    <row r="137" spans="2:51" s="12" customFormat="1" ht="12">
      <c r="B137" s="249"/>
      <c r="C137" s="250"/>
      <c r="D137" s="251" t="s">
        <v>291</v>
      </c>
      <c r="E137" s="252" t="s">
        <v>1</v>
      </c>
      <c r="F137" s="253" t="s">
        <v>2138</v>
      </c>
      <c r="G137" s="250"/>
      <c r="H137" s="254">
        <v>2.4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291</v>
      </c>
      <c r="AU137" s="260" t="s">
        <v>96</v>
      </c>
      <c r="AV137" s="12" t="s">
        <v>96</v>
      </c>
      <c r="AW137" s="12" t="s">
        <v>42</v>
      </c>
      <c r="AX137" s="12" t="s">
        <v>93</v>
      </c>
      <c r="AY137" s="260" t="s">
        <v>278</v>
      </c>
    </row>
    <row r="138" spans="2:65" s="1" customFormat="1" ht="43.2" customHeight="1">
      <c r="B138" s="38"/>
      <c r="C138" s="236" t="s">
        <v>285</v>
      </c>
      <c r="D138" s="236" t="s">
        <v>280</v>
      </c>
      <c r="E138" s="237" t="s">
        <v>2139</v>
      </c>
      <c r="F138" s="238" t="s">
        <v>2140</v>
      </c>
      <c r="G138" s="239" t="s">
        <v>2141</v>
      </c>
      <c r="H138" s="240">
        <v>1</v>
      </c>
      <c r="I138" s="241"/>
      <c r="J138" s="242">
        <f>ROUND(I138*H138,2)</f>
        <v>0</v>
      </c>
      <c r="K138" s="238" t="s">
        <v>2129</v>
      </c>
      <c r="L138" s="43"/>
      <c r="M138" s="243" t="s">
        <v>1</v>
      </c>
      <c r="N138" s="244" t="s">
        <v>51</v>
      </c>
      <c r="O138" s="86"/>
      <c r="P138" s="245">
        <f>O138*H138</f>
        <v>0</v>
      </c>
      <c r="Q138" s="245">
        <v>0</v>
      </c>
      <c r="R138" s="245">
        <f>Q138*H138</f>
        <v>0</v>
      </c>
      <c r="S138" s="245">
        <v>0.9</v>
      </c>
      <c r="T138" s="246">
        <f>S138*H138</f>
        <v>0.9</v>
      </c>
      <c r="AR138" s="247" t="s">
        <v>285</v>
      </c>
      <c r="AT138" s="247" t="s">
        <v>280</v>
      </c>
      <c r="AU138" s="247" t="s">
        <v>96</v>
      </c>
      <c r="AY138" s="16" t="s">
        <v>278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93</v>
      </c>
      <c r="BK138" s="248">
        <f>ROUND(I138*H138,2)</f>
        <v>0</v>
      </c>
      <c r="BL138" s="16" t="s">
        <v>285</v>
      </c>
      <c r="BM138" s="247" t="s">
        <v>2142</v>
      </c>
    </row>
    <row r="139" spans="2:63" s="11" customFormat="1" ht="22.8" customHeight="1">
      <c r="B139" s="220"/>
      <c r="C139" s="221"/>
      <c r="D139" s="222" t="s">
        <v>85</v>
      </c>
      <c r="E139" s="234" t="s">
        <v>917</v>
      </c>
      <c r="F139" s="234" t="s">
        <v>918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SUM(P140:P144)</f>
        <v>0</v>
      </c>
      <c r="Q139" s="228"/>
      <c r="R139" s="229">
        <f>SUM(R140:R144)</f>
        <v>0</v>
      </c>
      <c r="S139" s="228"/>
      <c r="T139" s="230">
        <f>SUM(T140:T144)</f>
        <v>0</v>
      </c>
      <c r="AR139" s="231" t="s">
        <v>93</v>
      </c>
      <c r="AT139" s="232" t="s">
        <v>85</v>
      </c>
      <c r="AU139" s="232" t="s">
        <v>93</v>
      </c>
      <c r="AY139" s="231" t="s">
        <v>278</v>
      </c>
      <c r="BK139" s="233">
        <f>SUM(BK140:BK144)</f>
        <v>0</v>
      </c>
    </row>
    <row r="140" spans="2:65" s="1" customFormat="1" ht="43.2" customHeight="1">
      <c r="B140" s="38"/>
      <c r="C140" s="236" t="s">
        <v>300</v>
      </c>
      <c r="D140" s="236" t="s">
        <v>280</v>
      </c>
      <c r="E140" s="237" t="s">
        <v>2143</v>
      </c>
      <c r="F140" s="238" t="s">
        <v>2144</v>
      </c>
      <c r="G140" s="239" t="s">
        <v>333</v>
      </c>
      <c r="H140" s="240">
        <v>1.301</v>
      </c>
      <c r="I140" s="241"/>
      <c r="J140" s="242">
        <f>ROUND(I140*H140,2)</f>
        <v>0</v>
      </c>
      <c r="K140" s="238" t="s">
        <v>284</v>
      </c>
      <c r="L140" s="43"/>
      <c r="M140" s="243" t="s">
        <v>1</v>
      </c>
      <c r="N140" s="244" t="s">
        <v>51</v>
      </c>
      <c r="O140" s="86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7" t="s">
        <v>285</v>
      </c>
      <c r="AT140" s="247" t="s">
        <v>280</v>
      </c>
      <c r="AU140" s="247" t="s">
        <v>96</v>
      </c>
      <c r="AY140" s="16" t="s">
        <v>278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93</v>
      </c>
      <c r="BK140" s="248">
        <f>ROUND(I140*H140,2)</f>
        <v>0</v>
      </c>
      <c r="BL140" s="16" t="s">
        <v>285</v>
      </c>
      <c r="BM140" s="247" t="s">
        <v>2145</v>
      </c>
    </row>
    <row r="141" spans="2:65" s="1" customFormat="1" ht="32.4" customHeight="1">
      <c r="B141" s="38"/>
      <c r="C141" s="236" t="s">
        <v>304</v>
      </c>
      <c r="D141" s="236" t="s">
        <v>280</v>
      </c>
      <c r="E141" s="237" t="s">
        <v>924</v>
      </c>
      <c r="F141" s="238" t="s">
        <v>925</v>
      </c>
      <c r="G141" s="239" t="s">
        <v>333</v>
      </c>
      <c r="H141" s="240">
        <v>1.301</v>
      </c>
      <c r="I141" s="241"/>
      <c r="J141" s="242">
        <f>ROUND(I141*H141,2)</f>
        <v>0</v>
      </c>
      <c r="K141" s="238" t="s">
        <v>284</v>
      </c>
      <c r="L141" s="43"/>
      <c r="M141" s="243" t="s">
        <v>1</v>
      </c>
      <c r="N141" s="244" t="s">
        <v>51</v>
      </c>
      <c r="O141" s="86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7" t="s">
        <v>285</v>
      </c>
      <c r="AT141" s="247" t="s">
        <v>280</v>
      </c>
      <c r="AU141" s="247" t="s">
        <v>96</v>
      </c>
      <c r="AY141" s="16" t="s">
        <v>278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93</v>
      </c>
      <c r="BK141" s="248">
        <f>ROUND(I141*H141,2)</f>
        <v>0</v>
      </c>
      <c r="BL141" s="16" t="s">
        <v>285</v>
      </c>
      <c r="BM141" s="247" t="s">
        <v>2146</v>
      </c>
    </row>
    <row r="142" spans="2:65" s="1" customFormat="1" ht="43.2" customHeight="1">
      <c r="B142" s="38"/>
      <c r="C142" s="236" t="s">
        <v>309</v>
      </c>
      <c r="D142" s="236" t="s">
        <v>280</v>
      </c>
      <c r="E142" s="237" t="s">
        <v>928</v>
      </c>
      <c r="F142" s="238" t="s">
        <v>929</v>
      </c>
      <c r="G142" s="239" t="s">
        <v>333</v>
      </c>
      <c r="H142" s="240">
        <v>10.408</v>
      </c>
      <c r="I142" s="241"/>
      <c r="J142" s="242">
        <f>ROUND(I142*H142,2)</f>
        <v>0</v>
      </c>
      <c r="K142" s="238" t="s">
        <v>284</v>
      </c>
      <c r="L142" s="43"/>
      <c r="M142" s="243" t="s">
        <v>1</v>
      </c>
      <c r="N142" s="244" t="s">
        <v>51</v>
      </c>
      <c r="O142" s="86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7" t="s">
        <v>285</v>
      </c>
      <c r="AT142" s="247" t="s">
        <v>280</v>
      </c>
      <c r="AU142" s="247" t="s">
        <v>96</v>
      </c>
      <c r="AY142" s="16" t="s">
        <v>278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93</v>
      </c>
      <c r="BK142" s="248">
        <f>ROUND(I142*H142,2)</f>
        <v>0</v>
      </c>
      <c r="BL142" s="16" t="s">
        <v>285</v>
      </c>
      <c r="BM142" s="247" t="s">
        <v>2147</v>
      </c>
    </row>
    <row r="143" spans="2:51" s="12" customFormat="1" ht="12">
      <c r="B143" s="249"/>
      <c r="C143" s="250"/>
      <c r="D143" s="251" t="s">
        <v>291</v>
      </c>
      <c r="E143" s="252" t="s">
        <v>1</v>
      </c>
      <c r="F143" s="253" t="s">
        <v>2148</v>
      </c>
      <c r="G143" s="250"/>
      <c r="H143" s="254">
        <v>10.408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AT143" s="260" t="s">
        <v>291</v>
      </c>
      <c r="AU143" s="260" t="s">
        <v>96</v>
      </c>
      <c r="AV143" s="12" t="s">
        <v>96</v>
      </c>
      <c r="AW143" s="12" t="s">
        <v>42</v>
      </c>
      <c r="AX143" s="12" t="s">
        <v>93</v>
      </c>
      <c r="AY143" s="260" t="s">
        <v>278</v>
      </c>
    </row>
    <row r="144" spans="2:65" s="1" customFormat="1" ht="32.4" customHeight="1">
      <c r="B144" s="38"/>
      <c r="C144" s="236" t="s">
        <v>316</v>
      </c>
      <c r="D144" s="236" t="s">
        <v>280</v>
      </c>
      <c r="E144" s="237" t="s">
        <v>2149</v>
      </c>
      <c r="F144" s="238" t="s">
        <v>2150</v>
      </c>
      <c r="G144" s="239" t="s">
        <v>333</v>
      </c>
      <c r="H144" s="240">
        <v>1.301</v>
      </c>
      <c r="I144" s="241"/>
      <c r="J144" s="242">
        <f>ROUND(I144*H144,2)</f>
        <v>0</v>
      </c>
      <c r="K144" s="238" t="s">
        <v>2129</v>
      </c>
      <c r="L144" s="43"/>
      <c r="M144" s="243" t="s">
        <v>1</v>
      </c>
      <c r="N144" s="244" t="s">
        <v>51</v>
      </c>
      <c r="O144" s="86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7" t="s">
        <v>285</v>
      </c>
      <c r="AT144" s="247" t="s">
        <v>280</v>
      </c>
      <c r="AU144" s="247" t="s">
        <v>96</v>
      </c>
      <c r="AY144" s="16" t="s">
        <v>278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93</v>
      </c>
      <c r="BK144" s="248">
        <f>ROUND(I144*H144,2)</f>
        <v>0</v>
      </c>
      <c r="BL144" s="16" t="s">
        <v>285</v>
      </c>
      <c r="BM144" s="247" t="s">
        <v>2151</v>
      </c>
    </row>
    <row r="145" spans="2:63" s="11" customFormat="1" ht="25.9" customHeight="1">
      <c r="B145" s="220"/>
      <c r="C145" s="221"/>
      <c r="D145" s="222" t="s">
        <v>85</v>
      </c>
      <c r="E145" s="223" t="s">
        <v>953</v>
      </c>
      <c r="F145" s="223" t="s">
        <v>954</v>
      </c>
      <c r="G145" s="221"/>
      <c r="H145" s="221"/>
      <c r="I145" s="224"/>
      <c r="J145" s="225">
        <f>BK145</f>
        <v>0</v>
      </c>
      <c r="K145" s="221"/>
      <c r="L145" s="226"/>
      <c r="M145" s="227"/>
      <c r="N145" s="228"/>
      <c r="O145" s="228"/>
      <c r="P145" s="229">
        <f>P146+P167+P214+P235+P270+P281+P283</f>
        <v>0</v>
      </c>
      <c r="Q145" s="228"/>
      <c r="R145" s="229">
        <f>R146+R167+R214+R235+R270+R281+R283</f>
        <v>0.5819933000000002</v>
      </c>
      <c r="S145" s="228"/>
      <c r="T145" s="230">
        <f>T146+T167+T214+T235+T270+T281+T283</f>
        <v>0</v>
      </c>
      <c r="AR145" s="231" t="s">
        <v>96</v>
      </c>
      <c r="AT145" s="232" t="s">
        <v>85</v>
      </c>
      <c r="AU145" s="232" t="s">
        <v>86</v>
      </c>
      <c r="AY145" s="231" t="s">
        <v>278</v>
      </c>
      <c r="BK145" s="233">
        <f>BK146+BK167+BK214+BK235+BK270+BK281+BK283</f>
        <v>0</v>
      </c>
    </row>
    <row r="146" spans="2:63" s="11" customFormat="1" ht="22.8" customHeight="1">
      <c r="B146" s="220"/>
      <c r="C146" s="221"/>
      <c r="D146" s="222" t="s">
        <v>85</v>
      </c>
      <c r="E146" s="234" t="s">
        <v>1048</v>
      </c>
      <c r="F146" s="234" t="s">
        <v>1049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SUM(P147:P166)</f>
        <v>0</v>
      </c>
      <c r="Q146" s="228"/>
      <c r="R146" s="229">
        <f>SUM(R147:R166)</f>
        <v>0.0148633</v>
      </c>
      <c r="S146" s="228"/>
      <c r="T146" s="230">
        <f>SUM(T147:T166)</f>
        <v>0</v>
      </c>
      <c r="AR146" s="231" t="s">
        <v>96</v>
      </c>
      <c r="AT146" s="232" t="s">
        <v>85</v>
      </c>
      <c r="AU146" s="232" t="s">
        <v>93</v>
      </c>
      <c r="AY146" s="231" t="s">
        <v>278</v>
      </c>
      <c r="BK146" s="233">
        <f>SUM(BK147:BK166)</f>
        <v>0</v>
      </c>
    </row>
    <row r="147" spans="2:65" s="1" customFormat="1" ht="64.8" customHeight="1">
      <c r="B147" s="38"/>
      <c r="C147" s="236" t="s">
        <v>321</v>
      </c>
      <c r="D147" s="236" t="s">
        <v>280</v>
      </c>
      <c r="E147" s="237" t="s">
        <v>2152</v>
      </c>
      <c r="F147" s="238" t="s">
        <v>2153</v>
      </c>
      <c r="G147" s="239" t="s">
        <v>283</v>
      </c>
      <c r="H147" s="240">
        <v>51</v>
      </c>
      <c r="I147" s="241"/>
      <c r="J147" s="242">
        <f>ROUND(I147*H147,2)</f>
        <v>0</v>
      </c>
      <c r="K147" s="238" t="s">
        <v>284</v>
      </c>
      <c r="L147" s="43"/>
      <c r="M147" s="243" t="s">
        <v>1</v>
      </c>
      <c r="N147" s="244" t="s">
        <v>51</v>
      </c>
      <c r="O147" s="86"/>
      <c r="P147" s="245">
        <f>O147*H147</f>
        <v>0</v>
      </c>
      <c r="Q147" s="245">
        <v>6E-05</v>
      </c>
      <c r="R147" s="245">
        <f>Q147*H147</f>
        <v>0.0030600000000000002</v>
      </c>
      <c r="S147" s="245">
        <v>0</v>
      </c>
      <c r="T147" s="246">
        <f>S147*H147</f>
        <v>0</v>
      </c>
      <c r="AR147" s="247" t="s">
        <v>362</v>
      </c>
      <c r="AT147" s="247" t="s">
        <v>280</v>
      </c>
      <c r="AU147" s="247" t="s">
        <v>96</v>
      </c>
      <c r="AY147" s="16" t="s">
        <v>278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93</v>
      </c>
      <c r="BK147" s="248">
        <f>ROUND(I147*H147,2)</f>
        <v>0</v>
      </c>
      <c r="BL147" s="16" t="s">
        <v>362</v>
      </c>
      <c r="BM147" s="247" t="s">
        <v>2154</v>
      </c>
    </row>
    <row r="148" spans="2:51" s="12" customFormat="1" ht="12">
      <c r="B148" s="249"/>
      <c r="C148" s="250"/>
      <c r="D148" s="251" t="s">
        <v>291</v>
      </c>
      <c r="E148" s="252" t="s">
        <v>1</v>
      </c>
      <c r="F148" s="253" t="s">
        <v>2155</v>
      </c>
      <c r="G148" s="250"/>
      <c r="H148" s="254">
        <v>51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AT148" s="260" t="s">
        <v>291</v>
      </c>
      <c r="AU148" s="260" t="s">
        <v>96</v>
      </c>
      <c r="AV148" s="12" t="s">
        <v>96</v>
      </c>
      <c r="AW148" s="12" t="s">
        <v>42</v>
      </c>
      <c r="AX148" s="12" t="s">
        <v>93</v>
      </c>
      <c r="AY148" s="260" t="s">
        <v>278</v>
      </c>
    </row>
    <row r="149" spans="2:65" s="1" customFormat="1" ht="21.6" customHeight="1">
      <c r="B149" s="38"/>
      <c r="C149" s="282" t="s">
        <v>326</v>
      </c>
      <c r="D149" s="282" t="s">
        <v>407</v>
      </c>
      <c r="E149" s="283" t="s">
        <v>2156</v>
      </c>
      <c r="F149" s="284" t="s">
        <v>2157</v>
      </c>
      <c r="G149" s="285" t="s">
        <v>283</v>
      </c>
      <c r="H149" s="286">
        <v>29.87</v>
      </c>
      <c r="I149" s="287"/>
      <c r="J149" s="288">
        <f>ROUND(I149*H149,2)</f>
        <v>0</v>
      </c>
      <c r="K149" s="284" t="s">
        <v>284</v>
      </c>
      <c r="L149" s="289"/>
      <c r="M149" s="290" t="s">
        <v>1</v>
      </c>
      <c r="N149" s="291" t="s">
        <v>51</v>
      </c>
      <c r="O149" s="86"/>
      <c r="P149" s="245">
        <f>O149*H149</f>
        <v>0</v>
      </c>
      <c r="Q149" s="245">
        <v>3E-05</v>
      </c>
      <c r="R149" s="245">
        <f>Q149*H149</f>
        <v>0.0008961</v>
      </c>
      <c r="S149" s="245">
        <v>0</v>
      </c>
      <c r="T149" s="246">
        <f>S149*H149</f>
        <v>0</v>
      </c>
      <c r="AR149" s="247" t="s">
        <v>444</v>
      </c>
      <c r="AT149" s="247" t="s">
        <v>407</v>
      </c>
      <c r="AU149" s="247" t="s">
        <v>96</v>
      </c>
      <c r="AY149" s="16" t="s">
        <v>278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93</v>
      </c>
      <c r="BK149" s="248">
        <f>ROUND(I149*H149,2)</f>
        <v>0</v>
      </c>
      <c r="BL149" s="16" t="s">
        <v>362</v>
      </c>
      <c r="BM149" s="247" t="s">
        <v>2158</v>
      </c>
    </row>
    <row r="150" spans="2:51" s="12" customFormat="1" ht="12">
      <c r="B150" s="249"/>
      <c r="C150" s="250"/>
      <c r="D150" s="251" t="s">
        <v>291</v>
      </c>
      <c r="E150" s="252" t="s">
        <v>1</v>
      </c>
      <c r="F150" s="253" t="s">
        <v>2159</v>
      </c>
      <c r="G150" s="250"/>
      <c r="H150" s="254">
        <v>29.87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AT150" s="260" t="s">
        <v>291</v>
      </c>
      <c r="AU150" s="260" t="s">
        <v>96</v>
      </c>
      <c r="AV150" s="12" t="s">
        <v>96</v>
      </c>
      <c r="AW150" s="12" t="s">
        <v>42</v>
      </c>
      <c r="AX150" s="12" t="s">
        <v>93</v>
      </c>
      <c r="AY150" s="260" t="s">
        <v>278</v>
      </c>
    </row>
    <row r="151" spans="2:65" s="1" customFormat="1" ht="21.6" customHeight="1">
      <c r="B151" s="38"/>
      <c r="C151" s="282" t="s">
        <v>330</v>
      </c>
      <c r="D151" s="282" t="s">
        <v>407</v>
      </c>
      <c r="E151" s="283" t="s">
        <v>2160</v>
      </c>
      <c r="F151" s="284" t="s">
        <v>2161</v>
      </c>
      <c r="G151" s="285" t="s">
        <v>283</v>
      </c>
      <c r="H151" s="286">
        <v>19.57</v>
      </c>
      <c r="I151" s="287"/>
      <c r="J151" s="288">
        <f>ROUND(I151*H151,2)</f>
        <v>0</v>
      </c>
      <c r="K151" s="284" t="s">
        <v>284</v>
      </c>
      <c r="L151" s="289"/>
      <c r="M151" s="290" t="s">
        <v>1</v>
      </c>
      <c r="N151" s="291" t="s">
        <v>51</v>
      </c>
      <c r="O151" s="86"/>
      <c r="P151" s="245">
        <f>O151*H151</f>
        <v>0</v>
      </c>
      <c r="Q151" s="245">
        <v>3E-05</v>
      </c>
      <c r="R151" s="245">
        <f>Q151*H151</f>
        <v>0.0005871</v>
      </c>
      <c r="S151" s="245">
        <v>0</v>
      </c>
      <c r="T151" s="246">
        <f>S151*H151</f>
        <v>0</v>
      </c>
      <c r="AR151" s="247" t="s">
        <v>444</v>
      </c>
      <c r="AT151" s="247" t="s">
        <v>407</v>
      </c>
      <c r="AU151" s="247" t="s">
        <v>96</v>
      </c>
      <c r="AY151" s="16" t="s">
        <v>278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93</v>
      </c>
      <c r="BK151" s="248">
        <f>ROUND(I151*H151,2)</f>
        <v>0</v>
      </c>
      <c r="BL151" s="16" t="s">
        <v>362</v>
      </c>
      <c r="BM151" s="247" t="s">
        <v>2162</v>
      </c>
    </row>
    <row r="152" spans="2:51" s="12" customFormat="1" ht="12">
      <c r="B152" s="249"/>
      <c r="C152" s="250"/>
      <c r="D152" s="251" t="s">
        <v>291</v>
      </c>
      <c r="E152" s="252" t="s">
        <v>1</v>
      </c>
      <c r="F152" s="253" t="s">
        <v>2163</v>
      </c>
      <c r="G152" s="250"/>
      <c r="H152" s="254">
        <v>19.57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291</v>
      </c>
      <c r="AU152" s="260" t="s">
        <v>96</v>
      </c>
      <c r="AV152" s="12" t="s">
        <v>96</v>
      </c>
      <c r="AW152" s="12" t="s">
        <v>42</v>
      </c>
      <c r="AX152" s="12" t="s">
        <v>93</v>
      </c>
      <c r="AY152" s="260" t="s">
        <v>278</v>
      </c>
    </row>
    <row r="153" spans="2:65" s="1" customFormat="1" ht="21.6" customHeight="1">
      <c r="B153" s="38"/>
      <c r="C153" s="282" t="s">
        <v>336</v>
      </c>
      <c r="D153" s="282" t="s">
        <v>407</v>
      </c>
      <c r="E153" s="283" t="s">
        <v>2164</v>
      </c>
      <c r="F153" s="284" t="s">
        <v>2165</v>
      </c>
      <c r="G153" s="285" t="s">
        <v>283</v>
      </c>
      <c r="H153" s="286">
        <v>3.09</v>
      </c>
      <c r="I153" s="287"/>
      <c r="J153" s="288">
        <f>ROUND(I153*H153,2)</f>
        <v>0</v>
      </c>
      <c r="K153" s="284" t="s">
        <v>284</v>
      </c>
      <c r="L153" s="289"/>
      <c r="M153" s="290" t="s">
        <v>1</v>
      </c>
      <c r="N153" s="291" t="s">
        <v>51</v>
      </c>
      <c r="O153" s="86"/>
      <c r="P153" s="245">
        <f>O153*H153</f>
        <v>0</v>
      </c>
      <c r="Q153" s="245">
        <v>4E-05</v>
      </c>
      <c r="R153" s="245">
        <f>Q153*H153</f>
        <v>0.0001236</v>
      </c>
      <c r="S153" s="245">
        <v>0</v>
      </c>
      <c r="T153" s="246">
        <f>S153*H153</f>
        <v>0</v>
      </c>
      <c r="AR153" s="247" t="s">
        <v>444</v>
      </c>
      <c r="AT153" s="247" t="s">
        <v>407</v>
      </c>
      <c r="AU153" s="247" t="s">
        <v>96</v>
      </c>
      <c r="AY153" s="16" t="s">
        <v>278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93</v>
      </c>
      <c r="BK153" s="248">
        <f>ROUND(I153*H153,2)</f>
        <v>0</v>
      </c>
      <c r="BL153" s="16" t="s">
        <v>362</v>
      </c>
      <c r="BM153" s="247" t="s">
        <v>2166</v>
      </c>
    </row>
    <row r="154" spans="2:51" s="12" customFormat="1" ht="12">
      <c r="B154" s="249"/>
      <c r="C154" s="250"/>
      <c r="D154" s="251" t="s">
        <v>291</v>
      </c>
      <c r="E154" s="252" t="s">
        <v>1</v>
      </c>
      <c r="F154" s="253" t="s">
        <v>2167</v>
      </c>
      <c r="G154" s="250"/>
      <c r="H154" s="254">
        <v>3.09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AT154" s="260" t="s">
        <v>291</v>
      </c>
      <c r="AU154" s="260" t="s">
        <v>96</v>
      </c>
      <c r="AV154" s="12" t="s">
        <v>96</v>
      </c>
      <c r="AW154" s="12" t="s">
        <v>42</v>
      </c>
      <c r="AX154" s="12" t="s">
        <v>93</v>
      </c>
      <c r="AY154" s="260" t="s">
        <v>278</v>
      </c>
    </row>
    <row r="155" spans="2:65" s="1" customFormat="1" ht="64.8" customHeight="1">
      <c r="B155" s="38"/>
      <c r="C155" s="236" t="s">
        <v>342</v>
      </c>
      <c r="D155" s="236" t="s">
        <v>280</v>
      </c>
      <c r="E155" s="237" t="s">
        <v>2168</v>
      </c>
      <c r="F155" s="238" t="s">
        <v>2169</v>
      </c>
      <c r="G155" s="239" t="s">
        <v>283</v>
      </c>
      <c r="H155" s="240">
        <v>29</v>
      </c>
      <c r="I155" s="241"/>
      <c r="J155" s="242">
        <f>ROUND(I155*H155,2)</f>
        <v>0</v>
      </c>
      <c r="K155" s="238" t="s">
        <v>284</v>
      </c>
      <c r="L155" s="43"/>
      <c r="M155" s="243" t="s">
        <v>1</v>
      </c>
      <c r="N155" s="244" t="s">
        <v>51</v>
      </c>
      <c r="O155" s="86"/>
      <c r="P155" s="245">
        <f>O155*H155</f>
        <v>0</v>
      </c>
      <c r="Q155" s="245">
        <v>0.00019</v>
      </c>
      <c r="R155" s="245">
        <f>Q155*H155</f>
        <v>0.00551</v>
      </c>
      <c r="S155" s="245">
        <v>0</v>
      </c>
      <c r="T155" s="246">
        <f>S155*H155</f>
        <v>0</v>
      </c>
      <c r="AR155" s="247" t="s">
        <v>362</v>
      </c>
      <c r="AT155" s="247" t="s">
        <v>280</v>
      </c>
      <c r="AU155" s="247" t="s">
        <v>96</v>
      </c>
      <c r="AY155" s="16" t="s">
        <v>278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93</v>
      </c>
      <c r="BK155" s="248">
        <f>ROUND(I155*H155,2)</f>
        <v>0</v>
      </c>
      <c r="BL155" s="16" t="s">
        <v>362</v>
      </c>
      <c r="BM155" s="247" t="s">
        <v>2170</v>
      </c>
    </row>
    <row r="156" spans="2:51" s="12" customFormat="1" ht="12">
      <c r="B156" s="249"/>
      <c r="C156" s="250"/>
      <c r="D156" s="251" t="s">
        <v>291</v>
      </c>
      <c r="E156" s="252" t="s">
        <v>1</v>
      </c>
      <c r="F156" s="253" t="s">
        <v>2171</v>
      </c>
      <c r="G156" s="250"/>
      <c r="H156" s="254">
        <v>29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AT156" s="260" t="s">
        <v>291</v>
      </c>
      <c r="AU156" s="260" t="s">
        <v>96</v>
      </c>
      <c r="AV156" s="12" t="s">
        <v>96</v>
      </c>
      <c r="AW156" s="12" t="s">
        <v>42</v>
      </c>
      <c r="AX156" s="12" t="s">
        <v>93</v>
      </c>
      <c r="AY156" s="260" t="s">
        <v>278</v>
      </c>
    </row>
    <row r="157" spans="2:65" s="1" customFormat="1" ht="32.4" customHeight="1">
      <c r="B157" s="38"/>
      <c r="C157" s="282" t="s">
        <v>348</v>
      </c>
      <c r="D157" s="282" t="s">
        <v>407</v>
      </c>
      <c r="E157" s="283" t="s">
        <v>2172</v>
      </c>
      <c r="F157" s="284" t="s">
        <v>2173</v>
      </c>
      <c r="G157" s="285" t="s">
        <v>283</v>
      </c>
      <c r="H157" s="286">
        <v>11.33</v>
      </c>
      <c r="I157" s="287"/>
      <c r="J157" s="288">
        <f>ROUND(I157*H157,2)</f>
        <v>0</v>
      </c>
      <c r="K157" s="284" t="s">
        <v>2129</v>
      </c>
      <c r="L157" s="289"/>
      <c r="M157" s="290" t="s">
        <v>1</v>
      </c>
      <c r="N157" s="291" t="s">
        <v>51</v>
      </c>
      <c r="O157" s="86"/>
      <c r="P157" s="245">
        <f>O157*H157</f>
        <v>0</v>
      </c>
      <c r="Q157" s="245">
        <v>3E-05</v>
      </c>
      <c r="R157" s="245">
        <f>Q157*H157</f>
        <v>0.0003399</v>
      </c>
      <c r="S157" s="245">
        <v>0</v>
      </c>
      <c r="T157" s="246">
        <f>S157*H157</f>
        <v>0</v>
      </c>
      <c r="AR157" s="247" t="s">
        <v>444</v>
      </c>
      <c r="AT157" s="247" t="s">
        <v>407</v>
      </c>
      <c r="AU157" s="247" t="s">
        <v>96</v>
      </c>
      <c r="AY157" s="16" t="s">
        <v>278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93</v>
      </c>
      <c r="BK157" s="248">
        <f>ROUND(I157*H157,2)</f>
        <v>0</v>
      </c>
      <c r="BL157" s="16" t="s">
        <v>362</v>
      </c>
      <c r="BM157" s="247" t="s">
        <v>2174</v>
      </c>
    </row>
    <row r="158" spans="2:51" s="12" customFormat="1" ht="12">
      <c r="B158" s="249"/>
      <c r="C158" s="250"/>
      <c r="D158" s="251" t="s">
        <v>291</v>
      </c>
      <c r="E158" s="252" t="s">
        <v>1</v>
      </c>
      <c r="F158" s="253" t="s">
        <v>2175</v>
      </c>
      <c r="G158" s="250"/>
      <c r="H158" s="254">
        <v>11.33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AT158" s="260" t="s">
        <v>291</v>
      </c>
      <c r="AU158" s="260" t="s">
        <v>96</v>
      </c>
      <c r="AV158" s="12" t="s">
        <v>96</v>
      </c>
      <c r="AW158" s="12" t="s">
        <v>42</v>
      </c>
      <c r="AX158" s="12" t="s">
        <v>93</v>
      </c>
      <c r="AY158" s="260" t="s">
        <v>278</v>
      </c>
    </row>
    <row r="159" spans="2:65" s="1" customFormat="1" ht="32.4" customHeight="1">
      <c r="B159" s="38"/>
      <c r="C159" s="282" t="s">
        <v>8</v>
      </c>
      <c r="D159" s="282" t="s">
        <v>407</v>
      </c>
      <c r="E159" s="283" t="s">
        <v>2176</v>
      </c>
      <c r="F159" s="284" t="s">
        <v>2177</v>
      </c>
      <c r="G159" s="285" t="s">
        <v>283</v>
      </c>
      <c r="H159" s="286">
        <v>13.39</v>
      </c>
      <c r="I159" s="287"/>
      <c r="J159" s="288">
        <f>ROUND(I159*H159,2)</f>
        <v>0</v>
      </c>
      <c r="K159" s="284" t="s">
        <v>2129</v>
      </c>
      <c r="L159" s="289"/>
      <c r="M159" s="290" t="s">
        <v>1</v>
      </c>
      <c r="N159" s="291" t="s">
        <v>51</v>
      </c>
      <c r="O159" s="86"/>
      <c r="P159" s="245">
        <f>O159*H159</f>
        <v>0</v>
      </c>
      <c r="Q159" s="245">
        <v>3E-05</v>
      </c>
      <c r="R159" s="245">
        <f>Q159*H159</f>
        <v>0.0004017</v>
      </c>
      <c r="S159" s="245">
        <v>0</v>
      </c>
      <c r="T159" s="246">
        <f>S159*H159</f>
        <v>0</v>
      </c>
      <c r="AR159" s="247" t="s">
        <v>444</v>
      </c>
      <c r="AT159" s="247" t="s">
        <v>407</v>
      </c>
      <c r="AU159" s="247" t="s">
        <v>96</v>
      </c>
      <c r="AY159" s="16" t="s">
        <v>278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93</v>
      </c>
      <c r="BK159" s="248">
        <f>ROUND(I159*H159,2)</f>
        <v>0</v>
      </c>
      <c r="BL159" s="16" t="s">
        <v>362</v>
      </c>
      <c r="BM159" s="247" t="s">
        <v>2178</v>
      </c>
    </row>
    <row r="160" spans="2:51" s="12" customFormat="1" ht="12">
      <c r="B160" s="249"/>
      <c r="C160" s="250"/>
      <c r="D160" s="251" t="s">
        <v>291</v>
      </c>
      <c r="E160" s="252" t="s">
        <v>1</v>
      </c>
      <c r="F160" s="253" t="s">
        <v>2179</v>
      </c>
      <c r="G160" s="250"/>
      <c r="H160" s="254">
        <v>13.39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AT160" s="260" t="s">
        <v>291</v>
      </c>
      <c r="AU160" s="260" t="s">
        <v>96</v>
      </c>
      <c r="AV160" s="12" t="s">
        <v>96</v>
      </c>
      <c r="AW160" s="12" t="s">
        <v>42</v>
      </c>
      <c r="AX160" s="12" t="s">
        <v>93</v>
      </c>
      <c r="AY160" s="260" t="s">
        <v>278</v>
      </c>
    </row>
    <row r="161" spans="2:65" s="1" customFormat="1" ht="32.4" customHeight="1">
      <c r="B161" s="38"/>
      <c r="C161" s="282" t="s">
        <v>362</v>
      </c>
      <c r="D161" s="282" t="s">
        <v>407</v>
      </c>
      <c r="E161" s="283" t="s">
        <v>2180</v>
      </c>
      <c r="F161" s="284" t="s">
        <v>2181</v>
      </c>
      <c r="G161" s="285" t="s">
        <v>283</v>
      </c>
      <c r="H161" s="286">
        <v>5.15</v>
      </c>
      <c r="I161" s="287"/>
      <c r="J161" s="288">
        <f>ROUND(I161*H161,2)</f>
        <v>0</v>
      </c>
      <c r="K161" s="284" t="s">
        <v>2129</v>
      </c>
      <c r="L161" s="289"/>
      <c r="M161" s="290" t="s">
        <v>1</v>
      </c>
      <c r="N161" s="291" t="s">
        <v>51</v>
      </c>
      <c r="O161" s="86"/>
      <c r="P161" s="245">
        <f>O161*H161</f>
        <v>0</v>
      </c>
      <c r="Q161" s="245">
        <v>4E-05</v>
      </c>
      <c r="R161" s="245">
        <f>Q161*H161</f>
        <v>0.00020600000000000002</v>
      </c>
      <c r="S161" s="245">
        <v>0</v>
      </c>
      <c r="T161" s="246">
        <f>S161*H161</f>
        <v>0</v>
      </c>
      <c r="AR161" s="247" t="s">
        <v>444</v>
      </c>
      <c r="AT161" s="247" t="s">
        <v>407</v>
      </c>
      <c r="AU161" s="247" t="s">
        <v>96</v>
      </c>
      <c r="AY161" s="16" t="s">
        <v>278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93</v>
      </c>
      <c r="BK161" s="248">
        <f>ROUND(I161*H161,2)</f>
        <v>0</v>
      </c>
      <c r="BL161" s="16" t="s">
        <v>362</v>
      </c>
      <c r="BM161" s="247" t="s">
        <v>2182</v>
      </c>
    </row>
    <row r="162" spans="2:51" s="12" customFormat="1" ht="12">
      <c r="B162" s="249"/>
      <c r="C162" s="250"/>
      <c r="D162" s="251" t="s">
        <v>291</v>
      </c>
      <c r="E162" s="252" t="s">
        <v>1</v>
      </c>
      <c r="F162" s="253" t="s">
        <v>2183</v>
      </c>
      <c r="G162" s="250"/>
      <c r="H162" s="254">
        <v>5.15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291</v>
      </c>
      <c r="AU162" s="260" t="s">
        <v>96</v>
      </c>
      <c r="AV162" s="12" t="s">
        <v>96</v>
      </c>
      <c r="AW162" s="12" t="s">
        <v>42</v>
      </c>
      <c r="AX162" s="12" t="s">
        <v>93</v>
      </c>
      <c r="AY162" s="260" t="s">
        <v>278</v>
      </c>
    </row>
    <row r="163" spans="2:65" s="1" customFormat="1" ht="21.6" customHeight="1">
      <c r="B163" s="38"/>
      <c r="C163" s="282" t="s">
        <v>367</v>
      </c>
      <c r="D163" s="282" t="s">
        <v>407</v>
      </c>
      <c r="E163" s="283" t="s">
        <v>2184</v>
      </c>
      <c r="F163" s="284" t="s">
        <v>2185</v>
      </c>
      <c r="G163" s="285" t="s">
        <v>283</v>
      </c>
      <c r="H163" s="286">
        <v>52.53</v>
      </c>
      <c r="I163" s="287"/>
      <c r="J163" s="288">
        <f>ROUND(I163*H163,2)</f>
        <v>0</v>
      </c>
      <c r="K163" s="284" t="s">
        <v>284</v>
      </c>
      <c r="L163" s="289"/>
      <c r="M163" s="290" t="s">
        <v>1</v>
      </c>
      <c r="N163" s="291" t="s">
        <v>51</v>
      </c>
      <c r="O163" s="86"/>
      <c r="P163" s="245">
        <f>O163*H163</f>
        <v>0</v>
      </c>
      <c r="Q163" s="245">
        <v>2E-05</v>
      </c>
      <c r="R163" s="245">
        <f>Q163*H163</f>
        <v>0.0010506</v>
      </c>
      <c r="S163" s="245">
        <v>0</v>
      </c>
      <c r="T163" s="246">
        <f>S163*H163</f>
        <v>0</v>
      </c>
      <c r="AR163" s="247" t="s">
        <v>444</v>
      </c>
      <c r="AT163" s="247" t="s">
        <v>407</v>
      </c>
      <c r="AU163" s="247" t="s">
        <v>96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362</v>
      </c>
      <c r="BM163" s="247" t="s">
        <v>2186</v>
      </c>
    </row>
    <row r="164" spans="2:51" s="12" customFormat="1" ht="12">
      <c r="B164" s="249"/>
      <c r="C164" s="250"/>
      <c r="D164" s="251" t="s">
        <v>291</v>
      </c>
      <c r="E164" s="250"/>
      <c r="F164" s="253" t="s">
        <v>2187</v>
      </c>
      <c r="G164" s="250"/>
      <c r="H164" s="254">
        <v>52.53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291</v>
      </c>
      <c r="AU164" s="260" t="s">
        <v>96</v>
      </c>
      <c r="AV164" s="12" t="s">
        <v>96</v>
      </c>
      <c r="AW164" s="12" t="s">
        <v>4</v>
      </c>
      <c r="AX164" s="12" t="s">
        <v>93</v>
      </c>
      <c r="AY164" s="260" t="s">
        <v>278</v>
      </c>
    </row>
    <row r="165" spans="2:65" s="1" customFormat="1" ht="21.6" customHeight="1">
      <c r="B165" s="38"/>
      <c r="C165" s="282" t="s">
        <v>373</v>
      </c>
      <c r="D165" s="282" t="s">
        <v>407</v>
      </c>
      <c r="E165" s="283" t="s">
        <v>2188</v>
      </c>
      <c r="F165" s="284" t="s">
        <v>2189</v>
      </c>
      <c r="G165" s="285" t="s">
        <v>283</v>
      </c>
      <c r="H165" s="286">
        <v>29.87</v>
      </c>
      <c r="I165" s="287"/>
      <c r="J165" s="288">
        <f>ROUND(I165*H165,2)</f>
        <v>0</v>
      </c>
      <c r="K165" s="284" t="s">
        <v>284</v>
      </c>
      <c r="L165" s="289"/>
      <c r="M165" s="290" t="s">
        <v>1</v>
      </c>
      <c r="N165" s="291" t="s">
        <v>51</v>
      </c>
      <c r="O165" s="86"/>
      <c r="P165" s="245">
        <f>O165*H165</f>
        <v>0</v>
      </c>
      <c r="Q165" s="245">
        <v>9E-05</v>
      </c>
      <c r="R165" s="245">
        <f>Q165*H165</f>
        <v>0.0026883000000000002</v>
      </c>
      <c r="S165" s="245">
        <v>0</v>
      </c>
      <c r="T165" s="246">
        <f>S165*H165</f>
        <v>0</v>
      </c>
      <c r="AR165" s="247" t="s">
        <v>444</v>
      </c>
      <c r="AT165" s="247" t="s">
        <v>407</v>
      </c>
      <c r="AU165" s="247" t="s">
        <v>96</v>
      </c>
      <c r="AY165" s="16" t="s">
        <v>278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93</v>
      </c>
      <c r="BK165" s="248">
        <f>ROUND(I165*H165,2)</f>
        <v>0</v>
      </c>
      <c r="BL165" s="16" t="s">
        <v>362</v>
      </c>
      <c r="BM165" s="247" t="s">
        <v>2190</v>
      </c>
    </row>
    <row r="166" spans="2:51" s="12" customFormat="1" ht="12">
      <c r="B166" s="249"/>
      <c r="C166" s="250"/>
      <c r="D166" s="251" t="s">
        <v>291</v>
      </c>
      <c r="E166" s="250"/>
      <c r="F166" s="253" t="s">
        <v>2191</v>
      </c>
      <c r="G166" s="250"/>
      <c r="H166" s="254">
        <v>29.87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AT166" s="260" t="s">
        <v>291</v>
      </c>
      <c r="AU166" s="260" t="s">
        <v>96</v>
      </c>
      <c r="AV166" s="12" t="s">
        <v>96</v>
      </c>
      <c r="AW166" s="12" t="s">
        <v>4</v>
      </c>
      <c r="AX166" s="12" t="s">
        <v>93</v>
      </c>
      <c r="AY166" s="260" t="s">
        <v>278</v>
      </c>
    </row>
    <row r="167" spans="2:63" s="11" customFormat="1" ht="22.8" customHeight="1">
      <c r="B167" s="220"/>
      <c r="C167" s="221"/>
      <c r="D167" s="222" t="s">
        <v>85</v>
      </c>
      <c r="E167" s="234" t="s">
        <v>2192</v>
      </c>
      <c r="F167" s="234" t="s">
        <v>2193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f>SUM(P168:P213)</f>
        <v>0</v>
      </c>
      <c r="Q167" s="228"/>
      <c r="R167" s="229">
        <f>SUM(R168:R213)</f>
        <v>0.07754</v>
      </c>
      <c r="S167" s="228"/>
      <c r="T167" s="230">
        <f>SUM(T168:T213)</f>
        <v>0</v>
      </c>
      <c r="AR167" s="231" t="s">
        <v>96</v>
      </c>
      <c r="AT167" s="232" t="s">
        <v>85</v>
      </c>
      <c r="AU167" s="232" t="s">
        <v>93</v>
      </c>
      <c r="AY167" s="231" t="s">
        <v>278</v>
      </c>
      <c r="BK167" s="233">
        <f>SUM(BK168:BK213)</f>
        <v>0</v>
      </c>
    </row>
    <row r="168" spans="2:65" s="1" customFormat="1" ht="21.6" customHeight="1">
      <c r="B168" s="38"/>
      <c r="C168" s="236" t="s">
        <v>377</v>
      </c>
      <c r="D168" s="236" t="s">
        <v>280</v>
      </c>
      <c r="E168" s="237" t="s">
        <v>2194</v>
      </c>
      <c r="F168" s="238" t="s">
        <v>2195</v>
      </c>
      <c r="G168" s="239" t="s">
        <v>370</v>
      </c>
      <c r="H168" s="240">
        <v>1</v>
      </c>
      <c r="I168" s="241"/>
      <c r="J168" s="242">
        <f>ROUND(I168*H168,2)</f>
        <v>0</v>
      </c>
      <c r="K168" s="238" t="s">
        <v>284</v>
      </c>
      <c r="L168" s="43"/>
      <c r="M168" s="243" t="s">
        <v>1</v>
      </c>
      <c r="N168" s="244" t="s">
        <v>51</v>
      </c>
      <c r="O168" s="86"/>
      <c r="P168" s="245">
        <f>O168*H168</f>
        <v>0</v>
      </c>
      <c r="Q168" s="245">
        <v>0.0009</v>
      </c>
      <c r="R168" s="245">
        <f>Q168*H168</f>
        <v>0.0009</v>
      </c>
      <c r="S168" s="245">
        <v>0</v>
      </c>
      <c r="T168" s="246">
        <f>S168*H168</f>
        <v>0</v>
      </c>
      <c r="AR168" s="247" t="s">
        <v>362</v>
      </c>
      <c r="AT168" s="247" t="s">
        <v>280</v>
      </c>
      <c r="AU168" s="247" t="s">
        <v>96</v>
      </c>
      <c r="AY168" s="16" t="s">
        <v>278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93</v>
      </c>
      <c r="BK168" s="248">
        <f>ROUND(I168*H168,2)</f>
        <v>0</v>
      </c>
      <c r="BL168" s="16" t="s">
        <v>362</v>
      </c>
      <c r="BM168" s="247" t="s">
        <v>2196</v>
      </c>
    </row>
    <row r="169" spans="2:65" s="1" customFormat="1" ht="21.6" customHeight="1">
      <c r="B169" s="38"/>
      <c r="C169" s="236" t="s">
        <v>382</v>
      </c>
      <c r="D169" s="236" t="s">
        <v>280</v>
      </c>
      <c r="E169" s="237" t="s">
        <v>2197</v>
      </c>
      <c r="F169" s="238" t="s">
        <v>2198</v>
      </c>
      <c r="G169" s="239" t="s">
        <v>370</v>
      </c>
      <c r="H169" s="240">
        <v>5</v>
      </c>
      <c r="I169" s="241"/>
      <c r="J169" s="242">
        <f>ROUND(I169*H169,2)</f>
        <v>0</v>
      </c>
      <c r="K169" s="238" t="s">
        <v>284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0.0018</v>
      </c>
      <c r="R169" s="245">
        <f>Q169*H169</f>
        <v>0.009</v>
      </c>
      <c r="S169" s="245">
        <v>0</v>
      </c>
      <c r="T169" s="246">
        <f>S169*H169</f>
        <v>0</v>
      </c>
      <c r="AR169" s="247" t="s">
        <v>362</v>
      </c>
      <c r="AT169" s="247" t="s">
        <v>280</v>
      </c>
      <c r="AU169" s="247" t="s">
        <v>96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362</v>
      </c>
      <c r="BM169" s="247" t="s">
        <v>2199</v>
      </c>
    </row>
    <row r="170" spans="2:65" s="1" customFormat="1" ht="21.6" customHeight="1">
      <c r="B170" s="38"/>
      <c r="C170" s="282" t="s">
        <v>7</v>
      </c>
      <c r="D170" s="282" t="s">
        <v>407</v>
      </c>
      <c r="E170" s="283" t="s">
        <v>2200</v>
      </c>
      <c r="F170" s="284" t="s">
        <v>2201</v>
      </c>
      <c r="G170" s="285" t="s">
        <v>370</v>
      </c>
      <c r="H170" s="286">
        <v>1</v>
      </c>
      <c r="I170" s="287"/>
      <c r="J170" s="288">
        <f>ROUND(I170*H170,2)</f>
        <v>0</v>
      </c>
      <c r="K170" s="284" t="s">
        <v>284</v>
      </c>
      <c r="L170" s="289"/>
      <c r="M170" s="290" t="s">
        <v>1</v>
      </c>
      <c r="N170" s="291" t="s">
        <v>51</v>
      </c>
      <c r="O170" s="86"/>
      <c r="P170" s="245">
        <f>O170*H170</f>
        <v>0</v>
      </c>
      <c r="Q170" s="245">
        <v>0.00024</v>
      </c>
      <c r="R170" s="245">
        <f>Q170*H170</f>
        <v>0.00024</v>
      </c>
      <c r="S170" s="245">
        <v>0</v>
      </c>
      <c r="T170" s="246">
        <f>S170*H170</f>
        <v>0</v>
      </c>
      <c r="AR170" s="247" t="s">
        <v>444</v>
      </c>
      <c r="AT170" s="247" t="s">
        <v>407</v>
      </c>
      <c r="AU170" s="247" t="s">
        <v>96</v>
      </c>
      <c r="AY170" s="16" t="s">
        <v>278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93</v>
      </c>
      <c r="BK170" s="248">
        <f>ROUND(I170*H170,2)</f>
        <v>0</v>
      </c>
      <c r="BL170" s="16" t="s">
        <v>362</v>
      </c>
      <c r="BM170" s="247" t="s">
        <v>2202</v>
      </c>
    </row>
    <row r="171" spans="2:65" s="1" customFormat="1" ht="32.4" customHeight="1">
      <c r="B171" s="38"/>
      <c r="C171" s="236" t="s">
        <v>390</v>
      </c>
      <c r="D171" s="236" t="s">
        <v>280</v>
      </c>
      <c r="E171" s="237" t="s">
        <v>2203</v>
      </c>
      <c r="F171" s="238" t="s">
        <v>2204</v>
      </c>
      <c r="G171" s="239" t="s">
        <v>283</v>
      </c>
      <c r="H171" s="240">
        <v>15</v>
      </c>
      <c r="I171" s="241"/>
      <c r="J171" s="242">
        <f>ROUND(I171*H171,2)</f>
        <v>0</v>
      </c>
      <c r="K171" s="238" t="s">
        <v>2129</v>
      </c>
      <c r="L171" s="43"/>
      <c r="M171" s="243" t="s">
        <v>1</v>
      </c>
      <c r="N171" s="244" t="s">
        <v>51</v>
      </c>
      <c r="O171" s="86"/>
      <c r="P171" s="245">
        <f>O171*H171</f>
        <v>0</v>
      </c>
      <c r="Q171" s="245">
        <v>0.00029</v>
      </c>
      <c r="R171" s="245">
        <f>Q171*H171</f>
        <v>0.00435</v>
      </c>
      <c r="S171" s="245">
        <v>0</v>
      </c>
      <c r="T171" s="246">
        <f>S171*H171</f>
        <v>0</v>
      </c>
      <c r="AR171" s="247" t="s">
        <v>362</v>
      </c>
      <c r="AT171" s="247" t="s">
        <v>280</v>
      </c>
      <c r="AU171" s="247" t="s">
        <v>96</v>
      </c>
      <c r="AY171" s="16" t="s">
        <v>278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93</v>
      </c>
      <c r="BK171" s="248">
        <f>ROUND(I171*H171,2)</f>
        <v>0</v>
      </c>
      <c r="BL171" s="16" t="s">
        <v>362</v>
      </c>
      <c r="BM171" s="247" t="s">
        <v>2205</v>
      </c>
    </row>
    <row r="172" spans="2:51" s="12" customFormat="1" ht="12">
      <c r="B172" s="249"/>
      <c r="C172" s="250"/>
      <c r="D172" s="251" t="s">
        <v>291</v>
      </c>
      <c r="E172" s="252" t="s">
        <v>1</v>
      </c>
      <c r="F172" s="253" t="s">
        <v>2206</v>
      </c>
      <c r="G172" s="250"/>
      <c r="H172" s="254">
        <v>12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AT172" s="260" t="s">
        <v>291</v>
      </c>
      <c r="AU172" s="260" t="s">
        <v>96</v>
      </c>
      <c r="AV172" s="12" t="s">
        <v>96</v>
      </c>
      <c r="AW172" s="12" t="s">
        <v>42</v>
      </c>
      <c r="AX172" s="12" t="s">
        <v>86</v>
      </c>
      <c r="AY172" s="260" t="s">
        <v>278</v>
      </c>
    </row>
    <row r="173" spans="2:51" s="12" customFormat="1" ht="12">
      <c r="B173" s="249"/>
      <c r="C173" s="250"/>
      <c r="D173" s="251" t="s">
        <v>291</v>
      </c>
      <c r="E173" s="252" t="s">
        <v>1</v>
      </c>
      <c r="F173" s="253" t="s">
        <v>2207</v>
      </c>
      <c r="G173" s="250"/>
      <c r="H173" s="254">
        <v>3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AT173" s="260" t="s">
        <v>291</v>
      </c>
      <c r="AU173" s="260" t="s">
        <v>96</v>
      </c>
      <c r="AV173" s="12" t="s">
        <v>96</v>
      </c>
      <c r="AW173" s="12" t="s">
        <v>42</v>
      </c>
      <c r="AX173" s="12" t="s">
        <v>86</v>
      </c>
      <c r="AY173" s="260" t="s">
        <v>278</v>
      </c>
    </row>
    <row r="174" spans="2:51" s="14" customFormat="1" ht="12">
      <c r="B174" s="271"/>
      <c r="C174" s="272"/>
      <c r="D174" s="251" t="s">
        <v>291</v>
      </c>
      <c r="E174" s="273" t="s">
        <v>1</v>
      </c>
      <c r="F174" s="274" t="s">
        <v>361</v>
      </c>
      <c r="G174" s="272"/>
      <c r="H174" s="275">
        <v>15</v>
      </c>
      <c r="I174" s="276"/>
      <c r="J174" s="272"/>
      <c r="K174" s="272"/>
      <c r="L174" s="277"/>
      <c r="M174" s="278"/>
      <c r="N174" s="279"/>
      <c r="O174" s="279"/>
      <c r="P174" s="279"/>
      <c r="Q174" s="279"/>
      <c r="R174" s="279"/>
      <c r="S174" s="279"/>
      <c r="T174" s="280"/>
      <c r="AT174" s="281" t="s">
        <v>291</v>
      </c>
      <c r="AU174" s="281" t="s">
        <v>96</v>
      </c>
      <c r="AV174" s="14" t="s">
        <v>285</v>
      </c>
      <c r="AW174" s="14" t="s">
        <v>42</v>
      </c>
      <c r="AX174" s="14" t="s">
        <v>93</v>
      </c>
      <c r="AY174" s="281" t="s">
        <v>278</v>
      </c>
    </row>
    <row r="175" spans="2:65" s="1" customFormat="1" ht="21.6" customHeight="1">
      <c r="B175" s="38"/>
      <c r="C175" s="236" t="s">
        <v>395</v>
      </c>
      <c r="D175" s="236" t="s">
        <v>280</v>
      </c>
      <c r="E175" s="237" t="s">
        <v>2208</v>
      </c>
      <c r="F175" s="238" t="s">
        <v>2209</v>
      </c>
      <c r="G175" s="239" t="s">
        <v>283</v>
      </c>
      <c r="H175" s="240">
        <v>9</v>
      </c>
      <c r="I175" s="241"/>
      <c r="J175" s="242">
        <f>ROUND(I175*H175,2)</f>
        <v>0</v>
      </c>
      <c r="K175" s="238" t="s">
        <v>284</v>
      </c>
      <c r="L175" s="43"/>
      <c r="M175" s="243" t="s">
        <v>1</v>
      </c>
      <c r="N175" s="244" t="s">
        <v>51</v>
      </c>
      <c r="O175" s="86"/>
      <c r="P175" s="245">
        <f>O175*H175</f>
        <v>0</v>
      </c>
      <c r="Q175" s="245">
        <v>0.00029</v>
      </c>
      <c r="R175" s="245">
        <f>Q175*H175</f>
        <v>0.00261</v>
      </c>
      <c r="S175" s="245">
        <v>0</v>
      </c>
      <c r="T175" s="246">
        <f>S175*H175</f>
        <v>0</v>
      </c>
      <c r="AR175" s="247" t="s">
        <v>362</v>
      </c>
      <c r="AT175" s="247" t="s">
        <v>280</v>
      </c>
      <c r="AU175" s="247" t="s">
        <v>96</v>
      </c>
      <c r="AY175" s="16" t="s">
        <v>278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93</v>
      </c>
      <c r="BK175" s="248">
        <f>ROUND(I175*H175,2)</f>
        <v>0</v>
      </c>
      <c r="BL175" s="16" t="s">
        <v>362</v>
      </c>
      <c r="BM175" s="247" t="s">
        <v>2210</v>
      </c>
    </row>
    <row r="176" spans="2:51" s="12" customFormat="1" ht="12">
      <c r="B176" s="249"/>
      <c r="C176" s="250"/>
      <c r="D176" s="251" t="s">
        <v>291</v>
      </c>
      <c r="E176" s="252" t="s">
        <v>1</v>
      </c>
      <c r="F176" s="253" t="s">
        <v>2211</v>
      </c>
      <c r="G176" s="250"/>
      <c r="H176" s="254">
        <v>9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AT176" s="260" t="s">
        <v>291</v>
      </c>
      <c r="AU176" s="260" t="s">
        <v>96</v>
      </c>
      <c r="AV176" s="12" t="s">
        <v>96</v>
      </c>
      <c r="AW176" s="12" t="s">
        <v>42</v>
      </c>
      <c r="AX176" s="12" t="s">
        <v>86</v>
      </c>
      <c r="AY176" s="260" t="s">
        <v>278</v>
      </c>
    </row>
    <row r="177" spans="2:51" s="14" customFormat="1" ht="12">
      <c r="B177" s="271"/>
      <c r="C177" s="272"/>
      <c r="D177" s="251" t="s">
        <v>291</v>
      </c>
      <c r="E177" s="273" t="s">
        <v>1</v>
      </c>
      <c r="F177" s="274" t="s">
        <v>361</v>
      </c>
      <c r="G177" s="272"/>
      <c r="H177" s="275">
        <v>9</v>
      </c>
      <c r="I177" s="276"/>
      <c r="J177" s="272"/>
      <c r="K177" s="272"/>
      <c r="L177" s="277"/>
      <c r="M177" s="278"/>
      <c r="N177" s="279"/>
      <c r="O177" s="279"/>
      <c r="P177" s="279"/>
      <c r="Q177" s="279"/>
      <c r="R177" s="279"/>
      <c r="S177" s="279"/>
      <c r="T177" s="280"/>
      <c r="AT177" s="281" t="s">
        <v>291</v>
      </c>
      <c r="AU177" s="281" t="s">
        <v>96</v>
      </c>
      <c r="AV177" s="14" t="s">
        <v>285</v>
      </c>
      <c r="AW177" s="14" t="s">
        <v>42</v>
      </c>
      <c r="AX177" s="14" t="s">
        <v>93</v>
      </c>
      <c r="AY177" s="281" t="s">
        <v>278</v>
      </c>
    </row>
    <row r="178" spans="2:65" s="1" customFormat="1" ht="21.6" customHeight="1">
      <c r="B178" s="38"/>
      <c r="C178" s="236" t="s">
        <v>400</v>
      </c>
      <c r="D178" s="236" t="s">
        <v>280</v>
      </c>
      <c r="E178" s="237" t="s">
        <v>2212</v>
      </c>
      <c r="F178" s="238" t="s">
        <v>2213</v>
      </c>
      <c r="G178" s="239" t="s">
        <v>283</v>
      </c>
      <c r="H178" s="240">
        <v>7</v>
      </c>
      <c r="I178" s="241"/>
      <c r="J178" s="242">
        <f>ROUND(I178*H178,2)</f>
        <v>0</v>
      </c>
      <c r="K178" s="238" t="s">
        <v>284</v>
      </c>
      <c r="L178" s="43"/>
      <c r="M178" s="243" t="s">
        <v>1</v>
      </c>
      <c r="N178" s="244" t="s">
        <v>51</v>
      </c>
      <c r="O178" s="86"/>
      <c r="P178" s="245">
        <f>O178*H178</f>
        <v>0</v>
      </c>
      <c r="Q178" s="245">
        <v>0.00035</v>
      </c>
      <c r="R178" s="245">
        <f>Q178*H178</f>
        <v>0.00245</v>
      </c>
      <c r="S178" s="245">
        <v>0</v>
      </c>
      <c r="T178" s="246">
        <f>S178*H178</f>
        <v>0</v>
      </c>
      <c r="AR178" s="247" t="s">
        <v>362</v>
      </c>
      <c r="AT178" s="247" t="s">
        <v>280</v>
      </c>
      <c r="AU178" s="247" t="s">
        <v>96</v>
      </c>
      <c r="AY178" s="16" t="s">
        <v>278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93</v>
      </c>
      <c r="BK178" s="248">
        <f>ROUND(I178*H178,2)</f>
        <v>0</v>
      </c>
      <c r="BL178" s="16" t="s">
        <v>362</v>
      </c>
      <c r="BM178" s="247" t="s">
        <v>2214</v>
      </c>
    </row>
    <row r="179" spans="2:51" s="12" customFormat="1" ht="12">
      <c r="B179" s="249"/>
      <c r="C179" s="250"/>
      <c r="D179" s="251" t="s">
        <v>291</v>
      </c>
      <c r="E179" s="252" t="s">
        <v>1</v>
      </c>
      <c r="F179" s="253" t="s">
        <v>2215</v>
      </c>
      <c r="G179" s="250"/>
      <c r="H179" s="254">
        <v>4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291</v>
      </c>
      <c r="AU179" s="260" t="s">
        <v>96</v>
      </c>
      <c r="AV179" s="12" t="s">
        <v>96</v>
      </c>
      <c r="AW179" s="12" t="s">
        <v>42</v>
      </c>
      <c r="AX179" s="12" t="s">
        <v>86</v>
      </c>
      <c r="AY179" s="260" t="s">
        <v>278</v>
      </c>
    </row>
    <row r="180" spans="2:51" s="12" customFormat="1" ht="12">
      <c r="B180" s="249"/>
      <c r="C180" s="250"/>
      <c r="D180" s="251" t="s">
        <v>291</v>
      </c>
      <c r="E180" s="252" t="s">
        <v>1</v>
      </c>
      <c r="F180" s="253" t="s">
        <v>2216</v>
      </c>
      <c r="G180" s="250"/>
      <c r="H180" s="254">
        <v>3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291</v>
      </c>
      <c r="AU180" s="260" t="s">
        <v>96</v>
      </c>
      <c r="AV180" s="12" t="s">
        <v>96</v>
      </c>
      <c r="AW180" s="12" t="s">
        <v>42</v>
      </c>
      <c r="AX180" s="12" t="s">
        <v>86</v>
      </c>
      <c r="AY180" s="260" t="s">
        <v>278</v>
      </c>
    </row>
    <row r="181" spans="2:51" s="14" customFormat="1" ht="12">
      <c r="B181" s="271"/>
      <c r="C181" s="272"/>
      <c r="D181" s="251" t="s">
        <v>291</v>
      </c>
      <c r="E181" s="273" t="s">
        <v>1</v>
      </c>
      <c r="F181" s="274" t="s">
        <v>361</v>
      </c>
      <c r="G181" s="272"/>
      <c r="H181" s="275">
        <v>7</v>
      </c>
      <c r="I181" s="276"/>
      <c r="J181" s="272"/>
      <c r="K181" s="272"/>
      <c r="L181" s="277"/>
      <c r="M181" s="278"/>
      <c r="N181" s="279"/>
      <c r="O181" s="279"/>
      <c r="P181" s="279"/>
      <c r="Q181" s="279"/>
      <c r="R181" s="279"/>
      <c r="S181" s="279"/>
      <c r="T181" s="280"/>
      <c r="AT181" s="281" t="s">
        <v>291</v>
      </c>
      <c r="AU181" s="281" t="s">
        <v>96</v>
      </c>
      <c r="AV181" s="14" t="s">
        <v>285</v>
      </c>
      <c r="AW181" s="14" t="s">
        <v>42</v>
      </c>
      <c r="AX181" s="14" t="s">
        <v>93</v>
      </c>
      <c r="AY181" s="281" t="s">
        <v>278</v>
      </c>
    </row>
    <row r="182" spans="2:65" s="1" customFormat="1" ht="21.6" customHeight="1">
      <c r="B182" s="38"/>
      <c r="C182" s="236" t="s">
        <v>406</v>
      </c>
      <c r="D182" s="236" t="s">
        <v>280</v>
      </c>
      <c r="E182" s="237" t="s">
        <v>2217</v>
      </c>
      <c r="F182" s="238" t="s">
        <v>2218</v>
      </c>
      <c r="G182" s="239" t="s">
        <v>283</v>
      </c>
      <c r="H182" s="240">
        <v>14</v>
      </c>
      <c r="I182" s="241"/>
      <c r="J182" s="242">
        <f>ROUND(I182*H182,2)</f>
        <v>0</v>
      </c>
      <c r="K182" s="238" t="s">
        <v>284</v>
      </c>
      <c r="L182" s="43"/>
      <c r="M182" s="243" t="s">
        <v>1</v>
      </c>
      <c r="N182" s="244" t="s">
        <v>51</v>
      </c>
      <c r="O182" s="86"/>
      <c r="P182" s="245">
        <f>O182*H182</f>
        <v>0</v>
      </c>
      <c r="Q182" s="245">
        <v>0.00057</v>
      </c>
      <c r="R182" s="245">
        <f>Q182*H182</f>
        <v>0.00798</v>
      </c>
      <c r="S182" s="245">
        <v>0</v>
      </c>
      <c r="T182" s="246">
        <f>S182*H182</f>
        <v>0</v>
      </c>
      <c r="AR182" s="247" t="s">
        <v>362</v>
      </c>
      <c r="AT182" s="247" t="s">
        <v>280</v>
      </c>
      <c r="AU182" s="247" t="s">
        <v>96</v>
      </c>
      <c r="AY182" s="16" t="s">
        <v>278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6" t="s">
        <v>93</v>
      </c>
      <c r="BK182" s="248">
        <f>ROUND(I182*H182,2)</f>
        <v>0</v>
      </c>
      <c r="BL182" s="16" t="s">
        <v>362</v>
      </c>
      <c r="BM182" s="247" t="s">
        <v>2219</v>
      </c>
    </row>
    <row r="183" spans="2:51" s="12" customFormat="1" ht="12">
      <c r="B183" s="249"/>
      <c r="C183" s="250"/>
      <c r="D183" s="251" t="s">
        <v>291</v>
      </c>
      <c r="E183" s="252" t="s">
        <v>1</v>
      </c>
      <c r="F183" s="253" t="s">
        <v>2220</v>
      </c>
      <c r="G183" s="250"/>
      <c r="H183" s="254">
        <v>14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291</v>
      </c>
      <c r="AU183" s="260" t="s">
        <v>96</v>
      </c>
      <c r="AV183" s="12" t="s">
        <v>96</v>
      </c>
      <c r="AW183" s="12" t="s">
        <v>42</v>
      </c>
      <c r="AX183" s="12" t="s">
        <v>86</v>
      </c>
      <c r="AY183" s="260" t="s">
        <v>278</v>
      </c>
    </row>
    <row r="184" spans="2:51" s="14" customFormat="1" ht="12">
      <c r="B184" s="271"/>
      <c r="C184" s="272"/>
      <c r="D184" s="251" t="s">
        <v>291</v>
      </c>
      <c r="E184" s="273" t="s">
        <v>1</v>
      </c>
      <c r="F184" s="274" t="s">
        <v>361</v>
      </c>
      <c r="G184" s="272"/>
      <c r="H184" s="275">
        <v>14</v>
      </c>
      <c r="I184" s="276"/>
      <c r="J184" s="272"/>
      <c r="K184" s="272"/>
      <c r="L184" s="277"/>
      <c r="M184" s="278"/>
      <c r="N184" s="279"/>
      <c r="O184" s="279"/>
      <c r="P184" s="279"/>
      <c r="Q184" s="279"/>
      <c r="R184" s="279"/>
      <c r="S184" s="279"/>
      <c r="T184" s="280"/>
      <c r="AT184" s="281" t="s">
        <v>291</v>
      </c>
      <c r="AU184" s="281" t="s">
        <v>96</v>
      </c>
      <c r="AV184" s="14" t="s">
        <v>285</v>
      </c>
      <c r="AW184" s="14" t="s">
        <v>42</v>
      </c>
      <c r="AX184" s="14" t="s">
        <v>93</v>
      </c>
      <c r="AY184" s="281" t="s">
        <v>278</v>
      </c>
    </row>
    <row r="185" spans="2:65" s="1" customFormat="1" ht="21.6" customHeight="1">
      <c r="B185" s="38"/>
      <c r="C185" s="236" t="s">
        <v>411</v>
      </c>
      <c r="D185" s="236" t="s">
        <v>280</v>
      </c>
      <c r="E185" s="237" t="s">
        <v>2221</v>
      </c>
      <c r="F185" s="238" t="s">
        <v>2222</v>
      </c>
      <c r="G185" s="239" t="s">
        <v>283</v>
      </c>
      <c r="H185" s="240">
        <v>21</v>
      </c>
      <c r="I185" s="241"/>
      <c r="J185" s="242">
        <f>ROUND(I185*H185,2)</f>
        <v>0</v>
      </c>
      <c r="K185" s="238" t="s">
        <v>284</v>
      </c>
      <c r="L185" s="43"/>
      <c r="M185" s="243" t="s">
        <v>1</v>
      </c>
      <c r="N185" s="244" t="s">
        <v>51</v>
      </c>
      <c r="O185" s="86"/>
      <c r="P185" s="245">
        <f>O185*H185</f>
        <v>0</v>
      </c>
      <c r="Q185" s="245">
        <v>0.00114</v>
      </c>
      <c r="R185" s="245">
        <f>Q185*H185</f>
        <v>0.02394</v>
      </c>
      <c r="S185" s="245">
        <v>0</v>
      </c>
      <c r="T185" s="246">
        <f>S185*H185</f>
        <v>0</v>
      </c>
      <c r="AR185" s="247" t="s">
        <v>362</v>
      </c>
      <c r="AT185" s="247" t="s">
        <v>280</v>
      </c>
      <c r="AU185" s="247" t="s">
        <v>96</v>
      </c>
      <c r="AY185" s="16" t="s">
        <v>278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93</v>
      </c>
      <c r="BK185" s="248">
        <f>ROUND(I185*H185,2)</f>
        <v>0</v>
      </c>
      <c r="BL185" s="16" t="s">
        <v>362</v>
      </c>
      <c r="BM185" s="247" t="s">
        <v>2223</v>
      </c>
    </row>
    <row r="186" spans="2:51" s="12" customFormat="1" ht="12">
      <c r="B186" s="249"/>
      <c r="C186" s="250"/>
      <c r="D186" s="251" t="s">
        <v>291</v>
      </c>
      <c r="E186" s="252" t="s">
        <v>1</v>
      </c>
      <c r="F186" s="253" t="s">
        <v>2224</v>
      </c>
      <c r="G186" s="250"/>
      <c r="H186" s="254">
        <v>6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291</v>
      </c>
      <c r="AU186" s="260" t="s">
        <v>96</v>
      </c>
      <c r="AV186" s="12" t="s">
        <v>96</v>
      </c>
      <c r="AW186" s="12" t="s">
        <v>42</v>
      </c>
      <c r="AX186" s="12" t="s">
        <v>86</v>
      </c>
      <c r="AY186" s="260" t="s">
        <v>278</v>
      </c>
    </row>
    <row r="187" spans="2:51" s="12" customFormat="1" ht="12">
      <c r="B187" s="249"/>
      <c r="C187" s="250"/>
      <c r="D187" s="251" t="s">
        <v>291</v>
      </c>
      <c r="E187" s="252" t="s">
        <v>1</v>
      </c>
      <c r="F187" s="253" t="s">
        <v>2225</v>
      </c>
      <c r="G187" s="250"/>
      <c r="H187" s="254">
        <v>15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AT187" s="260" t="s">
        <v>291</v>
      </c>
      <c r="AU187" s="260" t="s">
        <v>96</v>
      </c>
      <c r="AV187" s="12" t="s">
        <v>96</v>
      </c>
      <c r="AW187" s="12" t="s">
        <v>42</v>
      </c>
      <c r="AX187" s="12" t="s">
        <v>86</v>
      </c>
      <c r="AY187" s="260" t="s">
        <v>278</v>
      </c>
    </row>
    <row r="188" spans="2:51" s="14" customFormat="1" ht="12">
      <c r="B188" s="271"/>
      <c r="C188" s="272"/>
      <c r="D188" s="251" t="s">
        <v>291</v>
      </c>
      <c r="E188" s="273" t="s">
        <v>1</v>
      </c>
      <c r="F188" s="274" t="s">
        <v>361</v>
      </c>
      <c r="G188" s="272"/>
      <c r="H188" s="275">
        <v>21</v>
      </c>
      <c r="I188" s="276"/>
      <c r="J188" s="272"/>
      <c r="K188" s="272"/>
      <c r="L188" s="277"/>
      <c r="M188" s="278"/>
      <c r="N188" s="279"/>
      <c r="O188" s="279"/>
      <c r="P188" s="279"/>
      <c r="Q188" s="279"/>
      <c r="R188" s="279"/>
      <c r="S188" s="279"/>
      <c r="T188" s="280"/>
      <c r="AT188" s="281" t="s">
        <v>291</v>
      </c>
      <c r="AU188" s="281" t="s">
        <v>96</v>
      </c>
      <c r="AV188" s="14" t="s">
        <v>285</v>
      </c>
      <c r="AW188" s="14" t="s">
        <v>42</v>
      </c>
      <c r="AX188" s="14" t="s">
        <v>93</v>
      </c>
      <c r="AY188" s="281" t="s">
        <v>278</v>
      </c>
    </row>
    <row r="189" spans="2:65" s="1" customFormat="1" ht="21.6" customHeight="1">
      <c r="B189" s="38"/>
      <c r="C189" s="236" t="s">
        <v>416</v>
      </c>
      <c r="D189" s="236" t="s">
        <v>280</v>
      </c>
      <c r="E189" s="237" t="s">
        <v>2226</v>
      </c>
      <c r="F189" s="238" t="s">
        <v>2227</v>
      </c>
      <c r="G189" s="239" t="s">
        <v>283</v>
      </c>
      <c r="H189" s="240">
        <v>5</v>
      </c>
      <c r="I189" s="241"/>
      <c r="J189" s="242">
        <f>ROUND(I189*H189,2)</f>
        <v>0</v>
      </c>
      <c r="K189" s="238" t="s">
        <v>284</v>
      </c>
      <c r="L189" s="43"/>
      <c r="M189" s="243" t="s">
        <v>1</v>
      </c>
      <c r="N189" s="244" t="s">
        <v>51</v>
      </c>
      <c r="O189" s="86"/>
      <c r="P189" s="245">
        <f>O189*H189</f>
        <v>0</v>
      </c>
      <c r="Q189" s="245">
        <v>0.00032</v>
      </c>
      <c r="R189" s="245">
        <f>Q189*H189</f>
        <v>0.0016</v>
      </c>
      <c r="S189" s="245">
        <v>0</v>
      </c>
      <c r="T189" s="246">
        <f>S189*H189</f>
        <v>0</v>
      </c>
      <c r="AR189" s="247" t="s">
        <v>362</v>
      </c>
      <c r="AT189" s="247" t="s">
        <v>280</v>
      </c>
      <c r="AU189" s="247" t="s">
        <v>96</v>
      </c>
      <c r="AY189" s="16" t="s">
        <v>278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93</v>
      </c>
      <c r="BK189" s="248">
        <f>ROUND(I189*H189,2)</f>
        <v>0</v>
      </c>
      <c r="BL189" s="16" t="s">
        <v>362</v>
      </c>
      <c r="BM189" s="247" t="s">
        <v>2228</v>
      </c>
    </row>
    <row r="190" spans="2:51" s="12" customFormat="1" ht="12">
      <c r="B190" s="249"/>
      <c r="C190" s="250"/>
      <c r="D190" s="251" t="s">
        <v>291</v>
      </c>
      <c r="E190" s="252" t="s">
        <v>1</v>
      </c>
      <c r="F190" s="253" t="s">
        <v>2229</v>
      </c>
      <c r="G190" s="250"/>
      <c r="H190" s="254">
        <v>5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AT190" s="260" t="s">
        <v>291</v>
      </c>
      <c r="AU190" s="260" t="s">
        <v>96</v>
      </c>
      <c r="AV190" s="12" t="s">
        <v>96</v>
      </c>
      <c r="AW190" s="12" t="s">
        <v>42</v>
      </c>
      <c r="AX190" s="12" t="s">
        <v>86</v>
      </c>
      <c r="AY190" s="260" t="s">
        <v>278</v>
      </c>
    </row>
    <row r="191" spans="2:51" s="14" customFormat="1" ht="12">
      <c r="B191" s="271"/>
      <c r="C191" s="272"/>
      <c r="D191" s="251" t="s">
        <v>291</v>
      </c>
      <c r="E191" s="273" t="s">
        <v>1</v>
      </c>
      <c r="F191" s="274" t="s">
        <v>361</v>
      </c>
      <c r="G191" s="272"/>
      <c r="H191" s="275">
        <v>5</v>
      </c>
      <c r="I191" s="276"/>
      <c r="J191" s="272"/>
      <c r="K191" s="272"/>
      <c r="L191" s="277"/>
      <c r="M191" s="278"/>
      <c r="N191" s="279"/>
      <c r="O191" s="279"/>
      <c r="P191" s="279"/>
      <c r="Q191" s="279"/>
      <c r="R191" s="279"/>
      <c r="S191" s="279"/>
      <c r="T191" s="280"/>
      <c r="AT191" s="281" t="s">
        <v>291</v>
      </c>
      <c r="AU191" s="281" t="s">
        <v>96</v>
      </c>
      <c r="AV191" s="14" t="s">
        <v>285</v>
      </c>
      <c r="AW191" s="14" t="s">
        <v>42</v>
      </c>
      <c r="AX191" s="14" t="s">
        <v>93</v>
      </c>
      <c r="AY191" s="281" t="s">
        <v>278</v>
      </c>
    </row>
    <row r="192" spans="2:65" s="1" customFormat="1" ht="21.6" customHeight="1">
      <c r="B192" s="38"/>
      <c r="C192" s="236" t="s">
        <v>421</v>
      </c>
      <c r="D192" s="236" t="s">
        <v>280</v>
      </c>
      <c r="E192" s="237" t="s">
        <v>2230</v>
      </c>
      <c r="F192" s="238" t="s">
        <v>2231</v>
      </c>
      <c r="G192" s="239" t="s">
        <v>283</v>
      </c>
      <c r="H192" s="240">
        <v>3</v>
      </c>
      <c r="I192" s="241"/>
      <c r="J192" s="242">
        <f>ROUND(I192*H192,2)</f>
        <v>0</v>
      </c>
      <c r="K192" s="238" t="s">
        <v>284</v>
      </c>
      <c r="L192" s="43"/>
      <c r="M192" s="243" t="s">
        <v>1</v>
      </c>
      <c r="N192" s="244" t="s">
        <v>51</v>
      </c>
      <c r="O192" s="86"/>
      <c r="P192" s="245">
        <f>O192*H192</f>
        <v>0</v>
      </c>
      <c r="Q192" s="245">
        <v>0.00043</v>
      </c>
      <c r="R192" s="245">
        <f>Q192*H192</f>
        <v>0.00129</v>
      </c>
      <c r="S192" s="245">
        <v>0</v>
      </c>
      <c r="T192" s="246">
        <f>S192*H192</f>
        <v>0</v>
      </c>
      <c r="AR192" s="247" t="s">
        <v>362</v>
      </c>
      <c r="AT192" s="247" t="s">
        <v>280</v>
      </c>
      <c r="AU192" s="247" t="s">
        <v>96</v>
      </c>
      <c r="AY192" s="16" t="s">
        <v>278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93</v>
      </c>
      <c r="BK192" s="248">
        <f>ROUND(I192*H192,2)</f>
        <v>0</v>
      </c>
      <c r="BL192" s="16" t="s">
        <v>362</v>
      </c>
      <c r="BM192" s="247" t="s">
        <v>2232</v>
      </c>
    </row>
    <row r="193" spans="2:51" s="12" customFormat="1" ht="12">
      <c r="B193" s="249"/>
      <c r="C193" s="250"/>
      <c r="D193" s="251" t="s">
        <v>291</v>
      </c>
      <c r="E193" s="252" t="s">
        <v>1</v>
      </c>
      <c r="F193" s="253" t="s">
        <v>2233</v>
      </c>
      <c r="G193" s="250"/>
      <c r="H193" s="254">
        <v>3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AT193" s="260" t="s">
        <v>291</v>
      </c>
      <c r="AU193" s="260" t="s">
        <v>96</v>
      </c>
      <c r="AV193" s="12" t="s">
        <v>96</v>
      </c>
      <c r="AW193" s="12" t="s">
        <v>42</v>
      </c>
      <c r="AX193" s="12" t="s">
        <v>86</v>
      </c>
      <c r="AY193" s="260" t="s">
        <v>278</v>
      </c>
    </row>
    <row r="194" spans="2:51" s="14" customFormat="1" ht="12">
      <c r="B194" s="271"/>
      <c r="C194" s="272"/>
      <c r="D194" s="251" t="s">
        <v>291</v>
      </c>
      <c r="E194" s="273" t="s">
        <v>1</v>
      </c>
      <c r="F194" s="274" t="s">
        <v>361</v>
      </c>
      <c r="G194" s="272"/>
      <c r="H194" s="275">
        <v>3</v>
      </c>
      <c r="I194" s="276"/>
      <c r="J194" s="272"/>
      <c r="K194" s="272"/>
      <c r="L194" s="277"/>
      <c r="M194" s="278"/>
      <c r="N194" s="279"/>
      <c r="O194" s="279"/>
      <c r="P194" s="279"/>
      <c r="Q194" s="279"/>
      <c r="R194" s="279"/>
      <c r="S194" s="279"/>
      <c r="T194" s="280"/>
      <c r="AT194" s="281" t="s">
        <v>291</v>
      </c>
      <c r="AU194" s="281" t="s">
        <v>96</v>
      </c>
      <c r="AV194" s="14" t="s">
        <v>285</v>
      </c>
      <c r="AW194" s="14" t="s">
        <v>42</v>
      </c>
      <c r="AX194" s="14" t="s">
        <v>93</v>
      </c>
      <c r="AY194" s="281" t="s">
        <v>278</v>
      </c>
    </row>
    <row r="195" spans="2:65" s="1" customFormat="1" ht="21.6" customHeight="1">
      <c r="B195" s="38"/>
      <c r="C195" s="236" t="s">
        <v>426</v>
      </c>
      <c r="D195" s="236" t="s">
        <v>280</v>
      </c>
      <c r="E195" s="237" t="s">
        <v>2234</v>
      </c>
      <c r="F195" s="238" t="s">
        <v>2235</v>
      </c>
      <c r="G195" s="239" t="s">
        <v>283</v>
      </c>
      <c r="H195" s="240">
        <v>8</v>
      </c>
      <c r="I195" s="241"/>
      <c r="J195" s="242">
        <f>ROUND(I195*H195,2)</f>
        <v>0</v>
      </c>
      <c r="K195" s="238" t="s">
        <v>284</v>
      </c>
      <c r="L195" s="43"/>
      <c r="M195" s="243" t="s">
        <v>1</v>
      </c>
      <c r="N195" s="244" t="s">
        <v>51</v>
      </c>
      <c r="O195" s="86"/>
      <c r="P195" s="245">
        <f>O195*H195</f>
        <v>0</v>
      </c>
      <c r="Q195" s="245">
        <v>0.0009</v>
      </c>
      <c r="R195" s="245">
        <f>Q195*H195</f>
        <v>0.0072</v>
      </c>
      <c r="S195" s="245">
        <v>0</v>
      </c>
      <c r="T195" s="246">
        <f>S195*H195</f>
        <v>0</v>
      </c>
      <c r="AR195" s="247" t="s">
        <v>362</v>
      </c>
      <c r="AT195" s="247" t="s">
        <v>280</v>
      </c>
      <c r="AU195" s="247" t="s">
        <v>96</v>
      </c>
      <c r="AY195" s="16" t="s">
        <v>278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6" t="s">
        <v>93</v>
      </c>
      <c r="BK195" s="248">
        <f>ROUND(I195*H195,2)</f>
        <v>0</v>
      </c>
      <c r="BL195" s="16" t="s">
        <v>362</v>
      </c>
      <c r="BM195" s="247" t="s">
        <v>2236</v>
      </c>
    </row>
    <row r="196" spans="2:51" s="12" customFormat="1" ht="12">
      <c r="B196" s="249"/>
      <c r="C196" s="250"/>
      <c r="D196" s="251" t="s">
        <v>291</v>
      </c>
      <c r="E196" s="252" t="s">
        <v>1</v>
      </c>
      <c r="F196" s="253" t="s">
        <v>2237</v>
      </c>
      <c r="G196" s="250"/>
      <c r="H196" s="254">
        <v>8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AT196" s="260" t="s">
        <v>291</v>
      </c>
      <c r="AU196" s="260" t="s">
        <v>96</v>
      </c>
      <c r="AV196" s="12" t="s">
        <v>96</v>
      </c>
      <c r="AW196" s="12" t="s">
        <v>42</v>
      </c>
      <c r="AX196" s="12" t="s">
        <v>86</v>
      </c>
      <c r="AY196" s="260" t="s">
        <v>278</v>
      </c>
    </row>
    <row r="197" spans="2:51" s="14" customFormat="1" ht="12">
      <c r="B197" s="271"/>
      <c r="C197" s="272"/>
      <c r="D197" s="251" t="s">
        <v>291</v>
      </c>
      <c r="E197" s="273" t="s">
        <v>1</v>
      </c>
      <c r="F197" s="274" t="s">
        <v>361</v>
      </c>
      <c r="G197" s="272"/>
      <c r="H197" s="275">
        <v>8</v>
      </c>
      <c r="I197" s="276"/>
      <c r="J197" s="272"/>
      <c r="K197" s="272"/>
      <c r="L197" s="277"/>
      <c r="M197" s="278"/>
      <c r="N197" s="279"/>
      <c r="O197" s="279"/>
      <c r="P197" s="279"/>
      <c r="Q197" s="279"/>
      <c r="R197" s="279"/>
      <c r="S197" s="279"/>
      <c r="T197" s="280"/>
      <c r="AT197" s="281" t="s">
        <v>291</v>
      </c>
      <c r="AU197" s="281" t="s">
        <v>96</v>
      </c>
      <c r="AV197" s="14" t="s">
        <v>285</v>
      </c>
      <c r="AW197" s="14" t="s">
        <v>42</v>
      </c>
      <c r="AX197" s="14" t="s">
        <v>93</v>
      </c>
      <c r="AY197" s="281" t="s">
        <v>278</v>
      </c>
    </row>
    <row r="198" spans="2:65" s="1" customFormat="1" ht="21.6" customHeight="1">
      <c r="B198" s="38"/>
      <c r="C198" s="236" t="s">
        <v>431</v>
      </c>
      <c r="D198" s="236" t="s">
        <v>280</v>
      </c>
      <c r="E198" s="237" t="s">
        <v>2238</v>
      </c>
      <c r="F198" s="238" t="s">
        <v>2239</v>
      </c>
      <c r="G198" s="239" t="s">
        <v>283</v>
      </c>
      <c r="H198" s="240">
        <v>8</v>
      </c>
      <c r="I198" s="241"/>
      <c r="J198" s="242">
        <f>ROUND(I198*H198,2)</f>
        <v>0</v>
      </c>
      <c r="K198" s="238" t="s">
        <v>284</v>
      </c>
      <c r="L198" s="43"/>
      <c r="M198" s="243" t="s">
        <v>1</v>
      </c>
      <c r="N198" s="244" t="s">
        <v>51</v>
      </c>
      <c r="O198" s="86"/>
      <c r="P198" s="245">
        <f>O198*H198</f>
        <v>0</v>
      </c>
      <c r="Q198" s="245">
        <v>0.00173</v>
      </c>
      <c r="R198" s="245">
        <f>Q198*H198</f>
        <v>0.01384</v>
      </c>
      <c r="S198" s="245">
        <v>0</v>
      </c>
      <c r="T198" s="246">
        <f>S198*H198</f>
        <v>0</v>
      </c>
      <c r="AR198" s="247" t="s">
        <v>362</v>
      </c>
      <c r="AT198" s="247" t="s">
        <v>280</v>
      </c>
      <c r="AU198" s="247" t="s">
        <v>96</v>
      </c>
      <c r="AY198" s="16" t="s">
        <v>278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93</v>
      </c>
      <c r="BK198" s="248">
        <f>ROUND(I198*H198,2)</f>
        <v>0</v>
      </c>
      <c r="BL198" s="16" t="s">
        <v>362</v>
      </c>
      <c r="BM198" s="247" t="s">
        <v>2240</v>
      </c>
    </row>
    <row r="199" spans="2:51" s="12" customFormat="1" ht="12">
      <c r="B199" s="249"/>
      <c r="C199" s="250"/>
      <c r="D199" s="251" t="s">
        <v>291</v>
      </c>
      <c r="E199" s="252" t="s">
        <v>1</v>
      </c>
      <c r="F199" s="253" t="s">
        <v>2237</v>
      </c>
      <c r="G199" s="250"/>
      <c r="H199" s="254">
        <v>8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AT199" s="260" t="s">
        <v>291</v>
      </c>
      <c r="AU199" s="260" t="s">
        <v>96</v>
      </c>
      <c r="AV199" s="12" t="s">
        <v>96</v>
      </c>
      <c r="AW199" s="12" t="s">
        <v>42</v>
      </c>
      <c r="AX199" s="12" t="s">
        <v>86</v>
      </c>
      <c r="AY199" s="260" t="s">
        <v>278</v>
      </c>
    </row>
    <row r="200" spans="2:51" s="14" customFormat="1" ht="12">
      <c r="B200" s="271"/>
      <c r="C200" s="272"/>
      <c r="D200" s="251" t="s">
        <v>291</v>
      </c>
      <c r="E200" s="273" t="s">
        <v>1</v>
      </c>
      <c r="F200" s="274" t="s">
        <v>361</v>
      </c>
      <c r="G200" s="272"/>
      <c r="H200" s="275">
        <v>8</v>
      </c>
      <c r="I200" s="276"/>
      <c r="J200" s="272"/>
      <c r="K200" s="272"/>
      <c r="L200" s="277"/>
      <c r="M200" s="278"/>
      <c r="N200" s="279"/>
      <c r="O200" s="279"/>
      <c r="P200" s="279"/>
      <c r="Q200" s="279"/>
      <c r="R200" s="279"/>
      <c r="S200" s="279"/>
      <c r="T200" s="280"/>
      <c r="AT200" s="281" t="s">
        <v>291</v>
      </c>
      <c r="AU200" s="281" t="s">
        <v>96</v>
      </c>
      <c r="AV200" s="14" t="s">
        <v>285</v>
      </c>
      <c r="AW200" s="14" t="s">
        <v>42</v>
      </c>
      <c r="AX200" s="14" t="s">
        <v>93</v>
      </c>
      <c r="AY200" s="281" t="s">
        <v>278</v>
      </c>
    </row>
    <row r="201" spans="2:65" s="1" customFormat="1" ht="21.6" customHeight="1">
      <c r="B201" s="38"/>
      <c r="C201" s="236" t="s">
        <v>437</v>
      </c>
      <c r="D201" s="236" t="s">
        <v>280</v>
      </c>
      <c r="E201" s="237" t="s">
        <v>2241</v>
      </c>
      <c r="F201" s="238" t="s">
        <v>2242</v>
      </c>
      <c r="G201" s="239" t="s">
        <v>370</v>
      </c>
      <c r="H201" s="240">
        <v>11</v>
      </c>
      <c r="I201" s="241"/>
      <c r="J201" s="242">
        <f>ROUND(I201*H201,2)</f>
        <v>0</v>
      </c>
      <c r="K201" s="238" t="s">
        <v>284</v>
      </c>
      <c r="L201" s="43"/>
      <c r="M201" s="243" t="s">
        <v>1</v>
      </c>
      <c r="N201" s="244" t="s">
        <v>51</v>
      </c>
      <c r="O201" s="86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7" t="s">
        <v>362</v>
      </c>
      <c r="AT201" s="247" t="s">
        <v>280</v>
      </c>
      <c r="AU201" s="247" t="s">
        <v>96</v>
      </c>
      <c r="AY201" s="16" t="s">
        <v>278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6" t="s">
        <v>93</v>
      </c>
      <c r="BK201" s="248">
        <f>ROUND(I201*H201,2)</f>
        <v>0</v>
      </c>
      <c r="BL201" s="16" t="s">
        <v>362</v>
      </c>
      <c r="BM201" s="247" t="s">
        <v>2243</v>
      </c>
    </row>
    <row r="202" spans="2:65" s="1" customFormat="1" ht="21.6" customHeight="1">
      <c r="B202" s="38"/>
      <c r="C202" s="236" t="s">
        <v>444</v>
      </c>
      <c r="D202" s="236" t="s">
        <v>280</v>
      </c>
      <c r="E202" s="237" t="s">
        <v>2244</v>
      </c>
      <c r="F202" s="238" t="s">
        <v>2245</v>
      </c>
      <c r="G202" s="239" t="s">
        <v>370</v>
      </c>
      <c r="H202" s="240">
        <v>4</v>
      </c>
      <c r="I202" s="241"/>
      <c r="J202" s="242">
        <f>ROUND(I202*H202,2)</f>
        <v>0</v>
      </c>
      <c r="K202" s="238" t="s">
        <v>284</v>
      </c>
      <c r="L202" s="43"/>
      <c r="M202" s="243" t="s">
        <v>1</v>
      </c>
      <c r="N202" s="244" t="s">
        <v>51</v>
      </c>
      <c r="O202" s="86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47" t="s">
        <v>362</v>
      </c>
      <c r="AT202" s="247" t="s">
        <v>280</v>
      </c>
      <c r="AU202" s="247" t="s">
        <v>96</v>
      </c>
      <c r="AY202" s="16" t="s">
        <v>278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93</v>
      </c>
      <c r="BK202" s="248">
        <f>ROUND(I202*H202,2)</f>
        <v>0</v>
      </c>
      <c r="BL202" s="16" t="s">
        <v>362</v>
      </c>
      <c r="BM202" s="247" t="s">
        <v>2246</v>
      </c>
    </row>
    <row r="203" spans="2:65" s="1" customFormat="1" ht="21.6" customHeight="1">
      <c r="B203" s="38"/>
      <c r="C203" s="236" t="s">
        <v>449</v>
      </c>
      <c r="D203" s="236" t="s">
        <v>280</v>
      </c>
      <c r="E203" s="237" t="s">
        <v>2247</v>
      </c>
      <c r="F203" s="238" t="s">
        <v>2248</v>
      </c>
      <c r="G203" s="239" t="s">
        <v>370</v>
      </c>
      <c r="H203" s="240">
        <v>4</v>
      </c>
      <c r="I203" s="241"/>
      <c r="J203" s="242">
        <f>ROUND(I203*H203,2)</f>
        <v>0</v>
      </c>
      <c r="K203" s="238" t="s">
        <v>284</v>
      </c>
      <c r="L203" s="43"/>
      <c r="M203" s="243" t="s">
        <v>1</v>
      </c>
      <c r="N203" s="244" t="s">
        <v>51</v>
      </c>
      <c r="O203" s="86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7" t="s">
        <v>362</v>
      </c>
      <c r="AT203" s="247" t="s">
        <v>280</v>
      </c>
      <c r="AU203" s="247" t="s">
        <v>96</v>
      </c>
      <c r="AY203" s="16" t="s">
        <v>278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93</v>
      </c>
      <c r="BK203" s="248">
        <f>ROUND(I203*H203,2)</f>
        <v>0</v>
      </c>
      <c r="BL203" s="16" t="s">
        <v>362</v>
      </c>
      <c r="BM203" s="247" t="s">
        <v>2249</v>
      </c>
    </row>
    <row r="204" spans="2:65" s="1" customFormat="1" ht="21.6" customHeight="1">
      <c r="B204" s="38"/>
      <c r="C204" s="236" t="s">
        <v>454</v>
      </c>
      <c r="D204" s="236" t="s">
        <v>280</v>
      </c>
      <c r="E204" s="237" t="s">
        <v>2250</v>
      </c>
      <c r="F204" s="238" t="s">
        <v>2251</v>
      </c>
      <c r="G204" s="239" t="s">
        <v>370</v>
      </c>
      <c r="H204" s="240">
        <v>1</v>
      </c>
      <c r="I204" s="241"/>
      <c r="J204" s="242">
        <f>ROUND(I204*H204,2)</f>
        <v>0</v>
      </c>
      <c r="K204" s="238" t="s">
        <v>284</v>
      </c>
      <c r="L204" s="43"/>
      <c r="M204" s="243" t="s">
        <v>1</v>
      </c>
      <c r="N204" s="244" t="s">
        <v>51</v>
      </c>
      <c r="O204" s="86"/>
      <c r="P204" s="245">
        <f>O204*H204</f>
        <v>0</v>
      </c>
      <c r="Q204" s="245">
        <v>0.00101</v>
      </c>
      <c r="R204" s="245">
        <f>Q204*H204</f>
        <v>0.00101</v>
      </c>
      <c r="S204" s="245">
        <v>0</v>
      </c>
      <c r="T204" s="246">
        <f>S204*H204</f>
        <v>0</v>
      </c>
      <c r="AR204" s="247" t="s">
        <v>362</v>
      </c>
      <c r="AT204" s="247" t="s">
        <v>280</v>
      </c>
      <c r="AU204" s="247" t="s">
        <v>96</v>
      </c>
      <c r="AY204" s="16" t="s">
        <v>278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6" t="s">
        <v>93</v>
      </c>
      <c r="BK204" s="248">
        <f>ROUND(I204*H204,2)</f>
        <v>0</v>
      </c>
      <c r="BL204" s="16" t="s">
        <v>362</v>
      </c>
      <c r="BM204" s="247" t="s">
        <v>2252</v>
      </c>
    </row>
    <row r="205" spans="2:65" s="1" customFormat="1" ht="14.4" customHeight="1">
      <c r="B205" s="38"/>
      <c r="C205" s="236" t="s">
        <v>459</v>
      </c>
      <c r="D205" s="236" t="s">
        <v>280</v>
      </c>
      <c r="E205" s="237" t="s">
        <v>2253</v>
      </c>
      <c r="F205" s="238" t="s">
        <v>2254</v>
      </c>
      <c r="G205" s="239" t="s">
        <v>370</v>
      </c>
      <c r="H205" s="240">
        <v>2</v>
      </c>
      <c r="I205" s="241"/>
      <c r="J205" s="242">
        <f>ROUND(I205*H205,2)</f>
        <v>0</v>
      </c>
      <c r="K205" s="238" t="s">
        <v>284</v>
      </c>
      <c r="L205" s="43"/>
      <c r="M205" s="243" t="s">
        <v>1</v>
      </c>
      <c r="N205" s="244" t="s">
        <v>51</v>
      </c>
      <c r="O205" s="86"/>
      <c r="P205" s="245">
        <f>O205*H205</f>
        <v>0</v>
      </c>
      <c r="Q205" s="245">
        <v>0.00016</v>
      </c>
      <c r="R205" s="245">
        <f>Q205*H205</f>
        <v>0.00032</v>
      </c>
      <c r="S205" s="245">
        <v>0</v>
      </c>
      <c r="T205" s="246">
        <f>S205*H205</f>
        <v>0</v>
      </c>
      <c r="AR205" s="247" t="s">
        <v>362</v>
      </c>
      <c r="AT205" s="247" t="s">
        <v>280</v>
      </c>
      <c r="AU205" s="247" t="s">
        <v>96</v>
      </c>
      <c r="AY205" s="16" t="s">
        <v>278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6" t="s">
        <v>93</v>
      </c>
      <c r="BK205" s="248">
        <f>ROUND(I205*H205,2)</f>
        <v>0</v>
      </c>
      <c r="BL205" s="16" t="s">
        <v>362</v>
      </c>
      <c r="BM205" s="247" t="s">
        <v>2255</v>
      </c>
    </row>
    <row r="206" spans="2:65" s="1" customFormat="1" ht="21.6" customHeight="1">
      <c r="B206" s="38"/>
      <c r="C206" s="236" t="s">
        <v>463</v>
      </c>
      <c r="D206" s="236" t="s">
        <v>280</v>
      </c>
      <c r="E206" s="237" t="s">
        <v>2256</v>
      </c>
      <c r="F206" s="238" t="s">
        <v>2257</v>
      </c>
      <c r="G206" s="239" t="s">
        <v>370</v>
      </c>
      <c r="H206" s="240">
        <v>2</v>
      </c>
      <c r="I206" s="241"/>
      <c r="J206" s="242">
        <f>ROUND(I206*H206,2)</f>
        <v>0</v>
      </c>
      <c r="K206" s="238" t="s">
        <v>284</v>
      </c>
      <c r="L206" s="43"/>
      <c r="M206" s="243" t="s">
        <v>1</v>
      </c>
      <c r="N206" s="244" t="s">
        <v>51</v>
      </c>
      <c r="O206" s="86"/>
      <c r="P206" s="245">
        <f>O206*H206</f>
        <v>0</v>
      </c>
      <c r="Q206" s="245">
        <v>0.00029</v>
      </c>
      <c r="R206" s="245">
        <f>Q206*H206</f>
        <v>0.00058</v>
      </c>
      <c r="S206" s="245">
        <v>0</v>
      </c>
      <c r="T206" s="246">
        <f>S206*H206</f>
        <v>0</v>
      </c>
      <c r="AR206" s="247" t="s">
        <v>362</v>
      </c>
      <c r="AT206" s="247" t="s">
        <v>280</v>
      </c>
      <c r="AU206" s="247" t="s">
        <v>96</v>
      </c>
      <c r="AY206" s="16" t="s">
        <v>278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6" t="s">
        <v>93</v>
      </c>
      <c r="BK206" s="248">
        <f>ROUND(I206*H206,2)</f>
        <v>0</v>
      </c>
      <c r="BL206" s="16" t="s">
        <v>362</v>
      </c>
      <c r="BM206" s="247" t="s">
        <v>2258</v>
      </c>
    </row>
    <row r="207" spans="2:65" s="1" customFormat="1" ht="21.6" customHeight="1">
      <c r="B207" s="38"/>
      <c r="C207" s="236" t="s">
        <v>468</v>
      </c>
      <c r="D207" s="236" t="s">
        <v>280</v>
      </c>
      <c r="E207" s="237" t="s">
        <v>2259</v>
      </c>
      <c r="F207" s="238" t="s">
        <v>2260</v>
      </c>
      <c r="G207" s="239" t="s">
        <v>370</v>
      </c>
      <c r="H207" s="240">
        <v>1</v>
      </c>
      <c r="I207" s="241"/>
      <c r="J207" s="242">
        <f>ROUND(I207*H207,2)</f>
        <v>0</v>
      </c>
      <c r="K207" s="238" t="s">
        <v>284</v>
      </c>
      <c r="L207" s="43"/>
      <c r="M207" s="243" t="s">
        <v>1</v>
      </c>
      <c r="N207" s="244" t="s">
        <v>51</v>
      </c>
      <c r="O207" s="86"/>
      <c r="P207" s="245">
        <f>O207*H207</f>
        <v>0</v>
      </c>
      <c r="Q207" s="245">
        <v>6E-05</v>
      </c>
      <c r="R207" s="245">
        <f>Q207*H207</f>
        <v>6E-05</v>
      </c>
      <c r="S207" s="245">
        <v>0</v>
      </c>
      <c r="T207" s="246">
        <f>S207*H207</f>
        <v>0</v>
      </c>
      <c r="AR207" s="247" t="s">
        <v>362</v>
      </c>
      <c r="AT207" s="247" t="s">
        <v>280</v>
      </c>
      <c r="AU207" s="247" t="s">
        <v>96</v>
      </c>
      <c r="AY207" s="16" t="s">
        <v>278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93</v>
      </c>
      <c r="BK207" s="248">
        <f>ROUND(I207*H207,2)</f>
        <v>0</v>
      </c>
      <c r="BL207" s="16" t="s">
        <v>362</v>
      </c>
      <c r="BM207" s="247" t="s">
        <v>2261</v>
      </c>
    </row>
    <row r="208" spans="2:65" s="1" customFormat="1" ht="21.6" customHeight="1">
      <c r="B208" s="38"/>
      <c r="C208" s="236" t="s">
        <v>475</v>
      </c>
      <c r="D208" s="236" t="s">
        <v>280</v>
      </c>
      <c r="E208" s="237" t="s">
        <v>2262</v>
      </c>
      <c r="F208" s="238" t="s">
        <v>2263</v>
      </c>
      <c r="G208" s="239" t="s">
        <v>370</v>
      </c>
      <c r="H208" s="240">
        <v>1</v>
      </c>
      <c r="I208" s="241"/>
      <c r="J208" s="242">
        <f>ROUND(I208*H208,2)</f>
        <v>0</v>
      </c>
      <c r="K208" s="238" t="s">
        <v>284</v>
      </c>
      <c r="L208" s="43"/>
      <c r="M208" s="243" t="s">
        <v>1</v>
      </c>
      <c r="N208" s="244" t="s">
        <v>51</v>
      </c>
      <c r="O208" s="86"/>
      <c r="P208" s="245">
        <f>O208*H208</f>
        <v>0</v>
      </c>
      <c r="Q208" s="245">
        <v>0.00017</v>
      </c>
      <c r="R208" s="245">
        <f>Q208*H208</f>
        <v>0.00017</v>
      </c>
      <c r="S208" s="245">
        <v>0</v>
      </c>
      <c r="T208" s="246">
        <f>S208*H208</f>
        <v>0</v>
      </c>
      <c r="AR208" s="247" t="s">
        <v>362</v>
      </c>
      <c r="AT208" s="247" t="s">
        <v>280</v>
      </c>
      <c r="AU208" s="247" t="s">
        <v>96</v>
      </c>
      <c r="AY208" s="16" t="s">
        <v>278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6" t="s">
        <v>93</v>
      </c>
      <c r="BK208" s="248">
        <f>ROUND(I208*H208,2)</f>
        <v>0</v>
      </c>
      <c r="BL208" s="16" t="s">
        <v>362</v>
      </c>
      <c r="BM208" s="247" t="s">
        <v>2264</v>
      </c>
    </row>
    <row r="209" spans="2:65" s="1" customFormat="1" ht="21.6" customHeight="1">
      <c r="B209" s="38"/>
      <c r="C209" s="236" t="s">
        <v>482</v>
      </c>
      <c r="D209" s="236" t="s">
        <v>280</v>
      </c>
      <c r="E209" s="237" t="s">
        <v>2265</v>
      </c>
      <c r="F209" s="238" t="s">
        <v>2266</v>
      </c>
      <c r="G209" s="239" t="s">
        <v>283</v>
      </c>
      <c r="H209" s="240">
        <v>86</v>
      </c>
      <c r="I209" s="241"/>
      <c r="J209" s="242">
        <f>ROUND(I209*H209,2)</f>
        <v>0</v>
      </c>
      <c r="K209" s="238" t="s">
        <v>284</v>
      </c>
      <c r="L209" s="43"/>
      <c r="M209" s="243" t="s">
        <v>1</v>
      </c>
      <c r="N209" s="244" t="s">
        <v>51</v>
      </c>
      <c r="O209" s="86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AR209" s="247" t="s">
        <v>362</v>
      </c>
      <c r="AT209" s="247" t="s">
        <v>280</v>
      </c>
      <c r="AU209" s="247" t="s">
        <v>96</v>
      </c>
      <c r="AY209" s="16" t="s">
        <v>278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6" t="s">
        <v>93</v>
      </c>
      <c r="BK209" s="248">
        <f>ROUND(I209*H209,2)</f>
        <v>0</v>
      </c>
      <c r="BL209" s="16" t="s">
        <v>362</v>
      </c>
      <c r="BM209" s="247" t="s">
        <v>2267</v>
      </c>
    </row>
    <row r="210" spans="2:51" s="12" customFormat="1" ht="12">
      <c r="B210" s="249"/>
      <c r="C210" s="250"/>
      <c r="D210" s="251" t="s">
        <v>291</v>
      </c>
      <c r="E210" s="252" t="s">
        <v>1</v>
      </c>
      <c r="F210" s="253" t="s">
        <v>2268</v>
      </c>
      <c r="G210" s="250"/>
      <c r="H210" s="254">
        <v>29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291</v>
      </c>
      <c r="AU210" s="260" t="s">
        <v>96</v>
      </c>
      <c r="AV210" s="12" t="s">
        <v>96</v>
      </c>
      <c r="AW210" s="12" t="s">
        <v>42</v>
      </c>
      <c r="AX210" s="12" t="s">
        <v>86</v>
      </c>
      <c r="AY210" s="260" t="s">
        <v>278</v>
      </c>
    </row>
    <row r="211" spans="2:51" s="12" customFormat="1" ht="12">
      <c r="B211" s="249"/>
      <c r="C211" s="250"/>
      <c r="D211" s="251" t="s">
        <v>291</v>
      </c>
      <c r="E211" s="252" t="s">
        <v>1</v>
      </c>
      <c r="F211" s="253" t="s">
        <v>2269</v>
      </c>
      <c r="G211" s="250"/>
      <c r="H211" s="254">
        <v>57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AT211" s="260" t="s">
        <v>291</v>
      </c>
      <c r="AU211" s="260" t="s">
        <v>96</v>
      </c>
      <c r="AV211" s="12" t="s">
        <v>96</v>
      </c>
      <c r="AW211" s="12" t="s">
        <v>42</v>
      </c>
      <c r="AX211" s="12" t="s">
        <v>86</v>
      </c>
      <c r="AY211" s="260" t="s">
        <v>278</v>
      </c>
    </row>
    <row r="212" spans="2:51" s="14" customFormat="1" ht="12">
      <c r="B212" s="271"/>
      <c r="C212" s="272"/>
      <c r="D212" s="251" t="s">
        <v>291</v>
      </c>
      <c r="E212" s="273" t="s">
        <v>1</v>
      </c>
      <c r="F212" s="274" t="s">
        <v>361</v>
      </c>
      <c r="G212" s="272"/>
      <c r="H212" s="275">
        <v>86</v>
      </c>
      <c r="I212" s="276"/>
      <c r="J212" s="272"/>
      <c r="K212" s="272"/>
      <c r="L212" s="277"/>
      <c r="M212" s="278"/>
      <c r="N212" s="279"/>
      <c r="O212" s="279"/>
      <c r="P212" s="279"/>
      <c r="Q212" s="279"/>
      <c r="R212" s="279"/>
      <c r="S212" s="279"/>
      <c r="T212" s="280"/>
      <c r="AT212" s="281" t="s">
        <v>291</v>
      </c>
      <c r="AU212" s="281" t="s">
        <v>96</v>
      </c>
      <c r="AV212" s="14" t="s">
        <v>285</v>
      </c>
      <c r="AW212" s="14" t="s">
        <v>42</v>
      </c>
      <c r="AX212" s="14" t="s">
        <v>93</v>
      </c>
      <c r="AY212" s="281" t="s">
        <v>278</v>
      </c>
    </row>
    <row r="213" spans="2:65" s="1" customFormat="1" ht="43.2" customHeight="1">
      <c r="B213" s="38"/>
      <c r="C213" s="236" t="s">
        <v>486</v>
      </c>
      <c r="D213" s="236" t="s">
        <v>280</v>
      </c>
      <c r="E213" s="237" t="s">
        <v>2270</v>
      </c>
      <c r="F213" s="238" t="s">
        <v>2271</v>
      </c>
      <c r="G213" s="239" t="s">
        <v>333</v>
      </c>
      <c r="H213" s="240">
        <v>0.078</v>
      </c>
      <c r="I213" s="241"/>
      <c r="J213" s="242">
        <f>ROUND(I213*H213,2)</f>
        <v>0</v>
      </c>
      <c r="K213" s="238" t="s">
        <v>284</v>
      </c>
      <c r="L213" s="43"/>
      <c r="M213" s="243" t="s">
        <v>1</v>
      </c>
      <c r="N213" s="244" t="s">
        <v>51</v>
      </c>
      <c r="O213" s="86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47" t="s">
        <v>362</v>
      </c>
      <c r="AT213" s="247" t="s">
        <v>280</v>
      </c>
      <c r="AU213" s="247" t="s">
        <v>96</v>
      </c>
      <c r="AY213" s="16" t="s">
        <v>278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93</v>
      </c>
      <c r="BK213" s="248">
        <f>ROUND(I213*H213,2)</f>
        <v>0</v>
      </c>
      <c r="BL213" s="16" t="s">
        <v>362</v>
      </c>
      <c r="BM213" s="247" t="s">
        <v>2272</v>
      </c>
    </row>
    <row r="214" spans="2:63" s="11" customFormat="1" ht="22.8" customHeight="1">
      <c r="B214" s="220"/>
      <c r="C214" s="221"/>
      <c r="D214" s="222" t="s">
        <v>85</v>
      </c>
      <c r="E214" s="234" t="s">
        <v>2273</v>
      </c>
      <c r="F214" s="234" t="s">
        <v>2274</v>
      </c>
      <c r="G214" s="221"/>
      <c r="H214" s="221"/>
      <c r="I214" s="224"/>
      <c r="J214" s="235">
        <f>BK214</f>
        <v>0</v>
      </c>
      <c r="K214" s="221"/>
      <c r="L214" s="226"/>
      <c r="M214" s="227"/>
      <c r="N214" s="228"/>
      <c r="O214" s="228"/>
      <c r="P214" s="229">
        <f>SUM(P215:P234)</f>
        <v>0</v>
      </c>
      <c r="Q214" s="228"/>
      <c r="R214" s="229">
        <f>SUM(R215:R234)</f>
        <v>0.07902999999999999</v>
      </c>
      <c r="S214" s="228"/>
      <c r="T214" s="230">
        <f>SUM(T215:T234)</f>
        <v>0</v>
      </c>
      <c r="AR214" s="231" t="s">
        <v>96</v>
      </c>
      <c r="AT214" s="232" t="s">
        <v>85</v>
      </c>
      <c r="AU214" s="232" t="s">
        <v>93</v>
      </c>
      <c r="AY214" s="231" t="s">
        <v>278</v>
      </c>
      <c r="BK214" s="233">
        <f>SUM(BK215:BK234)</f>
        <v>0</v>
      </c>
    </row>
    <row r="215" spans="2:65" s="1" customFormat="1" ht="32.4" customHeight="1">
      <c r="B215" s="38"/>
      <c r="C215" s="236" t="s">
        <v>491</v>
      </c>
      <c r="D215" s="236" t="s">
        <v>280</v>
      </c>
      <c r="E215" s="237" t="s">
        <v>2275</v>
      </c>
      <c r="F215" s="238" t="s">
        <v>2276</v>
      </c>
      <c r="G215" s="239" t="s">
        <v>283</v>
      </c>
      <c r="H215" s="240">
        <v>40</v>
      </c>
      <c r="I215" s="241"/>
      <c r="J215" s="242">
        <f>ROUND(I215*H215,2)</f>
        <v>0</v>
      </c>
      <c r="K215" s="238" t="s">
        <v>284</v>
      </c>
      <c r="L215" s="43"/>
      <c r="M215" s="243" t="s">
        <v>1</v>
      </c>
      <c r="N215" s="244" t="s">
        <v>51</v>
      </c>
      <c r="O215" s="86"/>
      <c r="P215" s="245">
        <f>O215*H215</f>
        <v>0</v>
      </c>
      <c r="Q215" s="245">
        <v>0.00078</v>
      </c>
      <c r="R215" s="245">
        <f>Q215*H215</f>
        <v>0.0312</v>
      </c>
      <c r="S215" s="245">
        <v>0</v>
      </c>
      <c r="T215" s="246">
        <f>S215*H215</f>
        <v>0</v>
      </c>
      <c r="AR215" s="247" t="s">
        <v>362</v>
      </c>
      <c r="AT215" s="247" t="s">
        <v>280</v>
      </c>
      <c r="AU215" s="247" t="s">
        <v>96</v>
      </c>
      <c r="AY215" s="16" t="s">
        <v>278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6" t="s">
        <v>93</v>
      </c>
      <c r="BK215" s="248">
        <f>ROUND(I215*H215,2)</f>
        <v>0</v>
      </c>
      <c r="BL215" s="16" t="s">
        <v>362</v>
      </c>
      <c r="BM215" s="247" t="s">
        <v>2277</v>
      </c>
    </row>
    <row r="216" spans="2:51" s="12" customFormat="1" ht="12">
      <c r="B216" s="249"/>
      <c r="C216" s="250"/>
      <c r="D216" s="251" t="s">
        <v>291</v>
      </c>
      <c r="E216" s="252" t="s">
        <v>1</v>
      </c>
      <c r="F216" s="253" t="s">
        <v>2278</v>
      </c>
      <c r="G216" s="250"/>
      <c r="H216" s="254">
        <v>29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AT216" s="260" t="s">
        <v>291</v>
      </c>
      <c r="AU216" s="260" t="s">
        <v>96</v>
      </c>
      <c r="AV216" s="12" t="s">
        <v>96</v>
      </c>
      <c r="AW216" s="12" t="s">
        <v>42</v>
      </c>
      <c r="AX216" s="12" t="s">
        <v>86</v>
      </c>
      <c r="AY216" s="260" t="s">
        <v>278</v>
      </c>
    </row>
    <row r="217" spans="2:51" s="12" customFormat="1" ht="12">
      <c r="B217" s="249"/>
      <c r="C217" s="250"/>
      <c r="D217" s="251" t="s">
        <v>291</v>
      </c>
      <c r="E217" s="252" t="s">
        <v>1</v>
      </c>
      <c r="F217" s="253" t="s">
        <v>2279</v>
      </c>
      <c r="G217" s="250"/>
      <c r="H217" s="254">
        <v>11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AT217" s="260" t="s">
        <v>291</v>
      </c>
      <c r="AU217" s="260" t="s">
        <v>96</v>
      </c>
      <c r="AV217" s="12" t="s">
        <v>96</v>
      </c>
      <c r="AW217" s="12" t="s">
        <v>42</v>
      </c>
      <c r="AX217" s="12" t="s">
        <v>86</v>
      </c>
      <c r="AY217" s="260" t="s">
        <v>278</v>
      </c>
    </row>
    <row r="218" spans="2:51" s="14" customFormat="1" ht="12">
      <c r="B218" s="271"/>
      <c r="C218" s="272"/>
      <c r="D218" s="251" t="s">
        <v>291</v>
      </c>
      <c r="E218" s="273" t="s">
        <v>1</v>
      </c>
      <c r="F218" s="274" t="s">
        <v>361</v>
      </c>
      <c r="G218" s="272"/>
      <c r="H218" s="275">
        <v>40</v>
      </c>
      <c r="I218" s="276"/>
      <c r="J218" s="272"/>
      <c r="K218" s="272"/>
      <c r="L218" s="277"/>
      <c r="M218" s="278"/>
      <c r="N218" s="279"/>
      <c r="O218" s="279"/>
      <c r="P218" s="279"/>
      <c r="Q218" s="279"/>
      <c r="R218" s="279"/>
      <c r="S218" s="279"/>
      <c r="T218" s="280"/>
      <c r="AT218" s="281" t="s">
        <v>291</v>
      </c>
      <c r="AU218" s="281" t="s">
        <v>96</v>
      </c>
      <c r="AV218" s="14" t="s">
        <v>285</v>
      </c>
      <c r="AW218" s="14" t="s">
        <v>42</v>
      </c>
      <c r="AX218" s="14" t="s">
        <v>93</v>
      </c>
      <c r="AY218" s="281" t="s">
        <v>278</v>
      </c>
    </row>
    <row r="219" spans="2:65" s="1" customFormat="1" ht="32.4" customHeight="1">
      <c r="B219" s="38"/>
      <c r="C219" s="236" t="s">
        <v>496</v>
      </c>
      <c r="D219" s="236" t="s">
        <v>280</v>
      </c>
      <c r="E219" s="237" t="s">
        <v>2280</v>
      </c>
      <c r="F219" s="238" t="s">
        <v>2281</v>
      </c>
      <c r="G219" s="239" t="s">
        <v>283</v>
      </c>
      <c r="H219" s="240">
        <v>32</v>
      </c>
      <c r="I219" s="241"/>
      <c r="J219" s="242">
        <f>ROUND(I219*H219,2)</f>
        <v>0</v>
      </c>
      <c r="K219" s="238" t="s">
        <v>284</v>
      </c>
      <c r="L219" s="43"/>
      <c r="M219" s="243" t="s">
        <v>1</v>
      </c>
      <c r="N219" s="244" t="s">
        <v>51</v>
      </c>
      <c r="O219" s="86"/>
      <c r="P219" s="245">
        <f>O219*H219</f>
        <v>0</v>
      </c>
      <c r="Q219" s="245">
        <v>0.00096</v>
      </c>
      <c r="R219" s="245">
        <f>Q219*H219</f>
        <v>0.03072</v>
      </c>
      <c r="S219" s="245">
        <v>0</v>
      </c>
      <c r="T219" s="246">
        <f>S219*H219</f>
        <v>0</v>
      </c>
      <c r="AR219" s="247" t="s">
        <v>362</v>
      </c>
      <c r="AT219" s="247" t="s">
        <v>280</v>
      </c>
      <c r="AU219" s="247" t="s">
        <v>96</v>
      </c>
      <c r="AY219" s="16" t="s">
        <v>278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93</v>
      </c>
      <c r="BK219" s="248">
        <f>ROUND(I219*H219,2)</f>
        <v>0</v>
      </c>
      <c r="BL219" s="16" t="s">
        <v>362</v>
      </c>
      <c r="BM219" s="247" t="s">
        <v>2282</v>
      </c>
    </row>
    <row r="220" spans="2:51" s="12" customFormat="1" ht="12">
      <c r="B220" s="249"/>
      <c r="C220" s="250"/>
      <c r="D220" s="251" t="s">
        <v>291</v>
      </c>
      <c r="E220" s="252" t="s">
        <v>1</v>
      </c>
      <c r="F220" s="253" t="s">
        <v>2283</v>
      </c>
      <c r="G220" s="250"/>
      <c r="H220" s="254">
        <v>19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291</v>
      </c>
      <c r="AU220" s="260" t="s">
        <v>96</v>
      </c>
      <c r="AV220" s="12" t="s">
        <v>96</v>
      </c>
      <c r="AW220" s="12" t="s">
        <v>42</v>
      </c>
      <c r="AX220" s="12" t="s">
        <v>86</v>
      </c>
      <c r="AY220" s="260" t="s">
        <v>278</v>
      </c>
    </row>
    <row r="221" spans="2:51" s="12" customFormat="1" ht="12">
      <c r="B221" s="249"/>
      <c r="C221" s="250"/>
      <c r="D221" s="251" t="s">
        <v>291</v>
      </c>
      <c r="E221" s="252" t="s">
        <v>1</v>
      </c>
      <c r="F221" s="253" t="s">
        <v>2284</v>
      </c>
      <c r="G221" s="250"/>
      <c r="H221" s="254">
        <v>13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AT221" s="260" t="s">
        <v>291</v>
      </c>
      <c r="AU221" s="260" t="s">
        <v>96</v>
      </c>
      <c r="AV221" s="12" t="s">
        <v>96</v>
      </c>
      <c r="AW221" s="12" t="s">
        <v>42</v>
      </c>
      <c r="AX221" s="12" t="s">
        <v>86</v>
      </c>
      <c r="AY221" s="260" t="s">
        <v>278</v>
      </c>
    </row>
    <row r="222" spans="2:51" s="14" customFormat="1" ht="12">
      <c r="B222" s="271"/>
      <c r="C222" s="272"/>
      <c r="D222" s="251" t="s">
        <v>291</v>
      </c>
      <c r="E222" s="273" t="s">
        <v>1</v>
      </c>
      <c r="F222" s="274" t="s">
        <v>361</v>
      </c>
      <c r="G222" s="272"/>
      <c r="H222" s="275">
        <v>32</v>
      </c>
      <c r="I222" s="276"/>
      <c r="J222" s="272"/>
      <c r="K222" s="272"/>
      <c r="L222" s="277"/>
      <c r="M222" s="278"/>
      <c r="N222" s="279"/>
      <c r="O222" s="279"/>
      <c r="P222" s="279"/>
      <c r="Q222" s="279"/>
      <c r="R222" s="279"/>
      <c r="S222" s="279"/>
      <c r="T222" s="280"/>
      <c r="AT222" s="281" t="s">
        <v>291</v>
      </c>
      <c r="AU222" s="281" t="s">
        <v>96</v>
      </c>
      <c r="AV222" s="14" t="s">
        <v>285</v>
      </c>
      <c r="AW222" s="14" t="s">
        <v>42</v>
      </c>
      <c r="AX222" s="14" t="s">
        <v>93</v>
      </c>
      <c r="AY222" s="281" t="s">
        <v>278</v>
      </c>
    </row>
    <row r="223" spans="2:65" s="1" customFormat="1" ht="32.4" customHeight="1">
      <c r="B223" s="38"/>
      <c r="C223" s="236" t="s">
        <v>501</v>
      </c>
      <c r="D223" s="236" t="s">
        <v>280</v>
      </c>
      <c r="E223" s="237" t="s">
        <v>2285</v>
      </c>
      <c r="F223" s="238" t="s">
        <v>2286</v>
      </c>
      <c r="G223" s="239" t="s">
        <v>283</v>
      </c>
      <c r="H223" s="240">
        <v>8</v>
      </c>
      <c r="I223" s="241"/>
      <c r="J223" s="242">
        <f>ROUND(I223*H223,2)</f>
        <v>0</v>
      </c>
      <c r="K223" s="238" t="s">
        <v>284</v>
      </c>
      <c r="L223" s="43"/>
      <c r="M223" s="243" t="s">
        <v>1</v>
      </c>
      <c r="N223" s="244" t="s">
        <v>51</v>
      </c>
      <c r="O223" s="86"/>
      <c r="P223" s="245">
        <f>O223*H223</f>
        <v>0</v>
      </c>
      <c r="Q223" s="245">
        <v>0.00125</v>
      </c>
      <c r="R223" s="245">
        <f>Q223*H223</f>
        <v>0.01</v>
      </c>
      <c r="S223" s="245">
        <v>0</v>
      </c>
      <c r="T223" s="246">
        <f>S223*H223</f>
        <v>0</v>
      </c>
      <c r="AR223" s="247" t="s">
        <v>362</v>
      </c>
      <c r="AT223" s="247" t="s">
        <v>280</v>
      </c>
      <c r="AU223" s="247" t="s">
        <v>96</v>
      </c>
      <c r="AY223" s="16" t="s">
        <v>278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6" t="s">
        <v>93</v>
      </c>
      <c r="BK223" s="248">
        <f>ROUND(I223*H223,2)</f>
        <v>0</v>
      </c>
      <c r="BL223" s="16" t="s">
        <v>362</v>
      </c>
      <c r="BM223" s="247" t="s">
        <v>2287</v>
      </c>
    </row>
    <row r="224" spans="2:51" s="12" customFormat="1" ht="12">
      <c r="B224" s="249"/>
      <c r="C224" s="250"/>
      <c r="D224" s="251" t="s">
        <v>291</v>
      </c>
      <c r="E224" s="252" t="s">
        <v>1</v>
      </c>
      <c r="F224" s="253" t="s">
        <v>2288</v>
      </c>
      <c r="G224" s="250"/>
      <c r="H224" s="254">
        <v>3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291</v>
      </c>
      <c r="AU224" s="260" t="s">
        <v>96</v>
      </c>
      <c r="AV224" s="12" t="s">
        <v>96</v>
      </c>
      <c r="AW224" s="12" t="s">
        <v>42</v>
      </c>
      <c r="AX224" s="12" t="s">
        <v>86</v>
      </c>
      <c r="AY224" s="260" t="s">
        <v>278</v>
      </c>
    </row>
    <row r="225" spans="2:51" s="12" customFormat="1" ht="12">
      <c r="B225" s="249"/>
      <c r="C225" s="250"/>
      <c r="D225" s="251" t="s">
        <v>291</v>
      </c>
      <c r="E225" s="252" t="s">
        <v>1</v>
      </c>
      <c r="F225" s="253" t="s">
        <v>2289</v>
      </c>
      <c r="G225" s="250"/>
      <c r="H225" s="254">
        <v>5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AT225" s="260" t="s">
        <v>291</v>
      </c>
      <c r="AU225" s="260" t="s">
        <v>96</v>
      </c>
      <c r="AV225" s="12" t="s">
        <v>96</v>
      </c>
      <c r="AW225" s="12" t="s">
        <v>42</v>
      </c>
      <c r="AX225" s="12" t="s">
        <v>86</v>
      </c>
      <c r="AY225" s="260" t="s">
        <v>278</v>
      </c>
    </row>
    <row r="226" spans="2:51" s="14" customFormat="1" ht="12">
      <c r="B226" s="271"/>
      <c r="C226" s="272"/>
      <c r="D226" s="251" t="s">
        <v>291</v>
      </c>
      <c r="E226" s="273" t="s">
        <v>1</v>
      </c>
      <c r="F226" s="274" t="s">
        <v>361</v>
      </c>
      <c r="G226" s="272"/>
      <c r="H226" s="275">
        <v>8</v>
      </c>
      <c r="I226" s="276"/>
      <c r="J226" s="272"/>
      <c r="K226" s="272"/>
      <c r="L226" s="277"/>
      <c r="M226" s="278"/>
      <c r="N226" s="279"/>
      <c r="O226" s="279"/>
      <c r="P226" s="279"/>
      <c r="Q226" s="279"/>
      <c r="R226" s="279"/>
      <c r="S226" s="279"/>
      <c r="T226" s="280"/>
      <c r="AT226" s="281" t="s">
        <v>291</v>
      </c>
      <c r="AU226" s="281" t="s">
        <v>96</v>
      </c>
      <c r="AV226" s="14" t="s">
        <v>285</v>
      </c>
      <c r="AW226" s="14" t="s">
        <v>42</v>
      </c>
      <c r="AX226" s="14" t="s">
        <v>93</v>
      </c>
      <c r="AY226" s="281" t="s">
        <v>278</v>
      </c>
    </row>
    <row r="227" spans="2:65" s="1" customFormat="1" ht="21.6" customHeight="1">
      <c r="B227" s="38"/>
      <c r="C227" s="236" t="s">
        <v>505</v>
      </c>
      <c r="D227" s="236" t="s">
        <v>280</v>
      </c>
      <c r="E227" s="237" t="s">
        <v>2290</v>
      </c>
      <c r="F227" s="238" t="s">
        <v>2291</v>
      </c>
      <c r="G227" s="239" t="s">
        <v>370</v>
      </c>
      <c r="H227" s="240">
        <v>19</v>
      </c>
      <c r="I227" s="241"/>
      <c r="J227" s="242">
        <f>ROUND(I227*H227,2)</f>
        <v>0</v>
      </c>
      <c r="K227" s="238" t="s">
        <v>284</v>
      </c>
      <c r="L227" s="43"/>
      <c r="M227" s="243" t="s">
        <v>1</v>
      </c>
      <c r="N227" s="244" t="s">
        <v>51</v>
      </c>
      <c r="O227" s="86"/>
      <c r="P227" s="245">
        <f>O227*H227</f>
        <v>0</v>
      </c>
      <c r="Q227" s="245">
        <v>0.00017</v>
      </c>
      <c r="R227" s="245">
        <f>Q227*H227</f>
        <v>0.0032300000000000002</v>
      </c>
      <c r="S227" s="245">
        <v>0</v>
      </c>
      <c r="T227" s="246">
        <f>S227*H227</f>
        <v>0</v>
      </c>
      <c r="AR227" s="247" t="s">
        <v>362</v>
      </c>
      <c r="AT227" s="247" t="s">
        <v>280</v>
      </c>
      <c r="AU227" s="247" t="s">
        <v>96</v>
      </c>
      <c r="AY227" s="16" t="s">
        <v>278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6" t="s">
        <v>93</v>
      </c>
      <c r="BK227" s="248">
        <f>ROUND(I227*H227,2)</f>
        <v>0</v>
      </c>
      <c r="BL227" s="16" t="s">
        <v>362</v>
      </c>
      <c r="BM227" s="247" t="s">
        <v>2292</v>
      </c>
    </row>
    <row r="228" spans="2:65" s="1" customFormat="1" ht="32.4" customHeight="1">
      <c r="B228" s="38"/>
      <c r="C228" s="236" t="s">
        <v>510</v>
      </c>
      <c r="D228" s="236" t="s">
        <v>280</v>
      </c>
      <c r="E228" s="237" t="s">
        <v>2293</v>
      </c>
      <c r="F228" s="238" t="s">
        <v>2294</v>
      </c>
      <c r="G228" s="239" t="s">
        <v>2295</v>
      </c>
      <c r="H228" s="240">
        <v>2</v>
      </c>
      <c r="I228" s="241"/>
      <c r="J228" s="242">
        <f>ROUND(I228*H228,2)</f>
        <v>0</v>
      </c>
      <c r="K228" s="238" t="s">
        <v>284</v>
      </c>
      <c r="L228" s="43"/>
      <c r="M228" s="243" t="s">
        <v>1</v>
      </c>
      <c r="N228" s="244" t="s">
        <v>51</v>
      </c>
      <c r="O228" s="86"/>
      <c r="P228" s="245">
        <f>O228*H228</f>
        <v>0</v>
      </c>
      <c r="Q228" s="245">
        <v>0.00021</v>
      </c>
      <c r="R228" s="245">
        <f>Q228*H228</f>
        <v>0.00042</v>
      </c>
      <c r="S228" s="245">
        <v>0</v>
      </c>
      <c r="T228" s="246">
        <f>S228*H228</f>
        <v>0</v>
      </c>
      <c r="AR228" s="247" t="s">
        <v>362</v>
      </c>
      <c r="AT228" s="247" t="s">
        <v>280</v>
      </c>
      <c r="AU228" s="247" t="s">
        <v>96</v>
      </c>
      <c r="AY228" s="16" t="s">
        <v>278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6" t="s">
        <v>93</v>
      </c>
      <c r="BK228" s="248">
        <f>ROUND(I228*H228,2)</f>
        <v>0</v>
      </c>
      <c r="BL228" s="16" t="s">
        <v>362</v>
      </c>
      <c r="BM228" s="247" t="s">
        <v>2296</v>
      </c>
    </row>
    <row r="229" spans="2:65" s="1" customFormat="1" ht="21.6" customHeight="1">
      <c r="B229" s="38"/>
      <c r="C229" s="236" t="s">
        <v>516</v>
      </c>
      <c r="D229" s="236" t="s">
        <v>280</v>
      </c>
      <c r="E229" s="237" t="s">
        <v>2297</v>
      </c>
      <c r="F229" s="238" t="s">
        <v>2298</v>
      </c>
      <c r="G229" s="239" t="s">
        <v>370</v>
      </c>
      <c r="H229" s="240">
        <v>4</v>
      </c>
      <c r="I229" s="241"/>
      <c r="J229" s="242">
        <f>ROUND(I229*H229,2)</f>
        <v>0</v>
      </c>
      <c r="K229" s="238" t="s">
        <v>284</v>
      </c>
      <c r="L229" s="43"/>
      <c r="M229" s="243" t="s">
        <v>1</v>
      </c>
      <c r="N229" s="244" t="s">
        <v>51</v>
      </c>
      <c r="O229" s="86"/>
      <c r="P229" s="245">
        <f>O229*H229</f>
        <v>0</v>
      </c>
      <c r="Q229" s="245">
        <v>0.00034</v>
      </c>
      <c r="R229" s="245">
        <f>Q229*H229</f>
        <v>0.00136</v>
      </c>
      <c r="S229" s="245">
        <v>0</v>
      </c>
      <c r="T229" s="246">
        <f>S229*H229</f>
        <v>0</v>
      </c>
      <c r="AR229" s="247" t="s">
        <v>362</v>
      </c>
      <c r="AT229" s="247" t="s">
        <v>280</v>
      </c>
      <c r="AU229" s="247" t="s">
        <v>96</v>
      </c>
      <c r="AY229" s="16" t="s">
        <v>278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6" t="s">
        <v>93</v>
      </c>
      <c r="BK229" s="248">
        <f>ROUND(I229*H229,2)</f>
        <v>0</v>
      </c>
      <c r="BL229" s="16" t="s">
        <v>362</v>
      </c>
      <c r="BM229" s="247" t="s">
        <v>2299</v>
      </c>
    </row>
    <row r="230" spans="2:65" s="1" customFormat="1" ht="21.6" customHeight="1">
      <c r="B230" s="38"/>
      <c r="C230" s="236" t="s">
        <v>520</v>
      </c>
      <c r="D230" s="236" t="s">
        <v>280</v>
      </c>
      <c r="E230" s="237" t="s">
        <v>2300</v>
      </c>
      <c r="F230" s="238" t="s">
        <v>2301</v>
      </c>
      <c r="G230" s="239" t="s">
        <v>370</v>
      </c>
      <c r="H230" s="240">
        <v>1</v>
      </c>
      <c r="I230" s="241"/>
      <c r="J230" s="242">
        <f>ROUND(I230*H230,2)</f>
        <v>0</v>
      </c>
      <c r="K230" s="238" t="s">
        <v>284</v>
      </c>
      <c r="L230" s="43"/>
      <c r="M230" s="243" t="s">
        <v>1</v>
      </c>
      <c r="N230" s="244" t="s">
        <v>51</v>
      </c>
      <c r="O230" s="86"/>
      <c r="P230" s="245">
        <f>O230*H230</f>
        <v>0</v>
      </c>
      <c r="Q230" s="245">
        <v>0.0005</v>
      </c>
      <c r="R230" s="245">
        <f>Q230*H230</f>
        <v>0.0005</v>
      </c>
      <c r="S230" s="245">
        <v>0</v>
      </c>
      <c r="T230" s="246">
        <f>S230*H230</f>
        <v>0</v>
      </c>
      <c r="AR230" s="247" t="s">
        <v>362</v>
      </c>
      <c r="AT230" s="247" t="s">
        <v>280</v>
      </c>
      <c r="AU230" s="247" t="s">
        <v>96</v>
      </c>
      <c r="AY230" s="16" t="s">
        <v>278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6" t="s">
        <v>93</v>
      </c>
      <c r="BK230" s="248">
        <f>ROUND(I230*H230,2)</f>
        <v>0</v>
      </c>
      <c r="BL230" s="16" t="s">
        <v>362</v>
      </c>
      <c r="BM230" s="247" t="s">
        <v>2302</v>
      </c>
    </row>
    <row r="231" spans="2:65" s="1" customFormat="1" ht="32.4" customHeight="1">
      <c r="B231" s="38"/>
      <c r="C231" s="236" t="s">
        <v>532</v>
      </c>
      <c r="D231" s="236" t="s">
        <v>280</v>
      </c>
      <c r="E231" s="237" t="s">
        <v>2303</v>
      </c>
      <c r="F231" s="238" t="s">
        <v>2304</v>
      </c>
      <c r="G231" s="239" t="s">
        <v>370</v>
      </c>
      <c r="H231" s="240">
        <v>2</v>
      </c>
      <c r="I231" s="241"/>
      <c r="J231" s="242">
        <f>ROUND(I231*H231,2)</f>
        <v>0</v>
      </c>
      <c r="K231" s="238" t="s">
        <v>284</v>
      </c>
      <c r="L231" s="43"/>
      <c r="M231" s="243" t="s">
        <v>1</v>
      </c>
      <c r="N231" s="244" t="s">
        <v>51</v>
      </c>
      <c r="O231" s="86"/>
      <c r="P231" s="245">
        <f>O231*H231</f>
        <v>0</v>
      </c>
      <c r="Q231" s="245">
        <v>0.0004</v>
      </c>
      <c r="R231" s="245">
        <f>Q231*H231</f>
        <v>0.0008</v>
      </c>
      <c r="S231" s="245">
        <v>0</v>
      </c>
      <c r="T231" s="246">
        <f>S231*H231</f>
        <v>0</v>
      </c>
      <c r="AR231" s="247" t="s">
        <v>362</v>
      </c>
      <c r="AT231" s="247" t="s">
        <v>280</v>
      </c>
      <c r="AU231" s="247" t="s">
        <v>96</v>
      </c>
      <c r="AY231" s="16" t="s">
        <v>278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93</v>
      </c>
      <c r="BK231" s="248">
        <f>ROUND(I231*H231,2)</f>
        <v>0</v>
      </c>
      <c r="BL231" s="16" t="s">
        <v>362</v>
      </c>
      <c r="BM231" s="247" t="s">
        <v>2305</v>
      </c>
    </row>
    <row r="232" spans="2:65" s="1" customFormat="1" ht="32.4" customHeight="1">
      <c r="B232" s="38"/>
      <c r="C232" s="236" t="s">
        <v>537</v>
      </c>
      <c r="D232" s="236" t="s">
        <v>280</v>
      </c>
      <c r="E232" s="237" t="s">
        <v>2306</v>
      </c>
      <c r="F232" s="238" t="s">
        <v>2307</v>
      </c>
      <c r="G232" s="239" t="s">
        <v>283</v>
      </c>
      <c r="H232" s="240">
        <v>80</v>
      </c>
      <c r="I232" s="241"/>
      <c r="J232" s="242">
        <f>ROUND(I232*H232,2)</f>
        <v>0</v>
      </c>
      <c r="K232" s="238" t="s">
        <v>284</v>
      </c>
      <c r="L232" s="43"/>
      <c r="M232" s="243" t="s">
        <v>1</v>
      </c>
      <c r="N232" s="244" t="s">
        <v>51</v>
      </c>
      <c r="O232" s="86"/>
      <c r="P232" s="245">
        <f>O232*H232</f>
        <v>0</v>
      </c>
      <c r="Q232" s="245">
        <v>1E-05</v>
      </c>
      <c r="R232" s="245">
        <f>Q232*H232</f>
        <v>0.0008</v>
      </c>
      <c r="S232" s="245">
        <v>0</v>
      </c>
      <c r="T232" s="246">
        <f>S232*H232</f>
        <v>0</v>
      </c>
      <c r="AR232" s="247" t="s">
        <v>362</v>
      </c>
      <c r="AT232" s="247" t="s">
        <v>280</v>
      </c>
      <c r="AU232" s="247" t="s">
        <v>96</v>
      </c>
      <c r="AY232" s="16" t="s">
        <v>278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6" t="s">
        <v>93</v>
      </c>
      <c r="BK232" s="248">
        <f>ROUND(I232*H232,2)</f>
        <v>0</v>
      </c>
      <c r="BL232" s="16" t="s">
        <v>362</v>
      </c>
      <c r="BM232" s="247" t="s">
        <v>2308</v>
      </c>
    </row>
    <row r="233" spans="2:51" s="12" customFormat="1" ht="12">
      <c r="B233" s="249"/>
      <c r="C233" s="250"/>
      <c r="D233" s="251" t="s">
        <v>291</v>
      </c>
      <c r="E233" s="252" t="s">
        <v>1</v>
      </c>
      <c r="F233" s="253" t="s">
        <v>2309</v>
      </c>
      <c r="G233" s="250"/>
      <c r="H233" s="254">
        <v>80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AT233" s="260" t="s">
        <v>291</v>
      </c>
      <c r="AU233" s="260" t="s">
        <v>96</v>
      </c>
      <c r="AV233" s="12" t="s">
        <v>96</v>
      </c>
      <c r="AW233" s="12" t="s">
        <v>42</v>
      </c>
      <c r="AX233" s="12" t="s">
        <v>93</v>
      </c>
      <c r="AY233" s="260" t="s">
        <v>278</v>
      </c>
    </row>
    <row r="234" spans="2:65" s="1" customFormat="1" ht="43.2" customHeight="1">
      <c r="B234" s="38"/>
      <c r="C234" s="236" t="s">
        <v>543</v>
      </c>
      <c r="D234" s="236" t="s">
        <v>280</v>
      </c>
      <c r="E234" s="237" t="s">
        <v>2310</v>
      </c>
      <c r="F234" s="238" t="s">
        <v>2311</v>
      </c>
      <c r="G234" s="239" t="s">
        <v>333</v>
      </c>
      <c r="H234" s="240">
        <v>0.079</v>
      </c>
      <c r="I234" s="241"/>
      <c r="J234" s="242">
        <f>ROUND(I234*H234,2)</f>
        <v>0</v>
      </c>
      <c r="K234" s="238" t="s">
        <v>284</v>
      </c>
      <c r="L234" s="43"/>
      <c r="M234" s="243" t="s">
        <v>1</v>
      </c>
      <c r="N234" s="244" t="s">
        <v>51</v>
      </c>
      <c r="O234" s="86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AR234" s="247" t="s">
        <v>362</v>
      </c>
      <c r="AT234" s="247" t="s">
        <v>280</v>
      </c>
      <c r="AU234" s="247" t="s">
        <v>96</v>
      </c>
      <c r="AY234" s="16" t="s">
        <v>278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6" t="s">
        <v>93</v>
      </c>
      <c r="BK234" s="248">
        <f>ROUND(I234*H234,2)</f>
        <v>0</v>
      </c>
      <c r="BL234" s="16" t="s">
        <v>362</v>
      </c>
      <c r="BM234" s="247" t="s">
        <v>2312</v>
      </c>
    </row>
    <row r="235" spans="2:63" s="11" customFormat="1" ht="22.8" customHeight="1">
      <c r="B235" s="220"/>
      <c r="C235" s="221"/>
      <c r="D235" s="222" t="s">
        <v>85</v>
      </c>
      <c r="E235" s="234" t="s">
        <v>2313</v>
      </c>
      <c r="F235" s="234" t="s">
        <v>2314</v>
      </c>
      <c r="G235" s="221"/>
      <c r="H235" s="221"/>
      <c r="I235" s="224"/>
      <c r="J235" s="235">
        <f>BK235</f>
        <v>0</v>
      </c>
      <c r="K235" s="221"/>
      <c r="L235" s="226"/>
      <c r="M235" s="227"/>
      <c r="N235" s="228"/>
      <c r="O235" s="228"/>
      <c r="P235" s="229">
        <f>SUM(P236:P269)</f>
        <v>0</v>
      </c>
      <c r="Q235" s="228"/>
      <c r="R235" s="229">
        <f>SUM(R236:R269)</f>
        <v>0.30570000000000014</v>
      </c>
      <c r="S235" s="228"/>
      <c r="T235" s="230">
        <f>SUM(T236:T269)</f>
        <v>0</v>
      </c>
      <c r="AR235" s="231" t="s">
        <v>96</v>
      </c>
      <c r="AT235" s="232" t="s">
        <v>85</v>
      </c>
      <c r="AU235" s="232" t="s">
        <v>93</v>
      </c>
      <c r="AY235" s="231" t="s">
        <v>278</v>
      </c>
      <c r="BK235" s="233">
        <f>SUM(BK236:BK269)</f>
        <v>0</v>
      </c>
    </row>
    <row r="236" spans="2:65" s="1" customFormat="1" ht="32.4" customHeight="1">
      <c r="B236" s="38"/>
      <c r="C236" s="236" t="s">
        <v>547</v>
      </c>
      <c r="D236" s="236" t="s">
        <v>280</v>
      </c>
      <c r="E236" s="237" t="s">
        <v>2315</v>
      </c>
      <c r="F236" s="238" t="s">
        <v>2316</v>
      </c>
      <c r="G236" s="239" t="s">
        <v>370</v>
      </c>
      <c r="H236" s="240">
        <v>1</v>
      </c>
      <c r="I236" s="241"/>
      <c r="J236" s="242">
        <f>ROUND(I236*H236,2)</f>
        <v>0</v>
      </c>
      <c r="K236" s="238" t="s">
        <v>2129</v>
      </c>
      <c r="L236" s="43"/>
      <c r="M236" s="243" t="s">
        <v>1</v>
      </c>
      <c r="N236" s="244" t="s">
        <v>51</v>
      </c>
      <c r="O236" s="86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47" t="s">
        <v>362</v>
      </c>
      <c r="AT236" s="247" t="s">
        <v>280</v>
      </c>
      <c r="AU236" s="247" t="s">
        <v>96</v>
      </c>
      <c r="AY236" s="16" t="s">
        <v>278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6" t="s">
        <v>93</v>
      </c>
      <c r="BK236" s="248">
        <f>ROUND(I236*H236,2)</f>
        <v>0</v>
      </c>
      <c r="BL236" s="16" t="s">
        <v>362</v>
      </c>
      <c r="BM236" s="247" t="s">
        <v>2317</v>
      </c>
    </row>
    <row r="237" spans="2:65" s="1" customFormat="1" ht="21.6" customHeight="1">
      <c r="B237" s="38"/>
      <c r="C237" s="236" t="s">
        <v>552</v>
      </c>
      <c r="D237" s="236" t="s">
        <v>280</v>
      </c>
      <c r="E237" s="237" t="s">
        <v>2318</v>
      </c>
      <c r="F237" s="238" t="s">
        <v>2319</v>
      </c>
      <c r="G237" s="239" t="s">
        <v>2295</v>
      </c>
      <c r="H237" s="240">
        <v>2</v>
      </c>
      <c r="I237" s="241"/>
      <c r="J237" s="242">
        <f>ROUND(I237*H237,2)</f>
        <v>0</v>
      </c>
      <c r="K237" s="238" t="s">
        <v>284</v>
      </c>
      <c r="L237" s="43"/>
      <c r="M237" s="243" t="s">
        <v>1</v>
      </c>
      <c r="N237" s="244" t="s">
        <v>51</v>
      </c>
      <c r="O237" s="86"/>
      <c r="P237" s="245">
        <f>O237*H237</f>
        <v>0</v>
      </c>
      <c r="Q237" s="245">
        <v>0.01058</v>
      </c>
      <c r="R237" s="245">
        <f>Q237*H237</f>
        <v>0.02116</v>
      </c>
      <c r="S237" s="245">
        <v>0</v>
      </c>
      <c r="T237" s="246">
        <f>S237*H237</f>
        <v>0</v>
      </c>
      <c r="AR237" s="247" t="s">
        <v>362</v>
      </c>
      <c r="AT237" s="247" t="s">
        <v>280</v>
      </c>
      <c r="AU237" s="247" t="s">
        <v>96</v>
      </c>
      <c r="AY237" s="16" t="s">
        <v>278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6" t="s">
        <v>93</v>
      </c>
      <c r="BK237" s="248">
        <f>ROUND(I237*H237,2)</f>
        <v>0</v>
      </c>
      <c r="BL237" s="16" t="s">
        <v>362</v>
      </c>
      <c r="BM237" s="247" t="s">
        <v>2320</v>
      </c>
    </row>
    <row r="238" spans="2:65" s="1" customFormat="1" ht="21.6" customHeight="1">
      <c r="B238" s="38"/>
      <c r="C238" s="282" t="s">
        <v>557</v>
      </c>
      <c r="D238" s="282" t="s">
        <v>407</v>
      </c>
      <c r="E238" s="283" t="s">
        <v>2321</v>
      </c>
      <c r="F238" s="284" t="s">
        <v>2322</v>
      </c>
      <c r="G238" s="285" t="s">
        <v>370</v>
      </c>
      <c r="H238" s="286">
        <v>1</v>
      </c>
      <c r="I238" s="287"/>
      <c r="J238" s="288">
        <f>ROUND(I238*H238,2)</f>
        <v>0</v>
      </c>
      <c r="K238" s="284" t="s">
        <v>284</v>
      </c>
      <c r="L238" s="289"/>
      <c r="M238" s="290" t="s">
        <v>1</v>
      </c>
      <c r="N238" s="291" t="s">
        <v>51</v>
      </c>
      <c r="O238" s="86"/>
      <c r="P238" s="245">
        <f>O238*H238</f>
        <v>0</v>
      </c>
      <c r="Q238" s="245">
        <v>0.0018</v>
      </c>
      <c r="R238" s="245">
        <f>Q238*H238</f>
        <v>0.0018</v>
      </c>
      <c r="S238" s="245">
        <v>0</v>
      </c>
      <c r="T238" s="246">
        <f>S238*H238</f>
        <v>0</v>
      </c>
      <c r="AR238" s="247" t="s">
        <v>444</v>
      </c>
      <c r="AT238" s="247" t="s">
        <v>407</v>
      </c>
      <c r="AU238" s="247" t="s">
        <v>96</v>
      </c>
      <c r="AY238" s="16" t="s">
        <v>278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6" t="s">
        <v>93</v>
      </c>
      <c r="BK238" s="248">
        <f>ROUND(I238*H238,2)</f>
        <v>0</v>
      </c>
      <c r="BL238" s="16" t="s">
        <v>362</v>
      </c>
      <c r="BM238" s="247" t="s">
        <v>2323</v>
      </c>
    </row>
    <row r="239" spans="2:65" s="1" customFormat="1" ht="21.6" customHeight="1">
      <c r="B239" s="38"/>
      <c r="C239" s="236" t="s">
        <v>562</v>
      </c>
      <c r="D239" s="236" t="s">
        <v>280</v>
      </c>
      <c r="E239" s="237" t="s">
        <v>2324</v>
      </c>
      <c r="F239" s="238" t="s">
        <v>2325</v>
      </c>
      <c r="G239" s="239" t="s">
        <v>2295</v>
      </c>
      <c r="H239" s="240">
        <v>11</v>
      </c>
      <c r="I239" s="241"/>
      <c r="J239" s="242">
        <f>ROUND(I239*H239,2)</f>
        <v>0</v>
      </c>
      <c r="K239" s="238" t="s">
        <v>284</v>
      </c>
      <c r="L239" s="43"/>
      <c r="M239" s="243" t="s">
        <v>1</v>
      </c>
      <c r="N239" s="244" t="s">
        <v>51</v>
      </c>
      <c r="O239" s="86"/>
      <c r="P239" s="245">
        <f>O239*H239</f>
        <v>0</v>
      </c>
      <c r="Q239" s="245">
        <v>0.00185</v>
      </c>
      <c r="R239" s="245">
        <f>Q239*H239</f>
        <v>0.02035</v>
      </c>
      <c r="S239" s="245">
        <v>0</v>
      </c>
      <c r="T239" s="246">
        <f>S239*H239</f>
        <v>0</v>
      </c>
      <c r="AR239" s="247" t="s">
        <v>362</v>
      </c>
      <c r="AT239" s="247" t="s">
        <v>280</v>
      </c>
      <c r="AU239" s="247" t="s">
        <v>96</v>
      </c>
      <c r="AY239" s="16" t="s">
        <v>278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6" t="s">
        <v>93</v>
      </c>
      <c r="BK239" s="248">
        <f>ROUND(I239*H239,2)</f>
        <v>0</v>
      </c>
      <c r="BL239" s="16" t="s">
        <v>362</v>
      </c>
      <c r="BM239" s="247" t="s">
        <v>2326</v>
      </c>
    </row>
    <row r="240" spans="2:65" s="1" customFormat="1" ht="21.6" customHeight="1">
      <c r="B240" s="38"/>
      <c r="C240" s="282" t="s">
        <v>567</v>
      </c>
      <c r="D240" s="282" t="s">
        <v>407</v>
      </c>
      <c r="E240" s="283" t="s">
        <v>2327</v>
      </c>
      <c r="F240" s="284" t="s">
        <v>2328</v>
      </c>
      <c r="G240" s="285" t="s">
        <v>370</v>
      </c>
      <c r="H240" s="286">
        <v>10</v>
      </c>
      <c r="I240" s="287"/>
      <c r="J240" s="288">
        <f>ROUND(I240*H240,2)</f>
        <v>0</v>
      </c>
      <c r="K240" s="284" t="s">
        <v>284</v>
      </c>
      <c r="L240" s="289"/>
      <c r="M240" s="290" t="s">
        <v>1</v>
      </c>
      <c r="N240" s="291" t="s">
        <v>51</v>
      </c>
      <c r="O240" s="86"/>
      <c r="P240" s="245">
        <f>O240*H240</f>
        <v>0</v>
      </c>
      <c r="Q240" s="245">
        <v>0.012</v>
      </c>
      <c r="R240" s="245">
        <f>Q240*H240</f>
        <v>0.12</v>
      </c>
      <c r="S240" s="245">
        <v>0</v>
      </c>
      <c r="T240" s="246">
        <f>S240*H240</f>
        <v>0</v>
      </c>
      <c r="AR240" s="247" t="s">
        <v>444</v>
      </c>
      <c r="AT240" s="247" t="s">
        <v>407</v>
      </c>
      <c r="AU240" s="247" t="s">
        <v>96</v>
      </c>
      <c r="AY240" s="16" t="s">
        <v>278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6" t="s">
        <v>93</v>
      </c>
      <c r="BK240" s="248">
        <f>ROUND(I240*H240,2)</f>
        <v>0</v>
      </c>
      <c r="BL240" s="16" t="s">
        <v>362</v>
      </c>
      <c r="BM240" s="247" t="s">
        <v>2329</v>
      </c>
    </row>
    <row r="241" spans="2:65" s="1" customFormat="1" ht="21.6" customHeight="1">
      <c r="B241" s="38"/>
      <c r="C241" s="282" t="s">
        <v>572</v>
      </c>
      <c r="D241" s="282" t="s">
        <v>407</v>
      </c>
      <c r="E241" s="283" t="s">
        <v>2330</v>
      </c>
      <c r="F241" s="284" t="s">
        <v>2331</v>
      </c>
      <c r="G241" s="285" t="s">
        <v>370</v>
      </c>
      <c r="H241" s="286">
        <v>1</v>
      </c>
      <c r="I241" s="287"/>
      <c r="J241" s="288">
        <f>ROUND(I241*H241,2)</f>
        <v>0</v>
      </c>
      <c r="K241" s="284" t="s">
        <v>284</v>
      </c>
      <c r="L241" s="289"/>
      <c r="M241" s="290" t="s">
        <v>1</v>
      </c>
      <c r="N241" s="291" t="s">
        <v>51</v>
      </c>
      <c r="O241" s="86"/>
      <c r="P241" s="245">
        <f>O241*H241</f>
        <v>0</v>
      </c>
      <c r="Q241" s="245">
        <v>0.013</v>
      </c>
      <c r="R241" s="245">
        <f>Q241*H241</f>
        <v>0.013</v>
      </c>
      <c r="S241" s="245">
        <v>0</v>
      </c>
      <c r="T241" s="246">
        <f>S241*H241</f>
        <v>0</v>
      </c>
      <c r="AR241" s="247" t="s">
        <v>444</v>
      </c>
      <c r="AT241" s="247" t="s">
        <v>407</v>
      </c>
      <c r="AU241" s="247" t="s">
        <v>96</v>
      </c>
      <c r="AY241" s="16" t="s">
        <v>278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6" t="s">
        <v>93</v>
      </c>
      <c r="BK241" s="248">
        <f>ROUND(I241*H241,2)</f>
        <v>0</v>
      </c>
      <c r="BL241" s="16" t="s">
        <v>362</v>
      </c>
      <c r="BM241" s="247" t="s">
        <v>2332</v>
      </c>
    </row>
    <row r="242" spans="2:65" s="1" customFormat="1" ht="21.6" customHeight="1">
      <c r="B242" s="38"/>
      <c r="C242" s="236" t="s">
        <v>577</v>
      </c>
      <c r="D242" s="236" t="s">
        <v>280</v>
      </c>
      <c r="E242" s="237" t="s">
        <v>2333</v>
      </c>
      <c r="F242" s="238" t="s">
        <v>2334</v>
      </c>
      <c r="G242" s="239" t="s">
        <v>2295</v>
      </c>
      <c r="H242" s="240">
        <v>1</v>
      </c>
      <c r="I242" s="241"/>
      <c r="J242" s="242">
        <f>ROUND(I242*H242,2)</f>
        <v>0</v>
      </c>
      <c r="K242" s="238" t="s">
        <v>284</v>
      </c>
      <c r="L242" s="43"/>
      <c r="M242" s="243" t="s">
        <v>1</v>
      </c>
      <c r="N242" s="244" t="s">
        <v>51</v>
      </c>
      <c r="O242" s="86"/>
      <c r="P242" s="245">
        <f>O242*H242</f>
        <v>0</v>
      </c>
      <c r="Q242" s="245">
        <v>0.003</v>
      </c>
      <c r="R242" s="245">
        <f>Q242*H242</f>
        <v>0.003</v>
      </c>
      <c r="S242" s="245">
        <v>0</v>
      </c>
      <c r="T242" s="246">
        <f>S242*H242</f>
        <v>0</v>
      </c>
      <c r="AR242" s="247" t="s">
        <v>362</v>
      </c>
      <c r="AT242" s="247" t="s">
        <v>280</v>
      </c>
      <c r="AU242" s="247" t="s">
        <v>96</v>
      </c>
      <c r="AY242" s="16" t="s">
        <v>278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6" t="s">
        <v>93</v>
      </c>
      <c r="BK242" s="248">
        <f>ROUND(I242*H242,2)</f>
        <v>0</v>
      </c>
      <c r="BL242" s="16" t="s">
        <v>362</v>
      </c>
      <c r="BM242" s="247" t="s">
        <v>2335</v>
      </c>
    </row>
    <row r="243" spans="2:65" s="1" customFormat="1" ht="21.6" customHeight="1">
      <c r="B243" s="38"/>
      <c r="C243" s="236" t="s">
        <v>582</v>
      </c>
      <c r="D243" s="236" t="s">
        <v>280</v>
      </c>
      <c r="E243" s="237" t="s">
        <v>2336</v>
      </c>
      <c r="F243" s="238" t="s">
        <v>2337</v>
      </c>
      <c r="G243" s="239" t="s">
        <v>2295</v>
      </c>
      <c r="H243" s="240">
        <v>2</v>
      </c>
      <c r="I243" s="241"/>
      <c r="J243" s="242">
        <f>ROUND(I243*H243,2)</f>
        <v>0</v>
      </c>
      <c r="K243" s="238" t="s">
        <v>284</v>
      </c>
      <c r="L243" s="43"/>
      <c r="M243" s="243" t="s">
        <v>1</v>
      </c>
      <c r="N243" s="244" t="s">
        <v>51</v>
      </c>
      <c r="O243" s="86"/>
      <c r="P243" s="245">
        <f>O243*H243</f>
        <v>0</v>
      </c>
      <c r="Q243" s="245">
        <v>0.00075</v>
      </c>
      <c r="R243" s="245">
        <f>Q243*H243</f>
        <v>0.0015</v>
      </c>
      <c r="S243" s="245">
        <v>0</v>
      </c>
      <c r="T243" s="246">
        <f>S243*H243</f>
        <v>0</v>
      </c>
      <c r="AR243" s="247" t="s">
        <v>362</v>
      </c>
      <c r="AT243" s="247" t="s">
        <v>280</v>
      </c>
      <c r="AU243" s="247" t="s">
        <v>96</v>
      </c>
      <c r="AY243" s="16" t="s">
        <v>278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6" t="s">
        <v>93</v>
      </c>
      <c r="BK243" s="248">
        <f>ROUND(I243*H243,2)</f>
        <v>0</v>
      </c>
      <c r="BL243" s="16" t="s">
        <v>362</v>
      </c>
      <c r="BM243" s="247" t="s">
        <v>2338</v>
      </c>
    </row>
    <row r="244" spans="2:65" s="1" customFormat="1" ht="32.4" customHeight="1">
      <c r="B244" s="38"/>
      <c r="C244" s="236" t="s">
        <v>586</v>
      </c>
      <c r="D244" s="236" t="s">
        <v>280</v>
      </c>
      <c r="E244" s="237" t="s">
        <v>2339</v>
      </c>
      <c r="F244" s="238" t="s">
        <v>2340</v>
      </c>
      <c r="G244" s="239" t="s">
        <v>2295</v>
      </c>
      <c r="H244" s="240">
        <v>3</v>
      </c>
      <c r="I244" s="241"/>
      <c r="J244" s="242">
        <f>ROUND(I244*H244,2)</f>
        <v>0</v>
      </c>
      <c r="K244" s="238" t="s">
        <v>284</v>
      </c>
      <c r="L244" s="43"/>
      <c r="M244" s="243" t="s">
        <v>1</v>
      </c>
      <c r="N244" s="244" t="s">
        <v>51</v>
      </c>
      <c r="O244" s="86"/>
      <c r="P244" s="245">
        <f>O244*H244</f>
        <v>0</v>
      </c>
      <c r="Q244" s="245">
        <v>0.00085</v>
      </c>
      <c r="R244" s="245">
        <f>Q244*H244</f>
        <v>0.0025499999999999997</v>
      </c>
      <c r="S244" s="245">
        <v>0</v>
      </c>
      <c r="T244" s="246">
        <f>S244*H244</f>
        <v>0</v>
      </c>
      <c r="AR244" s="247" t="s">
        <v>362</v>
      </c>
      <c r="AT244" s="247" t="s">
        <v>280</v>
      </c>
      <c r="AU244" s="247" t="s">
        <v>96</v>
      </c>
      <c r="AY244" s="16" t="s">
        <v>278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6" t="s">
        <v>93</v>
      </c>
      <c r="BK244" s="248">
        <f>ROUND(I244*H244,2)</f>
        <v>0</v>
      </c>
      <c r="BL244" s="16" t="s">
        <v>362</v>
      </c>
      <c r="BM244" s="247" t="s">
        <v>2341</v>
      </c>
    </row>
    <row r="245" spans="2:65" s="1" customFormat="1" ht="32.4" customHeight="1">
      <c r="B245" s="38"/>
      <c r="C245" s="236" t="s">
        <v>591</v>
      </c>
      <c r="D245" s="236" t="s">
        <v>280</v>
      </c>
      <c r="E245" s="237" t="s">
        <v>2342</v>
      </c>
      <c r="F245" s="238" t="s">
        <v>2343</v>
      </c>
      <c r="G245" s="239" t="s">
        <v>370</v>
      </c>
      <c r="H245" s="240">
        <v>1</v>
      </c>
      <c r="I245" s="241"/>
      <c r="J245" s="242">
        <f>ROUND(I245*H245,2)</f>
        <v>0</v>
      </c>
      <c r="K245" s="238" t="s">
        <v>2129</v>
      </c>
      <c r="L245" s="43"/>
      <c r="M245" s="243" t="s">
        <v>1</v>
      </c>
      <c r="N245" s="244" t="s">
        <v>51</v>
      </c>
      <c r="O245" s="86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AR245" s="247" t="s">
        <v>362</v>
      </c>
      <c r="AT245" s="247" t="s">
        <v>280</v>
      </c>
      <c r="AU245" s="247" t="s">
        <v>96</v>
      </c>
      <c r="AY245" s="16" t="s">
        <v>278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6" t="s">
        <v>93</v>
      </c>
      <c r="BK245" s="248">
        <f>ROUND(I245*H245,2)</f>
        <v>0</v>
      </c>
      <c r="BL245" s="16" t="s">
        <v>362</v>
      </c>
      <c r="BM245" s="247" t="s">
        <v>2344</v>
      </c>
    </row>
    <row r="246" spans="2:65" s="1" customFormat="1" ht="32.4" customHeight="1">
      <c r="B246" s="38"/>
      <c r="C246" s="236" t="s">
        <v>596</v>
      </c>
      <c r="D246" s="236" t="s">
        <v>280</v>
      </c>
      <c r="E246" s="237" t="s">
        <v>2345</v>
      </c>
      <c r="F246" s="238" t="s">
        <v>2346</v>
      </c>
      <c r="G246" s="239" t="s">
        <v>2295</v>
      </c>
      <c r="H246" s="240">
        <v>1</v>
      </c>
      <c r="I246" s="241"/>
      <c r="J246" s="242">
        <f>ROUND(I246*H246,2)</f>
        <v>0</v>
      </c>
      <c r="K246" s="238" t="s">
        <v>284</v>
      </c>
      <c r="L246" s="43"/>
      <c r="M246" s="243" t="s">
        <v>1</v>
      </c>
      <c r="N246" s="244" t="s">
        <v>51</v>
      </c>
      <c r="O246" s="86"/>
      <c r="P246" s="245">
        <f>O246*H246</f>
        <v>0</v>
      </c>
      <c r="Q246" s="245">
        <v>0.00493</v>
      </c>
      <c r="R246" s="245">
        <f>Q246*H246</f>
        <v>0.00493</v>
      </c>
      <c r="S246" s="245">
        <v>0</v>
      </c>
      <c r="T246" s="246">
        <f>S246*H246</f>
        <v>0</v>
      </c>
      <c r="AR246" s="247" t="s">
        <v>362</v>
      </c>
      <c r="AT246" s="247" t="s">
        <v>280</v>
      </c>
      <c r="AU246" s="247" t="s">
        <v>96</v>
      </c>
      <c r="AY246" s="16" t="s">
        <v>278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6" t="s">
        <v>93</v>
      </c>
      <c r="BK246" s="248">
        <f>ROUND(I246*H246,2)</f>
        <v>0</v>
      </c>
      <c r="BL246" s="16" t="s">
        <v>362</v>
      </c>
      <c r="BM246" s="247" t="s">
        <v>2347</v>
      </c>
    </row>
    <row r="247" spans="2:65" s="1" customFormat="1" ht="32.4" customHeight="1">
      <c r="B247" s="38"/>
      <c r="C247" s="236" t="s">
        <v>601</v>
      </c>
      <c r="D247" s="236" t="s">
        <v>280</v>
      </c>
      <c r="E247" s="237" t="s">
        <v>2348</v>
      </c>
      <c r="F247" s="238" t="s">
        <v>2349</v>
      </c>
      <c r="G247" s="239" t="s">
        <v>2295</v>
      </c>
      <c r="H247" s="240">
        <v>1</v>
      </c>
      <c r="I247" s="241"/>
      <c r="J247" s="242">
        <f>ROUND(I247*H247,2)</f>
        <v>0</v>
      </c>
      <c r="K247" s="238" t="s">
        <v>284</v>
      </c>
      <c r="L247" s="43"/>
      <c r="M247" s="243" t="s">
        <v>1</v>
      </c>
      <c r="N247" s="244" t="s">
        <v>51</v>
      </c>
      <c r="O247" s="86"/>
      <c r="P247" s="245">
        <f>O247*H247</f>
        <v>0</v>
      </c>
      <c r="Q247" s="245">
        <v>0.02269</v>
      </c>
      <c r="R247" s="245">
        <f>Q247*H247</f>
        <v>0.02269</v>
      </c>
      <c r="S247" s="245">
        <v>0</v>
      </c>
      <c r="T247" s="246">
        <f>S247*H247</f>
        <v>0</v>
      </c>
      <c r="AR247" s="247" t="s">
        <v>362</v>
      </c>
      <c r="AT247" s="247" t="s">
        <v>280</v>
      </c>
      <c r="AU247" s="247" t="s">
        <v>96</v>
      </c>
      <c r="AY247" s="16" t="s">
        <v>278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6" t="s">
        <v>93</v>
      </c>
      <c r="BK247" s="248">
        <f>ROUND(I247*H247,2)</f>
        <v>0</v>
      </c>
      <c r="BL247" s="16" t="s">
        <v>362</v>
      </c>
      <c r="BM247" s="247" t="s">
        <v>2350</v>
      </c>
    </row>
    <row r="248" spans="2:65" s="1" customFormat="1" ht="32.4" customHeight="1">
      <c r="B248" s="38"/>
      <c r="C248" s="236" t="s">
        <v>606</v>
      </c>
      <c r="D248" s="236" t="s">
        <v>280</v>
      </c>
      <c r="E248" s="237" t="s">
        <v>2351</v>
      </c>
      <c r="F248" s="238" t="s">
        <v>2352</v>
      </c>
      <c r="G248" s="239" t="s">
        <v>2295</v>
      </c>
      <c r="H248" s="240">
        <v>1</v>
      </c>
      <c r="I248" s="241"/>
      <c r="J248" s="242">
        <f>ROUND(I248*H248,2)</f>
        <v>0</v>
      </c>
      <c r="K248" s="238" t="s">
        <v>284</v>
      </c>
      <c r="L248" s="43"/>
      <c r="M248" s="243" t="s">
        <v>1</v>
      </c>
      <c r="N248" s="244" t="s">
        <v>51</v>
      </c>
      <c r="O248" s="86"/>
      <c r="P248" s="245">
        <f>O248*H248</f>
        <v>0</v>
      </c>
      <c r="Q248" s="245">
        <v>0.00499</v>
      </c>
      <c r="R248" s="245">
        <f>Q248*H248</f>
        <v>0.00499</v>
      </c>
      <c r="S248" s="245">
        <v>0</v>
      </c>
      <c r="T248" s="246">
        <f>S248*H248</f>
        <v>0</v>
      </c>
      <c r="AR248" s="247" t="s">
        <v>362</v>
      </c>
      <c r="AT248" s="247" t="s">
        <v>280</v>
      </c>
      <c r="AU248" s="247" t="s">
        <v>96</v>
      </c>
      <c r="AY248" s="16" t="s">
        <v>278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6" t="s">
        <v>93</v>
      </c>
      <c r="BK248" s="248">
        <f>ROUND(I248*H248,2)</f>
        <v>0</v>
      </c>
      <c r="BL248" s="16" t="s">
        <v>362</v>
      </c>
      <c r="BM248" s="247" t="s">
        <v>2353</v>
      </c>
    </row>
    <row r="249" spans="2:65" s="1" customFormat="1" ht="21.6" customHeight="1">
      <c r="B249" s="38"/>
      <c r="C249" s="282" t="s">
        <v>610</v>
      </c>
      <c r="D249" s="282" t="s">
        <v>407</v>
      </c>
      <c r="E249" s="283" t="s">
        <v>2354</v>
      </c>
      <c r="F249" s="284" t="s">
        <v>2355</v>
      </c>
      <c r="G249" s="285" t="s">
        <v>370</v>
      </c>
      <c r="H249" s="286">
        <v>1</v>
      </c>
      <c r="I249" s="287"/>
      <c r="J249" s="288">
        <f>ROUND(I249*H249,2)</f>
        <v>0</v>
      </c>
      <c r="K249" s="284" t="s">
        <v>284</v>
      </c>
      <c r="L249" s="289"/>
      <c r="M249" s="290" t="s">
        <v>1</v>
      </c>
      <c r="N249" s="291" t="s">
        <v>51</v>
      </c>
      <c r="O249" s="86"/>
      <c r="P249" s="245">
        <f>O249*H249</f>
        <v>0</v>
      </c>
      <c r="Q249" s="245">
        <v>0.019</v>
      </c>
      <c r="R249" s="245">
        <f>Q249*H249</f>
        <v>0.019</v>
      </c>
      <c r="S249" s="245">
        <v>0</v>
      </c>
      <c r="T249" s="246">
        <f>S249*H249</f>
        <v>0</v>
      </c>
      <c r="AR249" s="247" t="s">
        <v>444</v>
      </c>
      <c r="AT249" s="247" t="s">
        <v>407</v>
      </c>
      <c r="AU249" s="247" t="s">
        <v>96</v>
      </c>
      <c r="AY249" s="16" t="s">
        <v>278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6" t="s">
        <v>93</v>
      </c>
      <c r="BK249" s="248">
        <f>ROUND(I249*H249,2)</f>
        <v>0</v>
      </c>
      <c r="BL249" s="16" t="s">
        <v>362</v>
      </c>
      <c r="BM249" s="247" t="s">
        <v>2356</v>
      </c>
    </row>
    <row r="250" spans="2:65" s="1" customFormat="1" ht="32.4" customHeight="1">
      <c r="B250" s="38"/>
      <c r="C250" s="236" t="s">
        <v>614</v>
      </c>
      <c r="D250" s="236" t="s">
        <v>280</v>
      </c>
      <c r="E250" s="237" t="s">
        <v>2357</v>
      </c>
      <c r="F250" s="238" t="s">
        <v>2358</v>
      </c>
      <c r="G250" s="239" t="s">
        <v>2295</v>
      </c>
      <c r="H250" s="240">
        <v>1</v>
      </c>
      <c r="I250" s="241"/>
      <c r="J250" s="242">
        <f>ROUND(I250*H250,2)</f>
        <v>0</v>
      </c>
      <c r="K250" s="238" t="s">
        <v>284</v>
      </c>
      <c r="L250" s="43"/>
      <c r="M250" s="243" t="s">
        <v>1</v>
      </c>
      <c r="N250" s="244" t="s">
        <v>51</v>
      </c>
      <c r="O250" s="86"/>
      <c r="P250" s="245">
        <f>O250*H250</f>
        <v>0</v>
      </c>
      <c r="Q250" s="245">
        <v>0.00537</v>
      </c>
      <c r="R250" s="245">
        <f>Q250*H250</f>
        <v>0.00537</v>
      </c>
      <c r="S250" s="245">
        <v>0</v>
      </c>
      <c r="T250" s="246">
        <f>S250*H250</f>
        <v>0</v>
      </c>
      <c r="AR250" s="247" t="s">
        <v>362</v>
      </c>
      <c r="AT250" s="247" t="s">
        <v>280</v>
      </c>
      <c r="AU250" s="247" t="s">
        <v>96</v>
      </c>
      <c r="AY250" s="16" t="s">
        <v>278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6" t="s">
        <v>93</v>
      </c>
      <c r="BK250" s="248">
        <f>ROUND(I250*H250,2)</f>
        <v>0</v>
      </c>
      <c r="BL250" s="16" t="s">
        <v>362</v>
      </c>
      <c r="BM250" s="247" t="s">
        <v>2359</v>
      </c>
    </row>
    <row r="251" spans="2:65" s="1" customFormat="1" ht="21.6" customHeight="1">
      <c r="B251" s="38"/>
      <c r="C251" s="282" t="s">
        <v>619</v>
      </c>
      <c r="D251" s="282" t="s">
        <v>407</v>
      </c>
      <c r="E251" s="283" t="s">
        <v>2360</v>
      </c>
      <c r="F251" s="284" t="s">
        <v>2361</v>
      </c>
      <c r="G251" s="285" t="s">
        <v>370</v>
      </c>
      <c r="H251" s="286">
        <v>1</v>
      </c>
      <c r="I251" s="287"/>
      <c r="J251" s="288">
        <f>ROUND(I251*H251,2)</f>
        <v>0</v>
      </c>
      <c r="K251" s="284" t="s">
        <v>284</v>
      </c>
      <c r="L251" s="289"/>
      <c r="M251" s="290" t="s">
        <v>1</v>
      </c>
      <c r="N251" s="291" t="s">
        <v>51</v>
      </c>
      <c r="O251" s="86"/>
      <c r="P251" s="245">
        <f>O251*H251</f>
        <v>0</v>
      </c>
      <c r="Q251" s="245">
        <v>0.031</v>
      </c>
      <c r="R251" s="245">
        <f>Q251*H251</f>
        <v>0.031</v>
      </c>
      <c r="S251" s="245">
        <v>0</v>
      </c>
      <c r="T251" s="246">
        <f>S251*H251</f>
        <v>0</v>
      </c>
      <c r="AR251" s="247" t="s">
        <v>444</v>
      </c>
      <c r="AT251" s="247" t="s">
        <v>407</v>
      </c>
      <c r="AU251" s="247" t="s">
        <v>96</v>
      </c>
      <c r="AY251" s="16" t="s">
        <v>278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6" t="s">
        <v>93</v>
      </c>
      <c r="BK251" s="248">
        <f>ROUND(I251*H251,2)</f>
        <v>0</v>
      </c>
      <c r="BL251" s="16" t="s">
        <v>362</v>
      </c>
      <c r="BM251" s="247" t="s">
        <v>2362</v>
      </c>
    </row>
    <row r="252" spans="2:65" s="1" customFormat="1" ht="21.6" customHeight="1">
      <c r="B252" s="38"/>
      <c r="C252" s="236" t="s">
        <v>624</v>
      </c>
      <c r="D252" s="236" t="s">
        <v>280</v>
      </c>
      <c r="E252" s="237" t="s">
        <v>2363</v>
      </c>
      <c r="F252" s="238" t="s">
        <v>2364</v>
      </c>
      <c r="G252" s="239" t="s">
        <v>2295</v>
      </c>
      <c r="H252" s="240">
        <v>19</v>
      </c>
      <c r="I252" s="241"/>
      <c r="J252" s="242">
        <f>ROUND(I252*H252,2)</f>
        <v>0</v>
      </c>
      <c r="K252" s="238" t="s">
        <v>284</v>
      </c>
      <c r="L252" s="43"/>
      <c r="M252" s="243" t="s">
        <v>1</v>
      </c>
      <c r="N252" s="244" t="s">
        <v>51</v>
      </c>
      <c r="O252" s="86"/>
      <c r="P252" s="245">
        <f>O252*H252</f>
        <v>0</v>
      </c>
      <c r="Q252" s="245">
        <v>9E-05</v>
      </c>
      <c r="R252" s="245">
        <f>Q252*H252</f>
        <v>0.0017100000000000001</v>
      </c>
      <c r="S252" s="245">
        <v>0</v>
      </c>
      <c r="T252" s="246">
        <f>S252*H252</f>
        <v>0</v>
      </c>
      <c r="AR252" s="247" t="s">
        <v>362</v>
      </c>
      <c r="AT252" s="247" t="s">
        <v>280</v>
      </c>
      <c r="AU252" s="247" t="s">
        <v>96</v>
      </c>
      <c r="AY252" s="16" t="s">
        <v>278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6" t="s">
        <v>93</v>
      </c>
      <c r="BK252" s="248">
        <f>ROUND(I252*H252,2)</f>
        <v>0</v>
      </c>
      <c r="BL252" s="16" t="s">
        <v>362</v>
      </c>
      <c r="BM252" s="247" t="s">
        <v>2365</v>
      </c>
    </row>
    <row r="253" spans="2:65" s="1" customFormat="1" ht="14.4" customHeight="1">
      <c r="B253" s="38"/>
      <c r="C253" s="282" t="s">
        <v>629</v>
      </c>
      <c r="D253" s="282" t="s">
        <v>407</v>
      </c>
      <c r="E253" s="283" t="s">
        <v>2366</v>
      </c>
      <c r="F253" s="284" t="s">
        <v>2367</v>
      </c>
      <c r="G253" s="285" t="s">
        <v>370</v>
      </c>
      <c r="H253" s="286">
        <v>19</v>
      </c>
      <c r="I253" s="287"/>
      <c r="J253" s="288">
        <f>ROUND(I253*H253,2)</f>
        <v>0</v>
      </c>
      <c r="K253" s="284" t="s">
        <v>284</v>
      </c>
      <c r="L253" s="289"/>
      <c r="M253" s="290" t="s">
        <v>1</v>
      </c>
      <c r="N253" s="291" t="s">
        <v>51</v>
      </c>
      <c r="O253" s="86"/>
      <c r="P253" s="245">
        <f>O253*H253</f>
        <v>0</v>
      </c>
      <c r="Q253" s="245">
        <v>0.00021</v>
      </c>
      <c r="R253" s="245">
        <f>Q253*H253</f>
        <v>0.0039900000000000005</v>
      </c>
      <c r="S253" s="245">
        <v>0</v>
      </c>
      <c r="T253" s="246">
        <f>S253*H253</f>
        <v>0</v>
      </c>
      <c r="AR253" s="247" t="s">
        <v>444</v>
      </c>
      <c r="AT253" s="247" t="s">
        <v>407</v>
      </c>
      <c r="AU253" s="247" t="s">
        <v>96</v>
      </c>
      <c r="AY253" s="16" t="s">
        <v>278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6" t="s">
        <v>93</v>
      </c>
      <c r="BK253" s="248">
        <f>ROUND(I253*H253,2)</f>
        <v>0</v>
      </c>
      <c r="BL253" s="16" t="s">
        <v>362</v>
      </c>
      <c r="BM253" s="247" t="s">
        <v>2368</v>
      </c>
    </row>
    <row r="254" spans="2:65" s="1" customFormat="1" ht="21.6" customHeight="1">
      <c r="B254" s="38"/>
      <c r="C254" s="236" t="s">
        <v>634</v>
      </c>
      <c r="D254" s="236" t="s">
        <v>280</v>
      </c>
      <c r="E254" s="237" t="s">
        <v>2369</v>
      </c>
      <c r="F254" s="238" t="s">
        <v>2370</v>
      </c>
      <c r="G254" s="239" t="s">
        <v>370</v>
      </c>
      <c r="H254" s="240">
        <v>1</v>
      </c>
      <c r="I254" s="241"/>
      <c r="J254" s="242">
        <f>ROUND(I254*H254,2)</f>
        <v>0</v>
      </c>
      <c r="K254" s="238" t="s">
        <v>284</v>
      </c>
      <c r="L254" s="43"/>
      <c r="M254" s="243" t="s">
        <v>1</v>
      </c>
      <c r="N254" s="244" t="s">
        <v>51</v>
      </c>
      <c r="O254" s="86"/>
      <c r="P254" s="245">
        <f>O254*H254</f>
        <v>0</v>
      </c>
      <c r="Q254" s="245">
        <v>0.00016</v>
      </c>
      <c r="R254" s="245">
        <f>Q254*H254</f>
        <v>0.00016</v>
      </c>
      <c r="S254" s="245">
        <v>0</v>
      </c>
      <c r="T254" s="246">
        <f>S254*H254</f>
        <v>0</v>
      </c>
      <c r="AR254" s="247" t="s">
        <v>362</v>
      </c>
      <c r="AT254" s="247" t="s">
        <v>280</v>
      </c>
      <c r="AU254" s="247" t="s">
        <v>96</v>
      </c>
      <c r="AY254" s="16" t="s">
        <v>278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16" t="s">
        <v>93</v>
      </c>
      <c r="BK254" s="248">
        <f>ROUND(I254*H254,2)</f>
        <v>0</v>
      </c>
      <c r="BL254" s="16" t="s">
        <v>362</v>
      </c>
      <c r="BM254" s="247" t="s">
        <v>2371</v>
      </c>
    </row>
    <row r="255" spans="2:65" s="1" customFormat="1" ht="21.6" customHeight="1">
      <c r="B255" s="38"/>
      <c r="C255" s="282" t="s">
        <v>639</v>
      </c>
      <c r="D255" s="282" t="s">
        <v>407</v>
      </c>
      <c r="E255" s="283" t="s">
        <v>2372</v>
      </c>
      <c r="F255" s="284" t="s">
        <v>2373</v>
      </c>
      <c r="G255" s="285" t="s">
        <v>370</v>
      </c>
      <c r="H255" s="286">
        <v>1</v>
      </c>
      <c r="I255" s="287"/>
      <c r="J255" s="288">
        <f>ROUND(I255*H255,2)</f>
        <v>0</v>
      </c>
      <c r="K255" s="284" t="s">
        <v>284</v>
      </c>
      <c r="L255" s="289"/>
      <c r="M255" s="290" t="s">
        <v>1</v>
      </c>
      <c r="N255" s="291" t="s">
        <v>51</v>
      </c>
      <c r="O255" s="86"/>
      <c r="P255" s="245">
        <f>O255*H255</f>
        <v>0</v>
      </c>
      <c r="Q255" s="245">
        <v>0.0018</v>
      </c>
      <c r="R255" s="245">
        <f>Q255*H255</f>
        <v>0.0018</v>
      </c>
      <c r="S255" s="245">
        <v>0</v>
      </c>
      <c r="T255" s="246">
        <f>S255*H255</f>
        <v>0</v>
      </c>
      <c r="AR255" s="247" t="s">
        <v>444</v>
      </c>
      <c r="AT255" s="247" t="s">
        <v>407</v>
      </c>
      <c r="AU255" s="247" t="s">
        <v>96</v>
      </c>
      <c r="AY255" s="16" t="s">
        <v>278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6" t="s">
        <v>93</v>
      </c>
      <c r="BK255" s="248">
        <f>ROUND(I255*H255,2)</f>
        <v>0</v>
      </c>
      <c r="BL255" s="16" t="s">
        <v>362</v>
      </c>
      <c r="BM255" s="247" t="s">
        <v>2374</v>
      </c>
    </row>
    <row r="256" spans="2:65" s="1" customFormat="1" ht="21.6" customHeight="1">
      <c r="B256" s="38"/>
      <c r="C256" s="236" t="s">
        <v>644</v>
      </c>
      <c r="D256" s="236" t="s">
        <v>280</v>
      </c>
      <c r="E256" s="237" t="s">
        <v>2375</v>
      </c>
      <c r="F256" s="238" t="s">
        <v>2376</v>
      </c>
      <c r="G256" s="239" t="s">
        <v>370</v>
      </c>
      <c r="H256" s="240">
        <v>1</v>
      </c>
      <c r="I256" s="241"/>
      <c r="J256" s="242">
        <f>ROUND(I256*H256,2)</f>
        <v>0</v>
      </c>
      <c r="K256" s="238" t="s">
        <v>284</v>
      </c>
      <c r="L256" s="43"/>
      <c r="M256" s="243" t="s">
        <v>1</v>
      </c>
      <c r="N256" s="244" t="s">
        <v>51</v>
      </c>
      <c r="O256" s="86"/>
      <c r="P256" s="245">
        <f>O256*H256</f>
        <v>0</v>
      </c>
      <c r="Q256" s="245">
        <v>0</v>
      </c>
      <c r="R256" s="245">
        <f>Q256*H256</f>
        <v>0</v>
      </c>
      <c r="S256" s="245">
        <v>0</v>
      </c>
      <c r="T256" s="246">
        <f>S256*H256</f>
        <v>0</v>
      </c>
      <c r="AR256" s="247" t="s">
        <v>362</v>
      </c>
      <c r="AT256" s="247" t="s">
        <v>280</v>
      </c>
      <c r="AU256" s="247" t="s">
        <v>96</v>
      </c>
      <c r="AY256" s="16" t="s">
        <v>278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6" t="s">
        <v>93</v>
      </c>
      <c r="BK256" s="248">
        <f>ROUND(I256*H256,2)</f>
        <v>0</v>
      </c>
      <c r="BL256" s="16" t="s">
        <v>362</v>
      </c>
      <c r="BM256" s="247" t="s">
        <v>2377</v>
      </c>
    </row>
    <row r="257" spans="2:65" s="1" customFormat="1" ht="21.6" customHeight="1">
      <c r="B257" s="38"/>
      <c r="C257" s="282" t="s">
        <v>649</v>
      </c>
      <c r="D257" s="282" t="s">
        <v>407</v>
      </c>
      <c r="E257" s="283" t="s">
        <v>2378</v>
      </c>
      <c r="F257" s="284" t="s">
        <v>2379</v>
      </c>
      <c r="G257" s="285" t="s">
        <v>370</v>
      </c>
      <c r="H257" s="286">
        <v>1</v>
      </c>
      <c r="I257" s="287"/>
      <c r="J257" s="288">
        <f>ROUND(I257*H257,2)</f>
        <v>0</v>
      </c>
      <c r="K257" s="284" t="s">
        <v>284</v>
      </c>
      <c r="L257" s="289"/>
      <c r="M257" s="290" t="s">
        <v>1</v>
      </c>
      <c r="N257" s="291" t="s">
        <v>51</v>
      </c>
      <c r="O257" s="86"/>
      <c r="P257" s="245">
        <f>O257*H257</f>
        <v>0</v>
      </c>
      <c r="Q257" s="245">
        <v>0.0018</v>
      </c>
      <c r="R257" s="245">
        <f>Q257*H257</f>
        <v>0.0018</v>
      </c>
      <c r="S257" s="245">
        <v>0</v>
      </c>
      <c r="T257" s="246">
        <f>S257*H257</f>
        <v>0</v>
      </c>
      <c r="AR257" s="247" t="s">
        <v>444</v>
      </c>
      <c r="AT257" s="247" t="s">
        <v>407</v>
      </c>
      <c r="AU257" s="247" t="s">
        <v>96</v>
      </c>
      <c r="AY257" s="16" t="s">
        <v>278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6" t="s">
        <v>93</v>
      </c>
      <c r="BK257" s="248">
        <f>ROUND(I257*H257,2)</f>
        <v>0</v>
      </c>
      <c r="BL257" s="16" t="s">
        <v>362</v>
      </c>
      <c r="BM257" s="247" t="s">
        <v>2380</v>
      </c>
    </row>
    <row r="258" spans="2:65" s="1" customFormat="1" ht="21.6" customHeight="1">
      <c r="B258" s="38"/>
      <c r="C258" s="236" t="s">
        <v>653</v>
      </c>
      <c r="D258" s="236" t="s">
        <v>280</v>
      </c>
      <c r="E258" s="237" t="s">
        <v>2381</v>
      </c>
      <c r="F258" s="238" t="s">
        <v>2382</v>
      </c>
      <c r="G258" s="239" t="s">
        <v>370</v>
      </c>
      <c r="H258" s="240">
        <v>11</v>
      </c>
      <c r="I258" s="241"/>
      <c r="J258" s="242">
        <f>ROUND(I258*H258,2)</f>
        <v>0</v>
      </c>
      <c r="K258" s="238" t="s">
        <v>284</v>
      </c>
      <c r="L258" s="43"/>
      <c r="M258" s="243" t="s">
        <v>1</v>
      </c>
      <c r="N258" s="244" t="s">
        <v>51</v>
      </c>
      <c r="O258" s="86"/>
      <c r="P258" s="245">
        <f>O258*H258</f>
        <v>0</v>
      </c>
      <c r="Q258" s="245">
        <v>4E-05</v>
      </c>
      <c r="R258" s="245">
        <f>Q258*H258</f>
        <v>0.00044</v>
      </c>
      <c r="S258" s="245">
        <v>0</v>
      </c>
      <c r="T258" s="246">
        <f>S258*H258</f>
        <v>0</v>
      </c>
      <c r="AR258" s="247" t="s">
        <v>362</v>
      </c>
      <c r="AT258" s="247" t="s">
        <v>280</v>
      </c>
      <c r="AU258" s="247" t="s">
        <v>96</v>
      </c>
      <c r="AY258" s="16" t="s">
        <v>278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16" t="s">
        <v>93</v>
      </c>
      <c r="BK258" s="248">
        <f>ROUND(I258*H258,2)</f>
        <v>0</v>
      </c>
      <c r="BL258" s="16" t="s">
        <v>362</v>
      </c>
      <c r="BM258" s="247" t="s">
        <v>2383</v>
      </c>
    </row>
    <row r="259" spans="2:65" s="1" customFormat="1" ht="14.4" customHeight="1">
      <c r="B259" s="38"/>
      <c r="C259" s="282" t="s">
        <v>658</v>
      </c>
      <c r="D259" s="282" t="s">
        <v>407</v>
      </c>
      <c r="E259" s="283" t="s">
        <v>2384</v>
      </c>
      <c r="F259" s="284" t="s">
        <v>2385</v>
      </c>
      <c r="G259" s="285" t="s">
        <v>370</v>
      </c>
      <c r="H259" s="286">
        <v>5</v>
      </c>
      <c r="I259" s="287"/>
      <c r="J259" s="288">
        <f>ROUND(I259*H259,2)</f>
        <v>0</v>
      </c>
      <c r="K259" s="284" t="s">
        <v>284</v>
      </c>
      <c r="L259" s="289"/>
      <c r="M259" s="290" t="s">
        <v>1</v>
      </c>
      <c r="N259" s="291" t="s">
        <v>51</v>
      </c>
      <c r="O259" s="86"/>
      <c r="P259" s="245">
        <f>O259*H259</f>
        <v>0</v>
      </c>
      <c r="Q259" s="245">
        <v>0.00147</v>
      </c>
      <c r="R259" s="245">
        <f>Q259*H259</f>
        <v>0.00735</v>
      </c>
      <c r="S259" s="245">
        <v>0</v>
      </c>
      <c r="T259" s="246">
        <f>S259*H259</f>
        <v>0</v>
      </c>
      <c r="AR259" s="247" t="s">
        <v>444</v>
      </c>
      <c r="AT259" s="247" t="s">
        <v>407</v>
      </c>
      <c r="AU259" s="247" t="s">
        <v>96</v>
      </c>
      <c r="AY259" s="16" t="s">
        <v>278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6" t="s">
        <v>93</v>
      </c>
      <c r="BK259" s="248">
        <f>ROUND(I259*H259,2)</f>
        <v>0</v>
      </c>
      <c r="BL259" s="16" t="s">
        <v>362</v>
      </c>
      <c r="BM259" s="247" t="s">
        <v>2386</v>
      </c>
    </row>
    <row r="260" spans="2:65" s="1" customFormat="1" ht="21.6" customHeight="1">
      <c r="B260" s="38"/>
      <c r="C260" s="282" t="s">
        <v>664</v>
      </c>
      <c r="D260" s="282" t="s">
        <v>407</v>
      </c>
      <c r="E260" s="283" t="s">
        <v>2387</v>
      </c>
      <c r="F260" s="284" t="s">
        <v>2388</v>
      </c>
      <c r="G260" s="285" t="s">
        <v>370</v>
      </c>
      <c r="H260" s="286">
        <v>5</v>
      </c>
      <c r="I260" s="287"/>
      <c r="J260" s="288">
        <f>ROUND(I260*H260,2)</f>
        <v>0</v>
      </c>
      <c r="K260" s="284" t="s">
        <v>284</v>
      </c>
      <c r="L260" s="289"/>
      <c r="M260" s="290" t="s">
        <v>1</v>
      </c>
      <c r="N260" s="291" t="s">
        <v>51</v>
      </c>
      <c r="O260" s="86"/>
      <c r="P260" s="245">
        <f>O260*H260</f>
        <v>0</v>
      </c>
      <c r="Q260" s="245">
        <v>0.001</v>
      </c>
      <c r="R260" s="245">
        <f>Q260*H260</f>
        <v>0.005</v>
      </c>
      <c r="S260" s="245">
        <v>0</v>
      </c>
      <c r="T260" s="246">
        <f>S260*H260</f>
        <v>0</v>
      </c>
      <c r="AR260" s="247" t="s">
        <v>444</v>
      </c>
      <c r="AT260" s="247" t="s">
        <v>407</v>
      </c>
      <c r="AU260" s="247" t="s">
        <v>96</v>
      </c>
      <c r="AY260" s="16" t="s">
        <v>278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6" t="s">
        <v>93</v>
      </c>
      <c r="BK260" s="248">
        <f>ROUND(I260*H260,2)</f>
        <v>0</v>
      </c>
      <c r="BL260" s="16" t="s">
        <v>362</v>
      </c>
      <c r="BM260" s="247" t="s">
        <v>2389</v>
      </c>
    </row>
    <row r="261" spans="2:65" s="1" customFormat="1" ht="21.6" customHeight="1">
      <c r="B261" s="38"/>
      <c r="C261" s="282" t="s">
        <v>669</v>
      </c>
      <c r="D261" s="282" t="s">
        <v>407</v>
      </c>
      <c r="E261" s="283" t="s">
        <v>2390</v>
      </c>
      <c r="F261" s="284" t="s">
        <v>2391</v>
      </c>
      <c r="G261" s="285" t="s">
        <v>370</v>
      </c>
      <c r="H261" s="286">
        <v>1</v>
      </c>
      <c r="I261" s="287"/>
      <c r="J261" s="288">
        <f>ROUND(I261*H261,2)</f>
        <v>0</v>
      </c>
      <c r="K261" s="284" t="s">
        <v>284</v>
      </c>
      <c r="L261" s="289"/>
      <c r="M261" s="290" t="s">
        <v>1</v>
      </c>
      <c r="N261" s="291" t="s">
        <v>51</v>
      </c>
      <c r="O261" s="86"/>
      <c r="P261" s="245">
        <f>O261*H261</f>
        <v>0</v>
      </c>
      <c r="Q261" s="245">
        <v>0.00152</v>
      </c>
      <c r="R261" s="245">
        <f>Q261*H261</f>
        <v>0.00152</v>
      </c>
      <c r="S261" s="245">
        <v>0</v>
      </c>
      <c r="T261" s="246">
        <f>S261*H261</f>
        <v>0</v>
      </c>
      <c r="AR261" s="247" t="s">
        <v>444</v>
      </c>
      <c r="AT261" s="247" t="s">
        <v>407</v>
      </c>
      <c r="AU261" s="247" t="s">
        <v>96</v>
      </c>
      <c r="AY261" s="16" t="s">
        <v>278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6" t="s">
        <v>93</v>
      </c>
      <c r="BK261" s="248">
        <f>ROUND(I261*H261,2)</f>
        <v>0</v>
      </c>
      <c r="BL261" s="16" t="s">
        <v>362</v>
      </c>
      <c r="BM261" s="247" t="s">
        <v>2392</v>
      </c>
    </row>
    <row r="262" spans="2:65" s="1" customFormat="1" ht="21.6" customHeight="1">
      <c r="B262" s="38"/>
      <c r="C262" s="236" t="s">
        <v>675</v>
      </c>
      <c r="D262" s="236" t="s">
        <v>280</v>
      </c>
      <c r="E262" s="237" t="s">
        <v>2393</v>
      </c>
      <c r="F262" s="238" t="s">
        <v>2394</v>
      </c>
      <c r="G262" s="239" t="s">
        <v>370</v>
      </c>
      <c r="H262" s="240">
        <v>1</v>
      </c>
      <c r="I262" s="241"/>
      <c r="J262" s="242">
        <f>ROUND(I262*H262,2)</f>
        <v>0</v>
      </c>
      <c r="K262" s="238" t="s">
        <v>284</v>
      </c>
      <c r="L262" s="43"/>
      <c r="M262" s="243" t="s">
        <v>1</v>
      </c>
      <c r="N262" s="244" t="s">
        <v>51</v>
      </c>
      <c r="O262" s="86"/>
      <c r="P262" s="245">
        <f>O262*H262</f>
        <v>0</v>
      </c>
      <c r="Q262" s="245">
        <v>0.00013</v>
      </c>
      <c r="R262" s="245">
        <f>Q262*H262</f>
        <v>0.00013</v>
      </c>
      <c r="S262" s="245">
        <v>0</v>
      </c>
      <c r="T262" s="246">
        <f>S262*H262</f>
        <v>0</v>
      </c>
      <c r="AR262" s="247" t="s">
        <v>362</v>
      </c>
      <c r="AT262" s="247" t="s">
        <v>280</v>
      </c>
      <c r="AU262" s="247" t="s">
        <v>96</v>
      </c>
      <c r="AY262" s="16" t="s">
        <v>278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6" t="s">
        <v>93</v>
      </c>
      <c r="BK262" s="248">
        <f>ROUND(I262*H262,2)</f>
        <v>0</v>
      </c>
      <c r="BL262" s="16" t="s">
        <v>362</v>
      </c>
      <c r="BM262" s="247" t="s">
        <v>2395</v>
      </c>
    </row>
    <row r="263" spans="2:65" s="1" customFormat="1" ht="21.6" customHeight="1">
      <c r="B263" s="38"/>
      <c r="C263" s="282" t="s">
        <v>680</v>
      </c>
      <c r="D263" s="282" t="s">
        <v>407</v>
      </c>
      <c r="E263" s="283" t="s">
        <v>2396</v>
      </c>
      <c r="F263" s="284" t="s">
        <v>2397</v>
      </c>
      <c r="G263" s="285" t="s">
        <v>370</v>
      </c>
      <c r="H263" s="286">
        <v>1</v>
      </c>
      <c r="I263" s="287"/>
      <c r="J263" s="288">
        <f>ROUND(I263*H263,2)</f>
        <v>0</v>
      </c>
      <c r="K263" s="284" t="s">
        <v>284</v>
      </c>
      <c r="L263" s="289"/>
      <c r="M263" s="290" t="s">
        <v>1</v>
      </c>
      <c r="N263" s="291" t="s">
        <v>51</v>
      </c>
      <c r="O263" s="86"/>
      <c r="P263" s="245">
        <f>O263*H263</f>
        <v>0</v>
      </c>
      <c r="Q263" s="245">
        <v>0.00538</v>
      </c>
      <c r="R263" s="245">
        <f>Q263*H263</f>
        <v>0.00538</v>
      </c>
      <c r="S263" s="245">
        <v>0</v>
      </c>
      <c r="T263" s="246">
        <f>S263*H263</f>
        <v>0</v>
      </c>
      <c r="AR263" s="247" t="s">
        <v>444</v>
      </c>
      <c r="AT263" s="247" t="s">
        <v>407</v>
      </c>
      <c r="AU263" s="247" t="s">
        <v>96</v>
      </c>
      <c r="AY263" s="16" t="s">
        <v>278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6" t="s">
        <v>93</v>
      </c>
      <c r="BK263" s="248">
        <f>ROUND(I263*H263,2)</f>
        <v>0</v>
      </c>
      <c r="BL263" s="16" t="s">
        <v>362</v>
      </c>
      <c r="BM263" s="247" t="s">
        <v>2398</v>
      </c>
    </row>
    <row r="264" spans="2:65" s="1" customFormat="1" ht="21.6" customHeight="1">
      <c r="B264" s="38"/>
      <c r="C264" s="236" t="s">
        <v>684</v>
      </c>
      <c r="D264" s="236" t="s">
        <v>280</v>
      </c>
      <c r="E264" s="237" t="s">
        <v>2399</v>
      </c>
      <c r="F264" s="238" t="s">
        <v>2400</v>
      </c>
      <c r="G264" s="239" t="s">
        <v>370</v>
      </c>
      <c r="H264" s="240">
        <v>1</v>
      </c>
      <c r="I264" s="241"/>
      <c r="J264" s="242">
        <f>ROUND(I264*H264,2)</f>
        <v>0</v>
      </c>
      <c r="K264" s="238" t="s">
        <v>284</v>
      </c>
      <c r="L264" s="43"/>
      <c r="M264" s="243" t="s">
        <v>1</v>
      </c>
      <c r="N264" s="244" t="s">
        <v>51</v>
      </c>
      <c r="O264" s="86"/>
      <c r="P264" s="245">
        <f>O264*H264</f>
        <v>0</v>
      </c>
      <c r="Q264" s="245">
        <v>0.00016</v>
      </c>
      <c r="R264" s="245">
        <f>Q264*H264</f>
        <v>0.00016</v>
      </c>
      <c r="S264" s="245">
        <v>0</v>
      </c>
      <c r="T264" s="246">
        <f>S264*H264</f>
        <v>0</v>
      </c>
      <c r="AR264" s="247" t="s">
        <v>362</v>
      </c>
      <c r="AT264" s="247" t="s">
        <v>280</v>
      </c>
      <c r="AU264" s="247" t="s">
        <v>96</v>
      </c>
      <c r="AY264" s="16" t="s">
        <v>278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6" t="s">
        <v>93</v>
      </c>
      <c r="BK264" s="248">
        <f>ROUND(I264*H264,2)</f>
        <v>0</v>
      </c>
      <c r="BL264" s="16" t="s">
        <v>362</v>
      </c>
      <c r="BM264" s="247" t="s">
        <v>2401</v>
      </c>
    </row>
    <row r="265" spans="2:65" s="1" customFormat="1" ht="21.6" customHeight="1">
      <c r="B265" s="38"/>
      <c r="C265" s="236" t="s">
        <v>689</v>
      </c>
      <c r="D265" s="236" t="s">
        <v>280</v>
      </c>
      <c r="E265" s="237" t="s">
        <v>2402</v>
      </c>
      <c r="F265" s="238" t="s">
        <v>2403</v>
      </c>
      <c r="G265" s="239" t="s">
        <v>370</v>
      </c>
      <c r="H265" s="240">
        <v>11</v>
      </c>
      <c r="I265" s="241"/>
      <c r="J265" s="242">
        <f>ROUND(I265*H265,2)</f>
        <v>0</v>
      </c>
      <c r="K265" s="238" t="s">
        <v>284</v>
      </c>
      <c r="L265" s="43"/>
      <c r="M265" s="243" t="s">
        <v>1</v>
      </c>
      <c r="N265" s="244" t="s">
        <v>51</v>
      </c>
      <c r="O265" s="86"/>
      <c r="P265" s="245">
        <f>O265*H265</f>
        <v>0</v>
      </c>
      <c r="Q265" s="245">
        <v>0.00014</v>
      </c>
      <c r="R265" s="245">
        <f>Q265*H265</f>
        <v>0.00154</v>
      </c>
      <c r="S265" s="245">
        <v>0</v>
      </c>
      <c r="T265" s="246">
        <f>S265*H265</f>
        <v>0</v>
      </c>
      <c r="AR265" s="247" t="s">
        <v>362</v>
      </c>
      <c r="AT265" s="247" t="s">
        <v>280</v>
      </c>
      <c r="AU265" s="247" t="s">
        <v>96</v>
      </c>
      <c r="AY265" s="16" t="s">
        <v>278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6" t="s">
        <v>93</v>
      </c>
      <c r="BK265" s="248">
        <f>ROUND(I265*H265,2)</f>
        <v>0</v>
      </c>
      <c r="BL265" s="16" t="s">
        <v>362</v>
      </c>
      <c r="BM265" s="247" t="s">
        <v>2404</v>
      </c>
    </row>
    <row r="266" spans="2:65" s="1" customFormat="1" ht="21.6" customHeight="1">
      <c r="B266" s="38"/>
      <c r="C266" s="236" t="s">
        <v>694</v>
      </c>
      <c r="D266" s="236" t="s">
        <v>280</v>
      </c>
      <c r="E266" s="237" t="s">
        <v>2405</v>
      </c>
      <c r="F266" s="238" t="s">
        <v>2406</v>
      </c>
      <c r="G266" s="239" t="s">
        <v>370</v>
      </c>
      <c r="H266" s="240">
        <v>10</v>
      </c>
      <c r="I266" s="241"/>
      <c r="J266" s="242">
        <f>ROUND(I266*H266,2)</f>
        <v>0</v>
      </c>
      <c r="K266" s="238" t="s">
        <v>284</v>
      </c>
      <c r="L266" s="43"/>
      <c r="M266" s="243" t="s">
        <v>1</v>
      </c>
      <c r="N266" s="244" t="s">
        <v>51</v>
      </c>
      <c r="O266" s="86"/>
      <c r="P266" s="245">
        <f>O266*H266</f>
        <v>0</v>
      </c>
      <c r="Q266" s="245">
        <v>0.00023</v>
      </c>
      <c r="R266" s="245">
        <f>Q266*H266</f>
        <v>0.0023</v>
      </c>
      <c r="S266" s="245">
        <v>0</v>
      </c>
      <c r="T266" s="246">
        <f>S266*H266</f>
        <v>0</v>
      </c>
      <c r="AR266" s="247" t="s">
        <v>362</v>
      </c>
      <c r="AT266" s="247" t="s">
        <v>280</v>
      </c>
      <c r="AU266" s="247" t="s">
        <v>96</v>
      </c>
      <c r="AY266" s="16" t="s">
        <v>278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6" t="s">
        <v>93</v>
      </c>
      <c r="BK266" s="248">
        <f>ROUND(I266*H266,2)</f>
        <v>0</v>
      </c>
      <c r="BL266" s="16" t="s">
        <v>362</v>
      </c>
      <c r="BM266" s="247" t="s">
        <v>2407</v>
      </c>
    </row>
    <row r="267" spans="2:65" s="1" customFormat="1" ht="32.4" customHeight="1">
      <c r="B267" s="38"/>
      <c r="C267" s="236" t="s">
        <v>700</v>
      </c>
      <c r="D267" s="236" t="s">
        <v>280</v>
      </c>
      <c r="E267" s="237" t="s">
        <v>2408</v>
      </c>
      <c r="F267" s="238" t="s">
        <v>2409</v>
      </c>
      <c r="G267" s="239" t="s">
        <v>370</v>
      </c>
      <c r="H267" s="240">
        <v>1</v>
      </c>
      <c r="I267" s="241"/>
      <c r="J267" s="242">
        <f>ROUND(I267*H267,2)</f>
        <v>0</v>
      </c>
      <c r="K267" s="238" t="s">
        <v>2129</v>
      </c>
      <c r="L267" s="43"/>
      <c r="M267" s="243" t="s">
        <v>1</v>
      </c>
      <c r="N267" s="244" t="s">
        <v>51</v>
      </c>
      <c r="O267" s="86"/>
      <c r="P267" s="245">
        <f>O267*H267</f>
        <v>0</v>
      </c>
      <c r="Q267" s="245">
        <v>0.00052</v>
      </c>
      <c r="R267" s="245">
        <f>Q267*H267</f>
        <v>0.00052</v>
      </c>
      <c r="S267" s="245">
        <v>0</v>
      </c>
      <c r="T267" s="246">
        <f>S267*H267</f>
        <v>0</v>
      </c>
      <c r="AR267" s="247" t="s">
        <v>362</v>
      </c>
      <c r="AT267" s="247" t="s">
        <v>280</v>
      </c>
      <c r="AU267" s="247" t="s">
        <v>96</v>
      </c>
      <c r="AY267" s="16" t="s">
        <v>278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6" t="s">
        <v>93</v>
      </c>
      <c r="BK267" s="248">
        <f>ROUND(I267*H267,2)</f>
        <v>0</v>
      </c>
      <c r="BL267" s="16" t="s">
        <v>362</v>
      </c>
      <c r="BM267" s="247" t="s">
        <v>2410</v>
      </c>
    </row>
    <row r="268" spans="2:65" s="1" customFormat="1" ht="21.6" customHeight="1">
      <c r="B268" s="38"/>
      <c r="C268" s="236" t="s">
        <v>706</v>
      </c>
      <c r="D268" s="236" t="s">
        <v>280</v>
      </c>
      <c r="E268" s="237" t="s">
        <v>2411</v>
      </c>
      <c r="F268" s="238" t="s">
        <v>2412</v>
      </c>
      <c r="G268" s="239" t="s">
        <v>370</v>
      </c>
      <c r="H268" s="240">
        <v>2</v>
      </c>
      <c r="I268" s="241"/>
      <c r="J268" s="242">
        <f>ROUND(I268*H268,2)</f>
        <v>0</v>
      </c>
      <c r="K268" s="238" t="s">
        <v>284</v>
      </c>
      <c r="L268" s="43"/>
      <c r="M268" s="243" t="s">
        <v>1</v>
      </c>
      <c r="N268" s="244" t="s">
        <v>51</v>
      </c>
      <c r="O268" s="86"/>
      <c r="P268" s="245">
        <f>O268*H268</f>
        <v>0</v>
      </c>
      <c r="Q268" s="245">
        <v>0.00028</v>
      </c>
      <c r="R268" s="245">
        <f>Q268*H268</f>
        <v>0.00056</v>
      </c>
      <c r="S268" s="245">
        <v>0</v>
      </c>
      <c r="T268" s="246">
        <f>S268*H268</f>
        <v>0</v>
      </c>
      <c r="AR268" s="247" t="s">
        <v>362</v>
      </c>
      <c r="AT268" s="247" t="s">
        <v>280</v>
      </c>
      <c r="AU268" s="247" t="s">
        <v>96</v>
      </c>
      <c r="AY268" s="16" t="s">
        <v>278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6" t="s">
        <v>93</v>
      </c>
      <c r="BK268" s="248">
        <f>ROUND(I268*H268,2)</f>
        <v>0</v>
      </c>
      <c r="BL268" s="16" t="s">
        <v>362</v>
      </c>
      <c r="BM268" s="247" t="s">
        <v>2413</v>
      </c>
    </row>
    <row r="269" spans="2:65" s="1" customFormat="1" ht="43.2" customHeight="1">
      <c r="B269" s="38"/>
      <c r="C269" s="236" t="s">
        <v>710</v>
      </c>
      <c r="D269" s="236" t="s">
        <v>280</v>
      </c>
      <c r="E269" s="237" t="s">
        <v>2414</v>
      </c>
      <c r="F269" s="238" t="s">
        <v>2415</v>
      </c>
      <c r="G269" s="239" t="s">
        <v>333</v>
      </c>
      <c r="H269" s="240">
        <v>0.306</v>
      </c>
      <c r="I269" s="241"/>
      <c r="J269" s="242">
        <f>ROUND(I269*H269,2)</f>
        <v>0</v>
      </c>
      <c r="K269" s="238" t="s">
        <v>284</v>
      </c>
      <c r="L269" s="43"/>
      <c r="M269" s="243" t="s">
        <v>1</v>
      </c>
      <c r="N269" s="244" t="s">
        <v>51</v>
      </c>
      <c r="O269" s="86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AR269" s="247" t="s">
        <v>362</v>
      </c>
      <c r="AT269" s="247" t="s">
        <v>280</v>
      </c>
      <c r="AU269" s="247" t="s">
        <v>96</v>
      </c>
      <c r="AY269" s="16" t="s">
        <v>278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6" t="s">
        <v>93</v>
      </c>
      <c r="BK269" s="248">
        <f>ROUND(I269*H269,2)</f>
        <v>0</v>
      </c>
      <c r="BL269" s="16" t="s">
        <v>362</v>
      </c>
      <c r="BM269" s="247" t="s">
        <v>2416</v>
      </c>
    </row>
    <row r="270" spans="2:63" s="11" customFormat="1" ht="22.8" customHeight="1">
      <c r="B270" s="220"/>
      <c r="C270" s="221"/>
      <c r="D270" s="222" t="s">
        <v>85</v>
      </c>
      <c r="E270" s="234" t="s">
        <v>2417</v>
      </c>
      <c r="F270" s="234" t="s">
        <v>2418</v>
      </c>
      <c r="G270" s="221"/>
      <c r="H270" s="221"/>
      <c r="I270" s="224"/>
      <c r="J270" s="235">
        <f>BK270</f>
        <v>0</v>
      </c>
      <c r="K270" s="221"/>
      <c r="L270" s="226"/>
      <c r="M270" s="227"/>
      <c r="N270" s="228"/>
      <c r="O270" s="228"/>
      <c r="P270" s="229">
        <f>SUM(P271:P280)</f>
        <v>0</v>
      </c>
      <c r="Q270" s="228"/>
      <c r="R270" s="229">
        <f>SUM(R271:R280)</f>
        <v>0.0949</v>
      </c>
      <c r="S270" s="228"/>
      <c r="T270" s="230">
        <f>SUM(T271:T280)</f>
        <v>0</v>
      </c>
      <c r="AR270" s="231" t="s">
        <v>96</v>
      </c>
      <c r="AT270" s="232" t="s">
        <v>85</v>
      </c>
      <c r="AU270" s="232" t="s">
        <v>93</v>
      </c>
      <c r="AY270" s="231" t="s">
        <v>278</v>
      </c>
      <c r="BK270" s="233">
        <f>SUM(BK271:BK280)</f>
        <v>0</v>
      </c>
    </row>
    <row r="271" spans="2:65" s="1" customFormat="1" ht="32.4" customHeight="1">
      <c r="B271" s="38"/>
      <c r="C271" s="236" t="s">
        <v>716</v>
      </c>
      <c r="D271" s="236" t="s">
        <v>280</v>
      </c>
      <c r="E271" s="237" t="s">
        <v>2419</v>
      </c>
      <c r="F271" s="238" t="s">
        <v>2420</v>
      </c>
      <c r="G271" s="239" t="s">
        <v>2295</v>
      </c>
      <c r="H271" s="240">
        <v>4</v>
      </c>
      <c r="I271" s="241"/>
      <c r="J271" s="242">
        <f>ROUND(I271*H271,2)</f>
        <v>0</v>
      </c>
      <c r="K271" s="238" t="s">
        <v>284</v>
      </c>
      <c r="L271" s="43"/>
      <c r="M271" s="243" t="s">
        <v>1</v>
      </c>
      <c r="N271" s="244" t="s">
        <v>51</v>
      </c>
      <c r="O271" s="86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AR271" s="247" t="s">
        <v>362</v>
      </c>
      <c r="AT271" s="247" t="s">
        <v>280</v>
      </c>
      <c r="AU271" s="247" t="s">
        <v>96</v>
      </c>
      <c r="AY271" s="16" t="s">
        <v>278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6" t="s">
        <v>93</v>
      </c>
      <c r="BK271" s="248">
        <f>ROUND(I271*H271,2)</f>
        <v>0</v>
      </c>
      <c r="BL271" s="16" t="s">
        <v>362</v>
      </c>
      <c r="BM271" s="247" t="s">
        <v>2421</v>
      </c>
    </row>
    <row r="272" spans="2:65" s="1" customFormat="1" ht="32.4" customHeight="1">
      <c r="B272" s="38"/>
      <c r="C272" s="282" t="s">
        <v>722</v>
      </c>
      <c r="D272" s="282" t="s">
        <v>407</v>
      </c>
      <c r="E272" s="283" t="s">
        <v>2422</v>
      </c>
      <c r="F272" s="284" t="s">
        <v>2423</v>
      </c>
      <c r="G272" s="285" t="s">
        <v>370</v>
      </c>
      <c r="H272" s="286">
        <v>3</v>
      </c>
      <c r="I272" s="287"/>
      <c r="J272" s="288">
        <f>ROUND(I272*H272,2)</f>
        <v>0</v>
      </c>
      <c r="K272" s="284" t="s">
        <v>284</v>
      </c>
      <c r="L272" s="289"/>
      <c r="M272" s="290" t="s">
        <v>1</v>
      </c>
      <c r="N272" s="291" t="s">
        <v>51</v>
      </c>
      <c r="O272" s="86"/>
      <c r="P272" s="245">
        <f>O272*H272</f>
        <v>0</v>
      </c>
      <c r="Q272" s="245">
        <v>0.0087</v>
      </c>
      <c r="R272" s="245">
        <f>Q272*H272</f>
        <v>0.026099999999999998</v>
      </c>
      <c r="S272" s="245">
        <v>0</v>
      </c>
      <c r="T272" s="246">
        <f>S272*H272</f>
        <v>0</v>
      </c>
      <c r="AR272" s="247" t="s">
        <v>444</v>
      </c>
      <c r="AT272" s="247" t="s">
        <v>407</v>
      </c>
      <c r="AU272" s="247" t="s">
        <v>96</v>
      </c>
      <c r="AY272" s="16" t="s">
        <v>278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6" t="s">
        <v>93</v>
      </c>
      <c r="BK272" s="248">
        <f>ROUND(I272*H272,2)</f>
        <v>0</v>
      </c>
      <c r="BL272" s="16" t="s">
        <v>362</v>
      </c>
      <c r="BM272" s="247" t="s">
        <v>2424</v>
      </c>
    </row>
    <row r="273" spans="2:65" s="1" customFormat="1" ht="21.6" customHeight="1">
      <c r="B273" s="38"/>
      <c r="C273" s="282" t="s">
        <v>726</v>
      </c>
      <c r="D273" s="282" t="s">
        <v>407</v>
      </c>
      <c r="E273" s="283" t="s">
        <v>2425</v>
      </c>
      <c r="F273" s="284" t="s">
        <v>2426</v>
      </c>
      <c r="G273" s="285" t="s">
        <v>370</v>
      </c>
      <c r="H273" s="286">
        <v>3</v>
      </c>
      <c r="I273" s="287"/>
      <c r="J273" s="288">
        <f>ROUND(I273*H273,2)</f>
        <v>0</v>
      </c>
      <c r="K273" s="284" t="s">
        <v>284</v>
      </c>
      <c r="L273" s="289"/>
      <c r="M273" s="290" t="s">
        <v>1</v>
      </c>
      <c r="N273" s="291" t="s">
        <v>51</v>
      </c>
      <c r="O273" s="86"/>
      <c r="P273" s="245">
        <f>O273*H273</f>
        <v>0</v>
      </c>
      <c r="Q273" s="245">
        <v>0.015</v>
      </c>
      <c r="R273" s="245">
        <f>Q273*H273</f>
        <v>0.045</v>
      </c>
      <c r="S273" s="245">
        <v>0</v>
      </c>
      <c r="T273" s="246">
        <f>S273*H273</f>
        <v>0</v>
      </c>
      <c r="AR273" s="247" t="s">
        <v>444</v>
      </c>
      <c r="AT273" s="247" t="s">
        <v>407</v>
      </c>
      <c r="AU273" s="247" t="s">
        <v>96</v>
      </c>
      <c r="AY273" s="16" t="s">
        <v>278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6" t="s">
        <v>93</v>
      </c>
      <c r="BK273" s="248">
        <f>ROUND(I273*H273,2)</f>
        <v>0</v>
      </c>
      <c r="BL273" s="16" t="s">
        <v>362</v>
      </c>
      <c r="BM273" s="247" t="s">
        <v>2427</v>
      </c>
    </row>
    <row r="274" spans="2:65" s="1" customFormat="1" ht="21.6" customHeight="1">
      <c r="B274" s="38"/>
      <c r="C274" s="282" t="s">
        <v>732</v>
      </c>
      <c r="D274" s="282" t="s">
        <v>407</v>
      </c>
      <c r="E274" s="283" t="s">
        <v>2428</v>
      </c>
      <c r="F274" s="284" t="s">
        <v>2429</v>
      </c>
      <c r="G274" s="285" t="s">
        <v>370</v>
      </c>
      <c r="H274" s="286">
        <v>3</v>
      </c>
      <c r="I274" s="287"/>
      <c r="J274" s="288">
        <f>ROUND(I274*H274,2)</f>
        <v>0</v>
      </c>
      <c r="K274" s="284" t="s">
        <v>284</v>
      </c>
      <c r="L274" s="289"/>
      <c r="M274" s="290" t="s">
        <v>1</v>
      </c>
      <c r="N274" s="291" t="s">
        <v>51</v>
      </c>
      <c r="O274" s="86"/>
      <c r="P274" s="245">
        <f>O274*H274</f>
        <v>0</v>
      </c>
      <c r="Q274" s="245">
        <v>0.0013</v>
      </c>
      <c r="R274" s="245">
        <f>Q274*H274</f>
        <v>0.0039</v>
      </c>
      <c r="S274" s="245">
        <v>0</v>
      </c>
      <c r="T274" s="246">
        <f>S274*H274</f>
        <v>0</v>
      </c>
      <c r="AR274" s="247" t="s">
        <v>444</v>
      </c>
      <c r="AT274" s="247" t="s">
        <v>407</v>
      </c>
      <c r="AU274" s="247" t="s">
        <v>96</v>
      </c>
      <c r="AY274" s="16" t="s">
        <v>278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16" t="s">
        <v>93</v>
      </c>
      <c r="BK274" s="248">
        <f>ROUND(I274*H274,2)</f>
        <v>0</v>
      </c>
      <c r="BL274" s="16" t="s">
        <v>362</v>
      </c>
      <c r="BM274" s="247" t="s">
        <v>2430</v>
      </c>
    </row>
    <row r="275" spans="2:65" s="1" customFormat="1" ht="21.6" customHeight="1">
      <c r="B275" s="38"/>
      <c r="C275" s="282" t="s">
        <v>737</v>
      </c>
      <c r="D275" s="282" t="s">
        <v>407</v>
      </c>
      <c r="E275" s="283" t="s">
        <v>2431</v>
      </c>
      <c r="F275" s="284" t="s">
        <v>2432</v>
      </c>
      <c r="G275" s="285" t="s">
        <v>370</v>
      </c>
      <c r="H275" s="286">
        <v>3</v>
      </c>
      <c r="I275" s="287"/>
      <c r="J275" s="288">
        <f>ROUND(I275*H275,2)</f>
        <v>0</v>
      </c>
      <c r="K275" s="284" t="s">
        <v>284</v>
      </c>
      <c r="L275" s="289"/>
      <c r="M275" s="290" t="s">
        <v>1</v>
      </c>
      <c r="N275" s="291" t="s">
        <v>51</v>
      </c>
      <c r="O275" s="86"/>
      <c r="P275" s="245">
        <f>O275*H275</f>
        <v>0</v>
      </c>
      <c r="Q275" s="245">
        <v>0.0005</v>
      </c>
      <c r="R275" s="245">
        <f>Q275*H275</f>
        <v>0.0015</v>
      </c>
      <c r="S275" s="245">
        <v>0</v>
      </c>
      <c r="T275" s="246">
        <f>S275*H275</f>
        <v>0</v>
      </c>
      <c r="AR275" s="247" t="s">
        <v>444</v>
      </c>
      <c r="AT275" s="247" t="s">
        <v>407</v>
      </c>
      <c r="AU275" s="247" t="s">
        <v>96</v>
      </c>
      <c r="AY275" s="16" t="s">
        <v>278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6" t="s">
        <v>93</v>
      </c>
      <c r="BK275" s="248">
        <f>ROUND(I275*H275,2)</f>
        <v>0</v>
      </c>
      <c r="BL275" s="16" t="s">
        <v>362</v>
      </c>
      <c r="BM275" s="247" t="s">
        <v>2433</v>
      </c>
    </row>
    <row r="276" spans="2:65" s="1" customFormat="1" ht="21.6" customHeight="1">
      <c r="B276" s="38"/>
      <c r="C276" s="282" t="s">
        <v>742</v>
      </c>
      <c r="D276" s="282" t="s">
        <v>407</v>
      </c>
      <c r="E276" s="283" t="s">
        <v>2434</v>
      </c>
      <c r="F276" s="284" t="s">
        <v>2435</v>
      </c>
      <c r="G276" s="285" t="s">
        <v>370</v>
      </c>
      <c r="H276" s="286">
        <v>1</v>
      </c>
      <c r="I276" s="287"/>
      <c r="J276" s="288">
        <f>ROUND(I276*H276,2)</f>
        <v>0</v>
      </c>
      <c r="K276" s="284" t="s">
        <v>284</v>
      </c>
      <c r="L276" s="289"/>
      <c r="M276" s="290" t="s">
        <v>1</v>
      </c>
      <c r="N276" s="291" t="s">
        <v>51</v>
      </c>
      <c r="O276" s="86"/>
      <c r="P276" s="245">
        <f>O276*H276</f>
        <v>0</v>
      </c>
      <c r="Q276" s="245">
        <v>0.016</v>
      </c>
      <c r="R276" s="245">
        <f>Q276*H276</f>
        <v>0.016</v>
      </c>
      <c r="S276" s="245">
        <v>0</v>
      </c>
      <c r="T276" s="246">
        <f>S276*H276</f>
        <v>0</v>
      </c>
      <c r="AR276" s="247" t="s">
        <v>444</v>
      </c>
      <c r="AT276" s="247" t="s">
        <v>407</v>
      </c>
      <c r="AU276" s="247" t="s">
        <v>96</v>
      </c>
      <c r="AY276" s="16" t="s">
        <v>278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6" t="s">
        <v>93</v>
      </c>
      <c r="BK276" s="248">
        <f>ROUND(I276*H276,2)</f>
        <v>0</v>
      </c>
      <c r="BL276" s="16" t="s">
        <v>362</v>
      </c>
      <c r="BM276" s="247" t="s">
        <v>2436</v>
      </c>
    </row>
    <row r="277" spans="2:65" s="1" customFormat="1" ht="14.4" customHeight="1">
      <c r="B277" s="38"/>
      <c r="C277" s="282" t="s">
        <v>746</v>
      </c>
      <c r="D277" s="282" t="s">
        <v>407</v>
      </c>
      <c r="E277" s="283" t="s">
        <v>2437</v>
      </c>
      <c r="F277" s="284" t="s">
        <v>2438</v>
      </c>
      <c r="G277" s="285" t="s">
        <v>370</v>
      </c>
      <c r="H277" s="286">
        <v>1</v>
      </c>
      <c r="I277" s="287"/>
      <c r="J277" s="288">
        <f>ROUND(I277*H277,2)</f>
        <v>0</v>
      </c>
      <c r="K277" s="284" t="s">
        <v>284</v>
      </c>
      <c r="L277" s="289"/>
      <c r="M277" s="290" t="s">
        <v>1</v>
      </c>
      <c r="N277" s="291" t="s">
        <v>51</v>
      </c>
      <c r="O277" s="86"/>
      <c r="P277" s="245">
        <f>O277*H277</f>
        <v>0</v>
      </c>
      <c r="Q277" s="245">
        <v>0.0013</v>
      </c>
      <c r="R277" s="245">
        <f>Q277*H277</f>
        <v>0.0013</v>
      </c>
      <c r="S277" s="245">
        <v>0</v>
      </c>
      <c r="T277" s="246">
        <f>S277*H277</f>
        <v>0</v>
      </c>
      <c r="AR277" s="247" t="s">
        <v>444</v>
      </c>
      <c r="AT277" s="247" t="s">
        <v>407</v>
      </c>
      <c r="AU277" s="247" t="s">
        <v>96</v>
      </c>
      <c r="AY277" s="16" t="s">
        <v>278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6" t="s">
        <v>93</v>
      </c>
      <c r="BK277" s="248">
        <f>ROUND(I277*H277,2)</f>
        <v>0</v>
      </c>
      <c r="BL277" s="16" t="s">
        <v>362</v>
      </c>
      <c r="BM277" s="247" t="s">
        <v>2439</v>
      </c>
    </row>
    <row r="278" spans="2:65" s="1" customFormat="1" ht="32.4" customHeight="1">
      <c r="B278" s="38"/>
      <c r="C278" s="282" t="s">
        <v>750</v>
      </c>
      <c r="D278" s="282" t="s">
        <v>407</v>
      </c>
      <c r="E278" s="283" t="s">
        <v>2440</v>
      </c>
      <c r="F278" s="284" t="s">
        <v>2441</v>
      </c>
      <c r="G278" s="285" t="s">
        <v>370</v>
      </c>
      <c r="H278" s="286">
        <v>1</v>
      </c>
      <c r="I278" s="287"/>
      <c r="J278" s="288">
        <f>ROUND(I278*H278,2)</f>
        <v>0</v>
      </c>
      <c r="K278" s="284" t="s">
        <v>2129</v>
      </c>
      <c r="L278" s="289"/>
      <c r="M278" s="290" t="s">
        <v>1</v>
      </c>
      <c r="N278" s="291" t="s">
        <v>51</v>
      </c>
      <c r="O278" s="86"/>
      <c r="P278" s="245">
        <f>O278*H278</f>
        <v>0</v>
      </c>
      <c r="Q278" s="245">
        <v>0.0005</v>
      </c>
      <c r="R278" s="245">
        <f>Q278*H278</f>
        <v>0.0005</v>
      </c>
      <c r="S278" s="245">
        <v>0</v>
      </c>
      <c r="T278" s="246">
        <f>S278*H278</f>
        <v>0</v>
      </c>
      <c r="AR278" s="247" t="s">
        <v>444</v>
      </c>
      <c r="AT278" s="247" t="s">
        <v>407</v>
      </c>
      <c r="AU278" s="247" t="s">
        <v>96</v>
      </c>
      <c r="AY278" s="16" t="s">
        <v>278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6" t="s">
        <v>93</v>
      </c>
      <c r="BK278" s="248">
        <f>ROUND(I278*H278,2)</f>
        <v>0</v>
      </c>
      <c r="BL278" s="16" t="s">
        <v>362</v>
      </c>
      <c r="BM278" s="247" t="s">
        <v>2442</v>
      </c>
    </row>
    <row r="279" spans="2:65" s="1" customFormat="1" ht="21.6" customHeight="1">
      <c r="B279" s="38"/>
      <c r="C279" s="236" t="s">
        <v>754</v>
      </c>
      <c r="D279" s="236" t="s">
        <v>280</v>
      </c>
      <c r="E279" s="237" t="s">
        <v>2443</v>
      </c>
      <c r="F279" s="238" t="s">
        <v>2444</v>
      </c>
      <c r="G279" s="239" t="s">
        <v>2295</v>
      </c>
      <c r="H279" s="240">
        <v>4</v>
      </c>
      <c r="I279" s="241"/>
      <c r="J279" s="242">
        <f>ROUND(I279*H279,2)</f>
        <v>0</v>
      </c>
      <c r="K279" s="238" t="s">
        <v>284</v>
      </c>
      <c r="L279" s="43"/>
      <c r="M279" s="243" t="s">
        <v>1</v>
      </c>
      <c r="N279" s="244" t="s">
        <v>51</v>
      </c>
      <c r="O279" s="86"/>
      <c r="P279" s="245">
        <f>O279*H279</f>
        <v>0</v>
      </c>
      <c r="Q279" s="245">
        <v>0.00015</v>
      </c>
      <c r="R279" s="245">
        <f>Q279*H279</f>
        <v>0.0006</v>
      </c>
      <c r="S279" s="245">
        <v>0</v>
      </c>
      <c r="T279" s="246">
        <f>S279*H279</f>
        <v>0</v>
      </c>
      <c r="AR279" s="247" t="s">
        <v>362</v>
      </c>
      <c r="AT279" s="247" t="s">
        <v>280</v>
      </c>
      <c r="AU279" s="247" t="s">
        <v>96</v>
      </c>
      <c r="AY279" s="16" t="s">
        <v>278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16" t="s">
        <v>93</v>
      </c>
      <c r="BK279" s="248">
        <f>ROUND(I279*H279,2)</f>
        <v>0</v>
      </c>
      <c r="BL279" s="16" t="s">
        <v>362</v>
      </c>
      <c r="BM279" s="247" t="s">
        <v>2445</v>
      </c>
    </row>
    <row r="280" spans="2:65" s="1" customFormat="1" ht="43.2" customHeight="1">
      <c r="B280" s="38"/>
      <c r="C280" s="236" t="s">
        <v>758</v>
      </c>
      <c r="D280" s="236" t="s">
        <v>280</v>
      </c>
      <c r="E280" s="237" t="s">
        <v>2446</v>
      </c>
      <c r="F280" s="238" t="s">
        <v>2447</v>
      </c>
      <c r="G280" s="239" t="s">
        <v>333</v>
      </c>
      <c r="H280" s="240">
        <v>0.095</v>
      </c>
      <c r="I280" s="241"/>
      <c r="J280" s="242">
        <f>ROUND(I280*H280,2)</f>
        <v>0</v>
      </c>
      <c r="K280" s="238" t="s">
        <v>284</v>
      </c>
      <c r="L280" s="43"/>
      <c r="M280" s="243" t="s">
        <v>1</v>
      </c>
      <c r="N280" s="244" t="s">
        <v>51</v>
      </c>
      <c r="O280" s="86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AR280" s="247" t="s">
        <v>362</v>
      </c>
      <c r="AT280" s="247" t="s">
        <v>280</v>
      </c>
      <c r="AU280" s="247" t="s">
        <v>96</v>
      </c>
      <c r="AY280" s="16" t="s">
        <v>278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6" t="s">
        <v>93</v>
      </c>
      <c r="BK280" s="248">
        <f>ROUND(I280*H280,2)</f>
        <v>0</v>
      </c>
      <c r="BL280" s="16" t="s">
        <v>362</v>
      </c>
      <c r="BM280" s="247" t="s">
        <v>2448</v>
      </c>
    </row>
    <row r="281" spans="2:63" s="11" customFormat="1" ht="22.8" customHeight="1">
      <c r="B281" s="220"/>
      <c r="C281" s="221"/>
      <c r="D281" s="222" t="s">
        <v>85</v>
      </c>
      <c r="E281" s="234" t="s">
        <v>2449</v>
      </c>
      <c r="F281" s="234" t="s">
        <v>2450</v>
      </c>
      <c r="G281" s="221"/>
      <c r="H281" s="221"/>
      <c r="I281" s="224"/>
      <c r="J281" s="235">
        <f>BK281</f>
        <v>0</v>
      </c>
      <c r="K281" s="221"/>
      <c r="L281" s="226"/>
      <c r="M281" s="227"/>
      <c r="N281" s="228"/>
      <c r="O281" s="228"/>
      <c r="P281" s="229">
        <f>P282</f>
        <v>0</v>
      </c>
      <c r="Q281" s="228"/>
      <c r="R281" s="229">
        <f>R282</f>
        <v>0.0078</v>
      </c>
      <c r="S281" s="228"/>
      <c r="T281" s="230">
        <f>T282</f>
        <v>0</v>
      </c>
      <c r="AR281" s="231" t="s">
        <v>96</v>
      </c>
      <c r="AT281" s="232" t="s">
        <v>85</v>
      </c>
      <c r="AU281" s="232" t="s">
        <v>93</v>
      </c>
      <c r="AY281" s="231" t="s">
        <v>278</v>
      </c>
      <c r="BK281" s="233">
        <f>BK282</f>
        <v>0</v>
      </c>
    </row>
    <row r="282" spans="2:65" s="1" customFormat="1" ht="32.4" customHeight="1">
      <c r="B282" s="38"/>
      <c r="C282" s="236" t="s">
        <v>762</v>
      </c>
      <c r="D282" s="236" t="s">
        <v>280</v>
      </c>
      <c r="E282" s="237" t="s">
        <v>2451</v>
      </c>
      <c r="F282" s="238" t="s">
        <v>2452</v>
      </c>
      <c r="G282" s="239" t="s">
        <v>370</v>
      </c>
      <c r="H282" s="240">
        <v>10</v>
      </c>
      <c r="I282" s="241"/>
      <c r="J282" s="242">
        <f>ROUND(I282*H282,2)</f>
        <v>0</v>
      </c>
      <c r="K282" s="238" t="s">
        <v>284</v>
      </c>
      <c r="L282" s="43"/>
      <c r="M282" s="243" t="s">
        <v>1</v>
      </c>
      <c r="N282" s="244" t="s">
        <v>51</v>
      </c>
      <c r="O282" s="86"/>
      <c r="P282" s="245">
        <f>O282*H282</f>
        <v>0</v>
      </c>
      <c r="Q282" s="245">
        <v>0.00078</v>
      </c>
      <c r="R282" s="245">
        <f>Q282*H282</f>
        <v>0.0078</v>
      </c>
      <c r="S282" s="245">
        <v>0</v>
      </c>
      <c r="T282" s="246">
        <f>S282*H282</f>
        <v>0</v>
      </c>
      <c r="AR282" s="247" t="s">
        <v>362</v>
      </c>
      <c r="AT282" s="247" t="s">
        <v>280</v>
      </c>
      <c r="AU282" s="247" t="s">
        <v>96</v>
      </c>
      <c r="AY282" s="16" t="s">
        <v>278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6" t="s">
        <v>93</v>
      </c>
      <c r="BK282" s="248">
        <f>ROUND(I282*H282,2)</f>
        <v>0</v>
      </c>
      <c r="BL282" s="16" t="s">
        <v>362</v>
      </c>
      <c r="BM282" s="247" t="s">
        <v>2453</v>
      </c>
    </row>
    <row r="283" spans="2:63" s="11" customFormat="1" ht="22.8" customHeight="1">
      <c r="B283" s="220"/>
      <c r="C283" s="221"/>
      <c r="D283" s="222" t="s">
        <v>85</v>
      </c>
      <c r="E283" s="234" t="s">
        <v>2454</v>
      </c>
      <c r="F283" s="234" t="s">
        <v>2455</v>
      </c>
      <c r="G283" s="221"/>
      <c r="H283" s="221"/>
      <c r="I283" s="224"/>
      <c r="J283" s="235">
        <f>BK283</f>
        <v>0</v>
      </c>
      <c r="K283" s="221"/>
      <c r="L283" s="226"/>
      <c r="M283" s="227"/>
      <c r="N283" s="228"/>
      <c r="O283" s="228"/>
      <c r="P283" s="229">
        <f>SUM(P284:P285)</f>
        <v>0</v>
      </c>
      <c r="Q283" s="228"/>
      <c r="R283" s="229">
        <f>SUM(R284:R285)</f>
        <v>0.00216</v>
      </c>
      <c r="S283" s="228"/>
      <c r="T283" s="230">
        <f>SUM(T284:T285)</f>
        <v>0</v>
      </c>
      <c r="AR283" s="231" t="s">
        <v>96</v>
      </c>
      <c r="AT283" s="232" t="s">
        <v>85</v>
      </c>
      <c r="AU283" s="232" t="s">
        <v>93</v>
      </c>
      <c r="AY283" s="231" t="s">
        <v>278</v>
      </c>
      <c r="BK283" s="233">
        <f>SUM(BK284:BK285)</f>
        <v>0</v>
      </c>
    </row>
    <row r="284" spans="2:65" s="1" customFormat="1" ht="43.2" customHeight="1">
      <c r="B284" s="38"/>
      <c r="C284" s="236" t="s">
        <v>766</v>
      </c>
      <c r="D284" s="236" t="s">
        <v>280</v>
      </c>
      <c r="E284" s="237" t="s">
        <v>2456</v>
      </c>
      <c r="F284" s="238" t="s">
        <v>2457</v>
      </c>
      <c r="G284" s="239" t="s">
        <v>370</v>
      </c>
      <c r="H284" s="240">
        <v>2</v>
      </c>
      <c r="I284" s="241"/>
      <c r="J284" s="242">
        <f>ROUND(I284*H284,2)</f>
        <v>0</v>
      </c>
      <c r="K284" s="238" t="s">
        <v>284</v>
      </c>
      <c r="L284" s="43"/>
      <c r="M284" s="243" t="s">
        <v>1</v>
      </c>
      <c r="N284" s="244" t="s">
        <v>51</v>
      </c>
      <c r="O284" s="86"/>
      <c r="P284" s="245">
        <f>O284*H284</f>
        <v>0</v>
      </c>
      <c r="Q284" s="245">
        <v>0.00028</v>
      </c>
      <c r="R284" s="245">
        <f>Q284*H284</f>
        <v>0.00056</v>
      </c>
      <c r="S284" s="245">
        <v>0</v>
      </c>
      <c r="T284" s="246">
        <f>S284*H284</f>
        <v>0</v>
      </c>
      <c r="AR284" s="247" t="s">
        <v>362</v>
      </c>
      <c r="AT284" s="247" t="s">
        <v>280</v>
      </c>
      <c r="AU284" s="247" t="s">
        <v>96</v>
      </c>
      <c r="AY284" s="16" t="s">
        <v>278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6" t="s">
        <v>93</v>
      </c>
      <c r="BK284" s="248">
        <f>ROUND(I284*H284,2)</f>
        <v>0</v>
      </c>
      <c r="BL284" s="16" t="s">
        <v>362</v>
      </c>
      <c r="BM284" s="247" t="s">
        <v>2458</v>
      </c>
    </row>
    <row r="285" spans="2:65" s="1" customFormat="1" ht="32.4" customHeight="1">
      <c r="B285" s="38"/>
      <c r="C285" s="282" t="s">
        <v>771</v>
      </c>
      <c r="D285" s="282" t="s">
        <v>407</v>
      </c>
      <c r="E285" s="283" t="s">
        <v>2459</v>
      </c>
      <c r="F285" s="284" t="s">
        <v>2460</v>
      </c>
      <c r="G285" s="285" t="s">
        <v>370</v>
      </c>
      <c r="H285" s="286">
        <v>2</v>
      </c>
      <c r="I285" s="287"/>
      <c r="J285" s="288">
        <f>ROUND(I285*H285,2)</f>
        <v>0</v>
      </c>
      <c r="K285" s="284" t="s">
        <v>2129</v>
      </c>
      <c r="L285" s="289"/>
      <c r="M285" s="295" t="s">
        <v>1</v>
      </c>
      <c r="N285" s="296" t="s">
        <v>51</v>
      </c>
      <c r="O285" s="297"/>
      <c r="P285" s="298">
        <f>O285*H285</f>
        <v>0</v>
      </c>
      <c r="Q285" s="298">
        <v>0.0008</v>
      </c>
      <c r="R285" s="298">
        <f>Q285*H285</f>
        <v>0.0016</v>
      </c>
      <c r="S285" s="298">
        <v>0</v>
      </c>
      <c r="T285" s="299">
        <f>S285*H285</f>
        <v>0</v>
      </c>
      <c r="AR285" s="247" t="s">
        <v>444</v>
      </c>
      <c r="AT285" s="247" t="s">
        <v>407</v>
      </c>
      <c r="AU285" s="247" t="s">
        <v>96</v>
      </c>
      <c r="AY285" s="16" t="s">
        <v>278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16" t="s">
        <v>93</v>
      </c>
      <c r="BK285" s="248">
        <f>ROUND(I285*H285,2)</f>
        <v>0</v>
      </c>
      <c r="BL285" s="16" t="s">
        <v>362</v>
      </c>
      <c r="BM285" s="247" t="s">
        <v>2461</v>
      </c>
    </row>
    <row r="286" spans="2:12" s="1" customFormat="1" ht="6.95" customHeight="1">
      <c r="B286" s="61"/>
      <c r="C286" s="62"/>
      <c r="D286" s="62"/>
      <c r="E286" s="62"/>
      <c r="F286" s="62"/>
      <c r="G286" s="62"/>
      <c r="H286" s="62"/>
      <c r="I286" s="187"/>
      <c r="J286" s="62"/>
      <c r="K286" s="62"/>
      <c r="L286" s="43"/>
    </row>
  </sheetData>
  <sheetProtection password="CC35" sheet="1" objects="1" scenarios="1" formatColumns="0" formatRows="0" autoFilter="0"/>
  <autoFilter ref="C129:K285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107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24" customHeight="1">
      <c r="B9" s="43"/>
      <c r="E9" s="149" t="s">
        <v>161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2462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19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23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2463</v>
      </c>
      <c r="L22" s="43"/>
    </row>
    <row r="23" spans="2:12" s="1" customFormat="1" ht="18" customHeight="1">
      <c r="B23" s="43"/>
      <c r="E23" s="136" t="s">
        <v>2464</v>
      </c>
      <c r="I23" s="152" t="s">
        <v>34</v>
      </c>
      <c r="J23" s="136" t="s">
        <v>1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2463</v>
      </c>
      <c r="L25" s="43"/>
    </row>
    <row r="26" spans="2:12" s="1" customFormat="1" ht="18" customHeight="1">
      <c r="B26" s="43"/>
      <c r="E26" s="136" t="s">
        <v>2464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ROUND(J126,2)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ROUND((SUM(BE126:BE235)),2)</f>
        <v>0</v>
      </c>
      <c r="I35" s="168">
        <v>0.21</v>
      </c>
      <c r="J35" s="167">
        <f>ROUND(((SUM(BE126:BE235))*I35),2)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ROUND((SUM(BF126:BF235)),2)</f>
        <v>0</v>
      </c>
      <c r="I36" s="168">
        <v>0.15</v>
      </c>
      <c r="J36" s="167">
        <f>ROUND(((SUM(BF126:BF235))*I36),2)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ROUND((SUM(BG126:BG235)),2)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ROUND((SUM(BH126:BH235)),2)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ROUND((SUM(BI126:BI235)),2)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24" customHeight="1">
      <c r="B86" s="38"/>
      <c r="C86" s="39"/>
      <c r="D86" s="39"/>
      <c r="E86" s="191" t="s">
        <v>161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01.1.4.2 - Vzduchotechnika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 xml:space="preserve"> 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26.4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Ing. Romana Vacková</v>
      </c>
      <c r="K92" s="39"/>
      <c r="L92" s="43"/>
    </row>
    <row r="93" spans="2:12" s="1" customFormat="1" ht="26.4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Ing. Romana Vacková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J126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249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</row>
    <row r="99" spans="2:12" s="9" customFormat="1" ht="19.9" customHeight="1">
      <c r="B99" s="204"/>
      <c r="C99" s="128"/>
      <c r="D99" s="205" t="s">
        <v>2465</v>
      </c>
      <c r="E99" s="206"/>
      <c r="F99" s="206"/>
      <c r="G99" s="206"/>
      <c r="H99" s="206"/>
      <c r="I99" s="207"/>
      <c r="J99" s="208">
        <f>J128</f>
        <v>0</v>
      </c>
      <c r="K99" s="128"/>
      <c r="L99" s="209"/>
    </row>
    <row r="100" spans="2:12" s="9" customFormat="1" ht="14.85" customHeight="1">
      <c r="B100" s="204"/>
      <c r="C100" s="128"/>
      <c r="D100" s="205" t="s">
        <v>2466</v>
      </c>
      <c r="E100" s="206"/>
      <c r="F100" s="206"/>
      <c r="G100" s="206"/>
      <c r="H100" s="206"/>
      <c r="I100" s="207"/>
      <c r="J100" s="208">
        <f>J129</f>
        <v>0</v>
      </c>
      <c r="K100" s="128"/>
      <c r="L100" s="209"/>
    </row>
    <row r="101" spans="2:12" s="9" customFormat="1" ht="14.85" customHeight="1">
      <c r="B101" s="204"/>
      <c r="C101" s="128"/>
      <c r="D101" s="205" t="s">
        <v>2467</v>
      </c>
      <c r="E101" s="206"/>
      <c r="F101" s="206"/>
      <c r="G101" s="206"/>
      <c r="H101" s="206"/>
      <c r="I101" s="207"/>
      <c r="J101" s="208">
        <f>J143</f>
        <v>0</v>
      </c>
      <c r="K101" s="128"/>
      <c r="L101" s="209"/>
    </row>
    <row r="102" spans="2:12" s="9" customFormat="1" ht="14.85" customHeight="1">
      <c r="B102" s="204"/>
      <c r="C102" s="128"/>
      <c r="D102" s="205" t="s">
        <v>2468</v>
      </c>
      <c r="E102" s="206"/>
      <c r="F102" s="206"/>
      <c r="G102" s="206"/>
      <c r="H102" s="206"/>
      <c r="I102" s="207"/>
      <c r="J102" s="208">
        <f>J176</f>
        <v>0</v>
      </c>
      <c r="K102" s="128"/>
      <c r="L102" s="209"/>
    </row>
    <row r="103" spans="2:12" s="9" customFormat="1" ht="14.85" customHeight="1">
      <c r="B103" s="204"/>
      <c r="C103" s="128"/>
      <c r="D103" s="205" t="s">
        <v>2469</v>
      </c>
      <c r="E103" s="206"/>
      <c r="F103" s="206"/>
      <c r="G103" s="206"/>
      <c r="H103" s="206"/>
      <c r="I103" s="207"/>
      <c r="J103" s="208">
        <f>J198</f>
        <v>0</v>
      </c>
      <c r="K103" s="128"/>
      <c r="L103" s="209"/>
    </row>
    <row r="104" spans="2:12" s="9" customFormat="1" ht="14.85" customHeight="1">
      <c r="B104" s="204"/>
      <c r="C104" s="128"/>
      <c r="D104" s="205" t="s">
        <v>2470</v>
      </c>
      <c r="E104" s="206"/>
      <c r="F104" s="206"/>
      <c r="G104" s="206"/>
      <c r="H104" s="206"/>
      <c r="I104" s="207"/>
      <c r="J104" s="208">
        <f>J219</f>
        <v>0</v>
      </c>
      <c r="K104" s="128"/>
      <c r="L104" s="209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50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87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90"/>
      <c r="J110" s="64"/>
      <c r="K110" s="64"/>
      <c r="L110" s="43"/>
    </row>
    <row r="111" spans="2:12" s="1" customFormat="1" ht="24.95" customHeight="1">
      <c r="B111" s="38"/>
      <c r="C111" s="22" t="s">
        <v>263</v>
      </c>
      <c r="D111" s="39"/>
      <c r="E111" s="39"/>
      <c r="F111" s="39"/>
      <c r="G111" s="39"/>
      <c r="H111" s="39"/>
      <c r="I111" s="150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50"/>
      <c r="J112" s="39"/>
      <c r="K112" s="39"/>
      <c r="L112" s="43"/>
    </row>
    <row r="113" spans="2:12" s="1" customFormat="1" ht="12" customHeight="1">
      <c r="B113" s="38"/>
      <c r="C113" s="31" t="s">
        <v>16</v>
      </c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14.4" customHeight="1">
      <c r="B114" s="38"/>
      <c r="C114" s="39"/>
      <c r="D114" s="39"/>
      <c r="E114" s="191" t="str">
        <f>E7</f>
        <v>Speciální ZŠ, MŠ a praktická škola Ústí nad Orlicí - půdní vestavba a rekonstrukce WC</v>
      </c>
      <c r="F114" s="31"/>
      <c r="G114" s="31"/>
      <c r="H114" s="31"/>
      <c r="I114" s="150"/>
      <c r="J114" s="39"/>
      <c r="K114" s="39"/>
      <c r="L114" s="43"/>
    </row>
    <row r="115" spans="2:12" ht="12" customHeight="1">
      <c r="B115" s="20"/>
      <c r="C115" s="31" t="s">
        <v>157</v>
      </c>
      <c r="D115" s="21"/>
      <c r="E115" s="21"/>
      <c r="F115" s="21"/>
      <c r="G115" s="21"/>
      <c r="H115" s="21"/>
      <c r="I115" s="141"/>
      <c r="J115" s="21"/>
      <c r="K115" s="21"/>
      <c r="L115" s="19"/>
    </row>
    <row r="116" spans="2:12" s="1" customFormat="1" ht="24" customHeight="1">
      <c r="B116" s="38"/>
      <c r="C116" s="39"/>
      <c r="D116" s="39"/>
      <c r="E116" s="191" t="s">
        <v>161</v>
      </c>
      <c r="F116" s="39"/>
      <c r="G116" s="39"/>
      <c r="H116" s="39"/>
      <c r="I116" s="150"/>
      <c r="J116" s="39"/>
      <c r="K116" s="39"/>
      <c r="L116" s="43"/>
    </row>
    <row r="117" spans="2:12" s="1" customFormat="1" ht="12" customHeight="1">
      <c r="B117" s="38"/>
      <c r="C117" s="31" t="s">
        <v>165</v>
      </c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14.4" customHeight="1">
      <c r="B118" s="38"/>
      <c r="C118" s="39"/>
      <c r="D118" s="39"/>
      <c r="E118" s="71" t="str">
        <f>E11</f>
        <v>D 01.1.4.2 - Vzduchotechnika</v>
      </c>
      <c r="F118" s="39"/>
      <c r="G118" s="39"/>
      <c r="H118" s="39"/>
      <c r="I118" s="150"/>
      <c r="J118" s="39"/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12" s="1" customFormat="1" ht="12" customHeight="1">
      <c r="B120" s="38"/>
      <c r="C120" s="31" t="s">
        <v>22</v>
      </c>
      <c r="D120" s="39"/>
      <c r="E120" s="39"/>
      <c r="F120" s="26" t="str">
        <f>F14</f>
        <v xml:space="preserve"> </v>
      </c>
      <c r="G120" s="39"/>
      <c r="H120" s="39"/>
      <c r="I120" s="152" t="s">
        <v>24</v>
      </c>
      <c r="J120" s="74" t="str">
        <f>IF(J14="","",J14)</f>
        <v>9. 7. 2019</v>
      </c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26.4" customHeight="1">
      <c r="B122" s="38"/>
      <c r="C122" s="31" t="s">
        <v>30</v>
      </c>
      <c r="D122" s="39"/>
      <c r="E122" s="39"/>
      <c r="F122" s="26" t="str">
        <f>E17</f>
        <v>Pardubický kraj</v>
      </c>
      <c r="G122" s="39"/>
      <c r="H122" s="39"/>
      <c r="I122" s="152" t="s">
        <v>38</v>
      </c>
      <c r="J122" s="36" t="str">
        <f>E23</f>
        <v>Ing. Romana Vacková</v>
      </c>
      <c r="K122" s="39"/>
      <c r="L122" s="43"/>
    </row>
    <row r="123" spans="2:12" s="1" customFormat="1" ht="26.4" customHeight="1">
      <c r="B123" s="38"/>
      <c r="C123" s="31" t="s">
        <v>36</v>
      </c>
      <c r="D123" s="39"/>
      <c r="E123" s="39"/>
      <c r="F123" s="26" t="str">
        <f>IF(E20="","",E20)</f>
        <v>Vyplň údaj</v>
      </c>
      <c r="G123" s="39"/>
      <c r="H123" s="39"/>
      <c r="I123" s="152" t="s">
        <v>43</v>
      </c>
      <c r="J123" s="36" t="str">
        <f>E26</f>
        <v>Ing. Romana Vacková</v>
      </c>
      <c r="K123" s="39"/>
      <c r="L123" s="43"/>
    </row>
    <row r="124" spans="2:12" s="1" customFormat="1" ht="10.3" customHeight="1">
      <c r="B124" s="38"/>
      <c r="C124" s="39"/>
      <c r="D124" s="39"/>
      <c r="E124" s="39"/>
      <c r="F124" s="39"/>
      <c r="G124" s="39"/>
      <c r="H124" s="39"/>
      <c r="I124" s="150"/>
      <c r="J124" s="39"/>
      <c r="K124" s="39"/>
      <c r="L124" s="43"/>
    </row>
    <row r="125" spans="2:20" s="10" customFormat="1" ht="29.25" customHeight="1">
      <c r="B125" s="210"/>
      <c r="C125" s="211" t="s">
        <v>264</v>
      </c>
      <c r="D125" s="212" t="s">
        <v>71</v>
      </c>
      <c r="E125" s="212" t="s">
        <v>67</v>
      </c>
      <c r="F125" s="212" t="s">
        <v>68</v>
      </c>
      <c r="G125" s="212" t="s">
        <v>265</v>
      </c>
      <c r="H125" s="212" t="s">
        <v>266</v>
      </c>
      <c r="I125" s="213" t="s">
        <v>267</v>
      </c>
      <c r="J125" s="212" t="s">
        <v>237</v>
      </c>
      <c r="K125" s="214" t="s">
        <v>268</v>
      </c>
      <c r="L125" s="215"/>
      <c r="M125" s="95" t="s">
        <v>1</v>
      </c>
      <c r="N125" s="96" t="s">
        <v>50</v>
      </c>
      <c r="O125" s="96" t="s">
        <v>269</v>
      </c>
      <c r="P125" s="96" t="s">
        <v>270</v>
      </c>
      <c r="Q125" s="96" t="s">
        <v>271</v>
      </c>
      <c r="R125" s="96" t="s">
        <v>272</v>
      </c>
      <c r="S125" s="96" t="s">
        <v>273</v>
      </c>
      <c r="T125" s="97" t="s">
        <v>274</v>
      </c>
    </row>
    <row r="126" spans="2:63" s="1" customFormat="1" ht="22.8" customHeight="1">
      <c r="B126" s="38"/>
      <c r="C126" s="102" t="s">
        <v>275</v>
      </c>
      <c r="D126" s="39"/>
      <c r="E126" s="39"/>
      <c r="F126" s="39"/>
      <c r="G126" s="39"/>
      <c r="H126" s="39"/>
      <c r="I126" s="150"/>
      <c r="J126" s="216">
        <f>BK126</f>
        <v>0</v>
      </c>
      <c r="K126" s="39"/>
      <c r="L126" s="43"/>
      <c r="M126" s="98"/>
      <c r="N126" s="99"/>
      <c r="O126" s="99"/>
      <c r="P126" s="217">
        <f>P127</f>
        <v>0</v>
      </c>
      <c r="Q126" s="99"/>
      <c r="R126" s="217">
        <f>R127</f>
        <v>0</v>
      </c>
      <c r="S126" s="99"/>
      <c r="T126" s="218">
        <f>T127</f>
        <v>0</v>
      </c>
      <c r="AT126" s="16" t="s">
        <v>85</v>
      </c>
      <c r="AU126" s="16" t="s">
        <v>239</v>
      </c>
      <c r="BK126" s="219">
        <f>BK127</f>
        <v>0</v>
      </c>
    </row>
    <row r="127" spans="2:63" s="11" customFormat="1" ht="25.9" customHeight="1">
      <c r="B127" s="220"/>
      <c r="C127" s="221"/>
      <c r="D127" s="222" t="s">
        <v>85</v>
      </c>
      <c r="E127" s="223" t="s">
        <v>953</v>
      </c>
      <c r="F127" s="223" t="s">
        <v>954</v>
      </c>
      <c r="G127" s="221"/>
      <c r="H127" s="221"/>
      <c r="I127" s="224"/>
      <c r="J127" s="225">
        <f>BK127</f>
        <v>0</v>
      </c>
      <c r="K127" s="221"/>
      <c r="L127" s="226"/>
      <c r="M127" s="227"/>
      <c r="N127" s="228"/>
      <c r="O127" s="228"/>
      <c r="P127" s="229">
        <f>P128</f>
        <v>0</v>
      </c>
      <c r="Q127" s="228"/>
      <c r="R127" s="229">
        <f>R128</f>
        <v>0</v>
      </c>
      <c r="S127" s="228"/>
      <c r="T127" s="230">
        <f>T128</f>
        <v>0</v>
      </c>
      <c r="AR127" s="231" t="s">
        <v>96</v>
      </c>
      <c r="AT127" s="232" t="s">
        <v>85</v>
      </c>
      <c r="AU127" s="232" t="s">
        <v>86</v>
      </c>
      <c r="AY127" s="231" t="s">
        <v>278</v>
      </c>
      <c r="BK127" s="233">
        <f>BK128</f>
        <v>0</v>
      </c>
    </row>
    <row r="128" spans="2:63" s="11" customFormat="1" ht="22.8" customHeight="1">
      <c r="B128" s="220"/>
      <c r="C128" s="221"/>
      <c r="D128" s="222" t="s">
        <v>85</v>
      </c>
      <c r="E128" s="234" t="s">
        <v>2471</v>
      </c>
      <c r="F128" s="234" t="s">
        <v>106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P129+P143+P176+P198+P219</f>
        <v>0</v>
      </c>
      <c r="Q128" s="228"/>
      <c r="R128" s="229">
        <f>R129+R143+R176+R198+R219</f>
        <v>0</v>
      </c>
      <c r="S128" s="228"/>
      <c r="T128" s="230">
        <f>T129+T143+T176+T198+T219</f>
        <v>0</v>
      </c>
      <c r="AR128" s="231" t="s">
        <v>96</v>
      </c>
      <c r="AT128" s="232" t="s">
        <v>85</v>
      </c>
      <c r="AU128" s="232" t="s">
        <v>93</v>
      </c>
      <c r="AY128" s="231" t="s">
        <v>278</v>
      </c>
      <c r="BK128" s="233">
        <f>BK129+BK143+BK176+BK198+BK219</f>
        <v>0</v>
      </c>
    </row>
    <row r="129" spans="2:63" s="11" customFormat="1" ht="20.85" customHeight="1">
      <c r="B129" s="220"/>
      <c r="C129" s="221"/>
      <c r="D129" s="222" t="s">
        <v>85</v>
      </c>
      <c r="E129" s="234" t="s">
        <v>2472</v>
      </c>
      <c r="F129" s="234" t="s">
        <v>2473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SUM(P130:P142)</f>
        <v>0</v>
      </c>
      <c r="Q129" s="228"/>
      <c r="R129" s="229">
        <f>SUM(R130:R142)</f>
        <v>0</v>
      </c>
      <c r="S129" s="228"/>
      <c r="T129" s="230">
        <f>SUM(T130:T142)</f>
        <v>0</v>
      </c>
      <c r="AR129" s="231" t="s">
        <v>93</v>
      </c>
      <c r="AT129" s="232" t="s">
        <v>85</v>
      </c>
      <c r="AU129" s="232" t="s">
        <v>96</v>
      </c>
      <c r="AY129" s="231" t="s">
        <v>278</v>
      </c>
      <c r="BK129" s="233">
        <f>SUM(BK130:BK142)</f>
        <v>0</v>
      </c>
    </row>
    <row r="130" spans="2:65" s="1" customFormat="1" ht="172.8" customHeight="1">
      <c r="B130" s="38"/>
      <c r="C130" s="236" t="s">
        <v>93</v>
      </c>
      <c r="D130" s="236" t="s">
        <v>280</v>
      </c>
      <c r="E130" s="237" t="s">
        <v>2474</v>
      </c>
      <c r="F130" s="238" t="s">
        <v>2475</v>
      </c>
      <c r="G130" s="239" t="s">
        <v>2476</v>
      </c>
      <c r="H130" s="240">
        <v>1</v>
      </c>
      <c r="I130" s="241"/>
      <c r="J130" s="242">
        <f>ROUND(I130*H130,2)</f>
        <v>0</v>
      </c>
      <c r="K130" s="238" t="s">
        <v>2477</v>
      </c>
      <c r="L130" s="43"/>
      <c r="M130" s="243" t="s">
        <v>1</v>
      </c>
      <c r="N130" s="244" t="s">
        <v>51</v>
      </c>
      <c r="O130" s="86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7" t="s">
        <v>285</v>
      </c>
      <c r="AT130" s="247" t="s">
        <v>280</v>
      </c>
      <c r="AU130" s="247" t="s">
        <v>140</v>
      </c>
      <c r="AY130" s="16" t="s">
        <v>278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93</v>
      </c>
      <c r="BK130" s="248">
        <f>ROUND(I130*H130,2)</f>
        <v>0</v>
      </c>
      <c r="BL130" s="16" t="s">
        <v>285</v>
      </c>
      <c r="BM130" s="247" t="s">
        <v>96</v>
      </c>
    </row>
    <row r="131" spans="2:65" s="1" customFormat="1" ht="14.4" customHeight="1">
      <c r="B131" s="38"/>
      <c r="C131" s="236" t="s">
        <v>96</v>
      </c>
      <c r="D131" s="236" t="s">
        <v>280</v>
      </c>
      <c r="E131" s="237" t="s">
        <v>2478</v>
      </c>
      <c r="F131" s="238" t="s">
        <v>2479</v>
      </c>
      <c r="G131" s="239" t="s">
        <v>2476</v>
      </c>
      <c r="H131" s="240">
        <v>1</v>
      </c>
      <c r="I131" s="241"/>
      <c r="J131" s="242">
        <f>ROUND(I131*H131,2)</f>
        <v>0</v>
      </c>
      <c r="K131" s="238" t="s">
        <v>2477</v>
      </c>
      <c r="L131" s="43"/>
      <c r="M131" s="243" t="s">
        <v>1</v>
      </c>
      <c r="N131" s="244" t="s">
        <v>51</v>
      </c>
      <c r="O131" s="86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7" t="s">
        <v>285</v>
      </c>
      <c r="AT131" s="247" t="s">
        <v>280</v>
      </c>
      <c r="AU131" s="247" t="s">
        <v>140</v>
      </c>
      <c r="AY131" s="16" t="s">
        <v>278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93</v>
      </c>
      <c r="BK131" s="248">
        <f>ROUND(I131*H131,2)</f>
        <v>0</v>
      </c>
      <c r="BL131" s="16" t="s">
        <v>285</v>
      </c>
      <c r="BM131" s="247" t="s">
        <v>285</v>
      </c>
    </row>
    <row r="132" spans="2:65" s="1" customFormat="1" ht="32.4" customHeight="1">
      <c r="B132" s="38"/>
      <c r="C132" s="236" t="s">
        <v>140</v>
      </c>
      <c r="D132" s="236" t="s">
        <v>280</v>
      </c>
      <c r="E132" s="237" t="s">
        <v>2480</v>
      </c>
      <c r="F132" s="238" t="s">
        <v>2481</v>
      </c>
      <c r="G132" s="239" t="s">
        <v>2476</v>
      </c>
      <c r="H132" s="240">
        <v>2</v>
      </c>
      <c r="I132" s="241"/>
      <c r="J132" s="242">
        <f>ROUND(I132*H132,2)</f>
        <v>0</v>
      </c>
      <c r="K132" s="238" t="s">
        <v>2477</v>
      </c>
      <c r="L132" s="43"/>
      <c r="M132" s="243" t="s">
        <v>1</v>
      </c>
      <c r="N132" s="244" t="s">
        <v>51</v>
      </c>
      <c r="O132" s="86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7" t="s">
        <v>285</v>
      </c>
      <c r="AT132" s="247" t="s">
        <v>280</v>
      </c>
      <c r="AU132" s="247" t="s">
        <v>140</v>
      </c>
      <c r="AY132" s="16" t="s">
        <v>278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93</v>
      </c>
      <c r="BK132" s="248">
        <f>ROUND(I132*H132,2)</f>
        <v>0</v>
      </c>
      <c r="BL132" s="16" t="s">
        <v>285</v>
      </c>
      <c r="BM132" s="247" t="s">
        <v>304</v>
      </c>
    </row>
    <row r="133" spans="2:65" s="1" customFormat="1" ht="54" customHeight="1">
      <c r="B133" s="38"/>
      <c r="C133" s="236" t="s">
        <v>285</v>
      </c>
      <c r="D133" s="236" t="s">
        <v>280</v>
      </c>
      <c r="E133" s="237" t="s">
        <v>2482</v>
      </c>
      <c r="F133" s="238" t="s">
        <v>2483</v>
      </c>
      <c r="G133" s="239" t="s">
        <v>2476</v>
      </c>
      <c r="H133" s="240">
        <v>5</v>
      </c>
      <c r="I133" s="241"/>
      <c r="J133" s="242">
        <f>ROUND(I133*H133,2)</f>
        <v>0</v>
      </c>
      <c r="K133" s="238" t="s">
        <v>2477</v>
      </c>
      <c r="L133" s="43"/>
      <c r="M133" s="243" t="s">
        <v>1</v>
      </c>
      <c r="N133" s="244" t="s">
        <v>51</v>
      </c>
      <c r="O133" s="86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7" t="s">
        <v>285</v>
      </c>
      <c r="AT133" s="247" t="s">
        <v>280</v>
      </c>
      <c r="AU133" s="247" t="s">
        <v>140</v>
      </c>
      <c r="AY133" s="16" t="s">
        <v>278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93</v>
      </c>
      <c r="BK133" s="248">
        <f>ROUND(I133*H133,2)</f>
        <v>0</v>
      </c>
      <c r="BL133" s="16" t="s">
        <v>285</v>
      </c>
      <c r="BM133" s="247" t="s">
        <v>316</v>
      </c>
    </row>
    <row r="134" spans="2:65" s="1" customFormat="1" ht="54" customHeight="1">
      <c r="B134" s="38"/>
      <c r="C134" s="236" t="s">
        <v>300</v>
      </c>
      <c r="D134" s="236" t="s">
        <v>280</v>
      </c>
      <c r="E134" s="237" t="s">
        <v>2484</v>
      </c>
      <c r="F134" s="238" t="s">
        <v>2485</v>
      </c>
      <c r="G134" s="239" t="s">
        <v>2486</v>
      </c>
      <c r="H134" s="240">
        <v>3</v>
      </c>
      <c r="I134" s="241"/>
      <c r="J134" s="242">
        <f>ROUND(I134*H134,2)</f>
        <v>0</v>
      </c>
      <c r="K134" s="238" t="s">
        <v>2477</v>
      </c>
      <c r="L134" s="43"/>
      <c r="M134" s="243" t="s">
        <v>1</v>
      </c>
      <c r="N134" s="244" t="s">
        <v>51</v>
      </c>
      <c r="O134" s="86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7" t="s">
        <v>285</v>
      </c>
      <c r="AT134" s="247" t="s">
        <v>280</v>
      </c>
      <c r="AU134" s="247" t="s">
        <v>140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285</v>
      </c>
      <c r="BM134" s="247" t="s">
        <v>326</v>
      </c>
    </row>
    <row r="135" spans="2:65" s="1" customFormat="1" ht="86.4" customHeight="1">
      <c r="B135" s="38"/>
      <c r="C135" s="236" t="s">
        <v>304</v>
      </c>
      <c r="D135" s="236" t="s">
        <v>280</v>
      </c>
      <c r="E135" s="237" t="s">
        <v>2487</v>
      </c>
      <c r="F135" s="238" t="s">
        <v>2488</v>
      </c>
      <c r="G135" s="239" t="s">
        <v>2476</v>
      </c>
      <c r="H135" s="240">
        <v>1</v>
      </c>
      <c r="I135" s="241"/>
      <c r="J135" s="242">
        <f>ROUND(I135*H135,2)</f>
        <v>0</v>
      </c>
      <c r="K135" s="238" t="s">
        <v>2477</v>
      </c>
      <c r="L135" s="43"/>
      <c r="M135" s="243" t="s">
        <v>1</v>
      </c>
      <c r="N135" s="244" t="s">
        <v>51</v>
      </c>
      <c r="O135" s="86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7" t="s">
        <v>285</v>
      </c>
      <c r="AT135" s="247" t="s">
        <v>280</v>
      </c>
      <c r="AU135" s="247" t="s">
        <v>140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285</v>
      </c>
      <c r="BM135" s="247" t="s">
        <v>336</v>
      </c>
    </row>
    <row r="136" spans="2:65" s="1" customFormat="1" ht="21.6" customHeight="1">
      <c r="B136" s="38"/>
      <c r="C136" s="236" t="s">
        <v>309</v>
      </c>
      <c r="D136" s="236" t="s">
        <v>280</v>
      </c>
      <c r="E136" s="237" t="s">
        <v>2489</v>
      </c>
      <c r="F136" s="238" t="s">
        <v>2490</v>
      </c>
      <c r="G136" s="239" t="s">
        <v>2476</v>
      </c>
      <c r="H136" s="240">
        <v>1</v>
      </c>
      <c r="I136" s="241"/>
      <c r="J136" s="242">
        <f>ROUND(I136*H136,2)</f>
        <v>0</v>
      </c>
      <c r="K136" s="238" t="s">
        <v>2477</v>
      </c>
      <c r="L136" s="43"/>
      <c r="M136" s="243" t="s">
        <v>1</v>
      </c>
      <c r="N136" s="244" t="s">
        <v>51</v>
      </c>
      <c r="O136" s="86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7" t="s">
        <v>285</v>
      </c>
      <c r="AT136" s="247" t="s">
        <v>280</v>
      </c>
      <c r="AU136" s="247" t="s">
        <v>140</v>
      </c>
      <c r="AY136" s="16" t="s">
        <v>278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93</v>
      </c>
      <c r="BK136" s="248">
        <f>ROUND(I136*H136,2)</f>
        <v>0</v>
      </c>
      <c r="BL136" s="16" t="s">
        <v>285</v>
      </c>
      <c r="BM136" s="247" t="s">
        <v>348</v>
      </c>
    </row>
    <row r="137" spans="2:65" s="1" customFormat="1" ht="14.4" customHeight="1">
      <c r="B137" s="38"/>
      <c r="C137" s="236" t="s">
        <v>316</v>
      </c>
      <c r="D137" s="236" t="s">
        <v>280</v>
      </c>
      <c r="E137" s="237" t="s">
        <v>2491</v>
      </c>
      <c r="F137" s="238" t="s">
        <v>2492</v>
      </c>
      <c r="G137" s="239" t="s">
        <v>2476</v>
      </c>
      <c r="H137" s="240">
        <v>6</v>
      </c>
      <c r="I137" s="241"/>
      <c r="J137" s="242">
        <f>ROUND(I137*H137,2)</f>
        <v>0</v>
      </c>
      <c r="K137" s="238" t="s">
        <v>2477</v>
      </c>
      <c r="L137" s="43"/>
      <c r="M137" s="243" t="s">
        <v>1</v>
      </c>
      <c r="N137" s="244" t="s">
        <v>51</v>
      </c>
      <c r="O137" s="86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7" t="s">
        <v>285</v>
      </c>
      <c r="AT137" s="247" t="s">
        <v>280</v>
      </c>
      <c r="AU137" s="247" t="s">
        <v>140</v>
      </c>
      <c r="AY137" s="16" t="s">
        <v>278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93</v>
      </c>
      <c r="BK137" s="248">
        <f>ROUND(I137*H137,2)</f>
        <v>0</v>
      </c>
      <c r="BL137" s="16" t="s">
        <v>285</v>
      </c>
      <c r="BM137" s="247" t="s">
        <v>362</v>
      </c>
    </row>
    <row r="138" spans="2:65" s="1" customFormat="1" ht="14.4" customHeight="1">
      <c r="B138" s="38"/>
      <c r="C138" s="236" t="s">
        <v>321</v>
      </c>
      <c r="D138" s="236" t="s">
        <v>280</v>
      </c>
      <c r="E138" s="237" t="s">
        <v>2493</v>
      </c>
      <c r="F138" s="238" t="s">
        <v>2494</v>
      </c>
      <c r="G138" s="239" t="s">
        <v>2476</v>
      </c>
      <c r="H138" s="240">
        <v>4</v>
      </c>
      <c r="I138" s="241"/>
      <c r="J138" s="242">
        <f>ROUND(I138*H138,2)</f>
        <v>0</v>
      </c>
      <c r="K138" s="238" t="s">
        <v>2477</v>
      </c>
      <c r="L138" s="43"/>
      <c r="M138" s="243" t="s">
        <v>1</v>
      </c>
      <c r="N138" s="244" t="s">
        <v>51</v>
      </c>
      <c r="O138" s="86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7" t="s">
        <v>285</v>
      </c>
      <c r="AT138" s="247" t="s">
        <v>280</v>
      </c>
      <c r="AU138" s="247" t="s">
        <v>140</v>
      </c>
      <c r="AY138" s="16" t="s">
        <v>278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93</v>
      </c>
      <c r="BK138" s="248">
        <f>ROUND(I138*H138,2)</f>
        <v>0</v>
      </c>
      <c r="BL138" s="16" t="s">
        <v>285</v>
      </c>
      <c r="BM138" s="247" t="s">
        <v>373</v>
      </c>
    </row>
    <row r="139" spans="2:65" s="1" customFormat="1" ht="14.4" customHeight="1">
      <c r="B139" s="38"/>
      <c r="C139" s="236" t="s">
        <v>326</v>
      </c>
      <c r="D139" s="236" t="s">
        <v>280</v>
      </c>
      <c r="E139" s="237" t="s">
        <v>2495</v>
      </c>
      <c r="F139" s="238" t="s">
        <v>2496</v>
      </c>
      <c r="G139" s="239" t="s">
        <v>2476</v>
      </c>
      <c r="H139" s="240">
        <v>1</v>
      </c>
      <c r="I139" s="241"/>
      <c r="J139" s="242">
        <f>ROUND(I139*H139,2)</f>
        <v>0</v>
      </c>
      <c r="K139" s="238" t="s">
        <v>2477</v>
      </c>
      <c r="L139" s="43"/>
      <c r="M139" s="243" t="s">
        <v>1</v>
      </c>
      <c r="N139" s="244" t="s">
        <v>51</v>
      </c>
      <c r="O139" s="86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7" t="s">
        <v>285</v>
      </c>
      <c r="AT139" s="247" t="s">
        <v>280</v>
      </c>
      <c r="AU139" s="247" t="s">
        <v>140</v>
      </c>
      <c r="AY139" s="16" t="s">
        <v>278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93</v>
      </c>
      <c r="BK139" s="248">
        <f>ROUND(I139*H139,2)</f>
        <v>0</v>
      </c>
      <c r="BL139" s="16" t="s">
        <v>285</v>
      </c>
      <c r="BM139" s="247" t="s">
        <v>382</v>
      </c>
    </row>
    <row r="140" spans="2:65" s="1" customFormat="1" ht="21.6" customHeight="1">
      <c r="B140" s="38"/>
      <c r="C140" s="236" t="s">
        <v>330</v>
      </c>
      <c r="D140" s="236" t="s">
        <v>280</v>
      </c>
      <c r="E140" s="237" t="s">
        <v>2497</v>
      </c>
      <c r="F140" s="238" t="s">
        <v>2498</v>
      </c>
      <c r="G140" s="239" t="s">
        <v>312</v>
      </c>
      <c r="H140" s="240">
        <v>4</v>
      </c>
      <c r="I140" s="241"/>
      <c r="J140" s="242">
        <f>ROUND(I140*H140,2)</f>
        <v>0</v>
      </c>
      <c r="K140" s="238" t="s">
        <v>2477</v>
      </c>
      <c r="L140" s="43"/>
      <c r="M140" s="243" t="s">
        <v>1</v>
      </c>
      <c r="N140" s="244" t="s">
        <v>51</v>
      </c>
      <c r="O140" s="86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7" t="s">
        <v>285</v>
      </c>
      <c r="AT140" s="247" t="s">
        <v>280</v>
      </c>
      <c r="AU140" s="247" t="s">
        <v>140</v>
      </c>
      <c r="AY140" s="16" t="s">
        <v>278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93</v>
      </c>
      <c r="BK140" s="248">
        <f>ROUND(I140*H140,2)</f>
        <v>0</v>
      </c>
      <c r="BL140" s="16" t="s">
        <v>285</v>
      </c>
      <c r="BM140" s="247" t="s">
        <v>390</v>
      </c>
    </row>
    <row r="141" spans="2:65" s="1" customFormat="1" ht="21.6" customHeight="1">
      <c r="B141" s="38"/>
      <c r="C141" s="236" t="s">
        <v>336</v>
      </c>
      <c r="D141" s="236" t="s">
        <v>280</v>
      </c>
      <c r="E141" s="237" t="s">
        <v>2499</v>
      </c>
      <c r="F141" s="238" t="s">
        <v>2500</v>
      </c>
      <c r="G141" s="239" t="s">
        <v>1813</v>
      </c>
      <c r="H141" s="240">
        <v>30</v>
      </c>
      <c r="I141" s="241"/>
      <c r="J141" s="242">
        <f>ROUND(I141*H141,2)</f>
        <v>0</v>
      </c>
      <c r="K141" s="238" t="s">
        <v>2477</v>
      </c>
      <c r="L141" s="43"/>
      <c r="M141" s="243" t="s">
        <v>1</v>
      </c>
      <c r="N141" s="244" t="s">
        <v>51</v>
      </c>
      <c r="O141" s="86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7" t="s">
        <v>285</v>
      </c>
      <c r="AT141" s="247" t="s">
        <v>280</v>
      </c>
      <c r="AU141" s="247" t="s">
        <v>140</v>
      </c>
      <c r="AY141" s="16" t="s">
        <v>278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93</v>
      </c>
      <c r="BK141" s="248">
        <f>ROUND(I141*H141,2)</f>
        <v>0</v>
      </c>
      <c r="BL141" s="16" t="s">
        <v>285</v>
      </c>
      <c r="BM141" s="247" t="s">
        <v>400</v>
      </c>
    </row>
    <row r="142" spans="2:65" s="1" customFormat="1" ht="14.4" customHeight="1">
      <c r="B142" s="38"/>
      <c r="C142" s="236" t="s">
        <v>342</v>
      </c>
      <c r="D142" s="236" t="s">
        <v>280</v>
      </c>
      <c r="E142" s="237" t="s">
        <v>2501</v>
      </c>
      <c r="F142" s="238" t="s">
        <v>2502</v>
      </c>
      <c r="G142" s="239" t="s">
        <v>2503</v>
      </c>
      <c r="H142" s="240">
        <v>8</v>
      </c>
      <c r="I142" s="241"/>
      <c r="J142" s="242">
        <f>ROUND(I142*H142,2)</f>
        <v>0</v>
      </c>
      <c r="K142" s="238" t="s">
        <v>2477</v>
      </c>
      <c r="L142" s="43"/>
      <c r="M142" s="243" t="s">
        <v>1</v>
      </c>
      <c r="N142" s="244" t="s">
        <v>51</v>
      </c>
      <c r="O142" s="86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7" t="s">
        <v>285</v>
      </c>
      <c r="AT142" s="247" t="s">
        <v>280</v>
      </c>
      <c r="AU142" s="247" t="s">
        <v>140</v>
      </c>
      <c r="AY142" s="16" t="s">
        <v>278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93</v>
      </c>
      <c r="BK142" s="248">
        <f>ROUND(I142*H142,2)</f>
        <v>0</v>
      </c>
      <c r="BL142" s="16" t="s">
        <v>285</v>
      </c>
      <c r="BM142" s="247" t="s">
        <v>411</v>
      </c>
    </row>
    <row r="143" spans="2:63" s="11" customFormat="1" ht="20.85" customHeight="1">
      <c r="B143" s="220"/>
      <c r="C143" s="221"/>
      <c r="D143" s="222" t="s">
        <v>85</v>
      </c>
      <c r="E143" s="234" t="s">
        <v>2504</v>
      </c>
      <c r="F143" s="234" t="s">
        <v>2505</v>
      </c>
      <c r="G143" s="221"/>
      <c r="H143" s="221"/>
      <c r="I143" s="224"/>
      <c r="J143" s="235">
        <f>BK143</f>
        <v>0</v>
      </c>
      <c r="K143" s="221"/>
      <c r="L143" s="226"/>
      <c r="M143" s="227"/>
      <c r="N143" s="228"/>
      <c r="O143" s="228"/>
      <c r="P143" s="229">
        <f>SUM(P144:P175)</f>
        <v>0</v>
      </c>
      <c r="Q143" s="228"/>
      <c r="R143" s="229">
        <f>SUM(R144:R175)</f>
        <v>0</v>
      </c>
      <c r="S143" s="228"/>
      <c r="T143" s="230">
        <f>SUM(T144:T175)</f>
        <v>0</v>
      </c>
      <c r="AR143" s="231" t="s">
        <v>93</v>
      </c>
      <c r="AT143" s="232" t="s">
        <v>85</v>
      </c>
      <c r="AU143" s="232" t="s">
        <v>96</v>
      </c>
      <c r="AY143" s="231" t="s">
        <v>278</v>
      </c>
      <c r="BK143" s="233">
        <f>SUM(BK144:BK175)</f>
        <v>0</v>
      </c>
    </row>
    <row r="144" spans="2:65" s="1" customFormat="1" ht="194.4" customHeight="1">
      <c r="B144" s="38"/>
      <c r="C144" s="236" t="s">
        <v>348</v>
      </c>
      <c r="D144" s="236" t="s">
        <v>280</v>
      </c>
      <c r="E144" s="237" t="s">
        <v>2506</v>
      </c>
      <c r="F144" s="238" t="s">
        <v>2507</v>
      </c>
      <c r="G144" s="239" t="s">
        <v>2476</v>
      </c>
      <c r="H144" s="240">
        <v>1</v>
      </c>
      <c r="I144" s="241"/>
      <c r="J144" s="242">
        <f>ROUND(I144*H144,2)</f>
        <v>0</v>
      </c>
      <c r="K144" s="238" t="s">
        <v>2477</v>
      </c>
      <c r="L144" s="43"/>
      <c r="M144" s="243" t="s">
        <v>1</v>
      </c>
      <c r="N144" s="244" t="s">
        <v>51</v>
      </c>
      <c r="O144" s="86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7" t="s">
        <v>285</v>
      </c>
      <c r="AT144" s="247" t="s">
        <v>280</v>
      </c>
      <c r="AU144" s="247" t="s">
        <v>140</v>
      </c>
      <c r="AY144" s="16" t="s">
        <v>278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93</v>
      </c>
      <c r="BK144" s="248">
        <f>ROUND(I144*H144,2)</f>
        <v>0</v>
      </c>
      <c r="BL144" s="16" t="s">
        <v>285</v>
      </c>
      <c r="BM144" s="247" t="s">
        <v>421</v>
      </c>
    </row>
    <row r="145" spans="2:65" s="1" customFormat="1" ht="14.4" customHeight="1">
      <c r="B145" s="38"/>
      <c r="C145" s="236" t="s">
        <v>8</v>
      </c>
      <c r="D145" s="236" t="s">
        <v>280</v>
      </c>
      <c r="E145" s="237" t="s">
        <v>2508</v>
      </c>
      <c r="F145" s="238" t="s">
        <v>2509</v>
      </c>
      <c r="G145" s="239" t="s">
        <v>2476</v>
      </c>
      <c r="H145" s="240">
        <v>4</v>
      </c>
      <c r="I145" s="241"/>
      <c r="J145" s="242">
        <f>ROUND(I145*H145,2)</f>
        <v>0</v>
      </c>
      <c r="K145" s="238" t="s">
        <v>2477</v>
      </c>
      <c r="L145" s="43"/>
      <c r="M145" s="243" t="s">
        <v>1</v>
      </c>
      <c r="N145" s="244" t="s">
        <v>51</v>
      </c>
      <c r="O145" s="86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47" t="s">
        <v>285</v>
      </c>
      <c r="AT145" s="247" t="s">
        <v>280</v>
      </c>
      <c r="AU145" s="247" t="s">
        <v>140</v>
      </c>
      <c r="AY145" s="16" t="s">
        <v>278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93</v>
      </c>
      <c r="BK145" s="248">
        <f>ROUND(I145*H145,2)</f>
        <v>0</v>
      </c>
      <c r="BL145" s="16" t="s">
        <v>285</v>
      </c>
      <c r="BM145" s="247" t="s">
        <v>431</v>
      </c>
    </row>
    <row r="146" spans="2:65" s="1" customFormat="1" ht="21.6" customHeight="1">
      <c r="B146" s="38"/>
      <c r="C146" s="236" t="s">
        <v>362</v>
      </c>
      <c r="D146" s="236" t="s">
        <v>280</v>
      </c>
      <c r="E146" s="237" t="s">
        <v>2510</v>
      </c>
      <c r="F146" s="238" t="s">
        <v>2511</v>
      </c>
      <c r="G146" s="239" t="s">
        <v>2476</v>
      </c>
      <c r="H146" s="240">
        <v>4</v>
      </c>
      <c r="I146" s="241"/>
      <c r="J146" s="242">
        <f>ROUND(I146*H146,2)</f>
        <v>0</v>
      </c>
      <c r="K146" s="238" t="s">
        <v>2477</v>
      </c>
      <c r="L146" s="43"/>
      <c r="M146" s="243" t="s">
        <v>1</v>
      </c>
      <c r="N146" s="244" t="s">
        <v>51</v>
      </c>
      <c r="O146" s="86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47" t="s">
        <v>285</v>
      </c>
      <c r="AT146" s="247" t="s">
        <v>280</v>
      </c>
      <c r="AU146" s="247" t="s">
        <v>140</v>
      </c>
      <c r="AY146" s="16" t="s">
        <v>278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93</v>
      </c>
      <c r="BK146" s="248">
        <f>ROUND(I146*H146,2)</f>
        <v>0</v>
      </c>
      <c r="BL146" s="16" t="s">
        <v>285</v>
      </c>
      <c r="BM146" s="247" t="s">
        <v>444</v>
      </c>
    </row>
    <row r="147" spans="2:65" s="1" customFormat="1" ht="21.6" customHeight="1">
      <c r="B147" s="38"/>
      <c r="C147" s="236" t="s">
        <v>367</v>
      </c>
      <c r="D147" s="236" t="s">
        <v>280</v>
      </c>
      <c r="E147" s="237" t="s">
        <v>2512</v>
      </c>
      <c r="F147" s="238" t="s">
        <v>2513</v>
      </c>
      <c r="G147" s="239" t="s">
        <v>2476</v>
      </c>
      <c r="H147" s="240">
        <v>2</v>
      </c>
      <c r="I147" s="241"/>
      <c r="J147" s="242">
        <f>ROUND(I147*H147,2)</f>
        <v>0</v>
      </c>
      <c r="K147" s="238" t="s">
        <v>2477</v>
      </c>
      <c r="L147" s="43"/>
      <c r="M147" s="243" t="s">
        <v>1</v>
      </c>
      <c r="N147" s="244" t="s">
        <v>51</v>
      </c>
      <c r="O147" s="86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47" t="s">
        <v>285</v>
      </c>
      <c r="AT147" s="247" t="s">
        <v>280</v>
      </c>
      <c r="AU147" s="247" t="s">
        <v>140</v>
      </c>
      <c r="AY147" s="16" t="s">
        <v>278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93</v>
      </c>
      <c r="BK147" s="248">
        <f>ROUND(I147*H147,2)</f>
        <v>0</v>
      </c>
      <c r="BL147" s="16" t="s">
        <v>285</v>
      </c>
      <c r="BM147" s="247" t="s">
        <v>454</v>
      </c>
    </row>
    <row r="148" spans="2:65" s="1" customFormat="1" ht="54" customHeight="1">
      <c r="B148" s="38"/>
      <c r="C148" s="236" t="s">
        <v>373</v>
      </c>
      <c r="D148" s="236" t="s">
        <v>280</v>
      </c>
      <c r="E148" s="237" t="s">
        <v>2514</v>
      </c>
      <c r="F148" s="238" t="s">
        <v>2515</v>
      </c>
      <c r="G148" s="239" t="s">
        <v>2476</v>
      </c>
      <c r="H148" s="240">
        <v>1</v>
      </c>
      <c r="I148" s="241"/>
      <c r="J148" s="242">
        <f>ROUND(I148*H148,2)</f>
        <v>0</v>
      </c>
      <c r="K148" s="238" t="s">
        <v>2477</v>
      </c>
      <c r="L148" s="43"/>
      <c r="M148" s="243" t="s">
        <v>1</v>
      </c>
      <c r="N148" s="244" t="s">
        <v>51</v>
      </c>
      <c r="O148" s="86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7" t="s">
        <v>285</v>
      </c>
      <c r="AT148" s="247" t="s">
        <v>280</v>
      </c>
      <c r="AU148" s="247" t="s">
        <v>140</v>
      </c>
      <c r="AY148" s="16" t="s">
        <v>278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93</v>
      </c>
      <c r="BK148" s="248">
        <f>ROUND(I148*H148,2)</f>
        <v>0</v>
      </c>
      <c r="BL148" s="16" t="s">
        <v>285</v>
      </c>
      <c r="BM148" s="247" t="s">
        <v>463</v>
      </c>
    </row>
    <row r="149" spans="2:65" s="1" customFormat="1" ht="43.2" customHeight="1">
      <c r="B149" s="38"/>
      <c r="C149" s="236" t="s">
        <v>377</v>
      </c>
      <c r="D149" s="236" t="s">
        <v>280</v>
      </c>
      <c r="E149" s="237" t="s">
        <v>2516</v>
      </c>
      <c r="F149" s="238" t="s">
        <v>2517</v>
      </c>
      <c r="G149" s="239" t="s">
        <v>2486</v>
      </c>
      <c r="H149" s="240">
        <v>1</v>
      </c>
      <c r="I149" s="241"/>
      <c r="J149" s="242">
        <f>ROUND(I149*H149,2)</f>
        <v>0</v>
      </c>
      <c r="K149" s="238" t="s">
        <v>2477</v>
      </c>
      <c r="L149" s="43"/>
      <c r="M149" s="243" t="s">
        <v>1</v>
      </c>
      <c r="N149" s="244" t="s">
        <v>51</v>
      </c>
      <c r="O149" s="86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7" t="s">
        <v>285</v>
      </c>
      <c r="AT149" s="247" t="s">
        <v>280</v>
      </c>
      <c r="AU149" s="247" t="s">
        <v>140</v>
      </c>
      <c r="AY149" s="16" t="s">
        <v>278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93</v>
      </c>
      <c r="BK149" s="248">
        <f>ROUND(I149*H149,2)</f>
        <v>0</v>
      </c>
      <c r="BL149" s="16" t="s">
        <v>285</v>
      </c>
      <c r="BM149" s="247" t="s">
        <v>475</v>
      </c>
    </row>
    <row r="150" spans="2:65" s="1" customFormat="1" ht="43.2" customHeight="1">
      <c r="B150" s="38"/>
      <c r="C150" s="236" t="s">
        <v>382</v>
      </c>
      <c r="D150" s="236" t="s">
        <v>280</v>
      </c>
      <c r="E150" s="237" t="s">
        <v>2518</v>
      </c>
      <c r="F150" s="238" t="s">
        <v>2519</v>
      </c>
      <c r="G150" s="239" t="s">
        <v>2486</v>
      </c>
      <c r="H150" s="240">
        <v>2</v>
      </c>
      <c r="I150" s="241"/>
      <c r="J150" s="242">
        <f>ROUND(I150*H150,2)</f>
        <v>0</v>
      </c>
      <c r="K150" s="238" t="s">
        <v>2477</v>
      </c>
      <c r="L150" s="43"/>
      <c r="M150" s="243" t="s">
        <v>1</v>
      </c>
      <c r="N150" s="244" t="s">
        <v>51</v>
      </c>
      <c r="O150" s="86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7" t="s">
        <v>285</v>
      </c>
      <c r="AT150" s="247" t="s">
        <v>280</v>
      </c>
      <c r="AU150" s="247" t="s">
        <v>140</v>
      </c>
      <c r="AY150" s="16" t="s">
        <v>278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93</v>
      </c>
      <c r="BK150" s="248">
        <f>ROUND(I150*H150,2)</f>
        <v>0</v>
      </c>
      <c r="BL150" s="16" t="s">
        <v>285</v>
      </c>
      <c r="BM150" s="247" t="s">
        <v>486</v>
      </c>
    </row>
    <row r="151" spans="2:65" s="1" customFormat="1" ht="43.2" customHeight="1">
      <c r="B151" s="38"/>
      <c r="C151" s="236" t="s">
        <v>7</v>
      </c>
      <c r="D151" s="236" t="s">
        <v>280</v>
      </c>
      <c r="E151" s="237" t="s">
        <v>2520</v>
      </c>
      <c r="F151" s="238" t="s">
        <v>2521</v>
      </c>
      <c r="G151" s="239" t="s">
        <v>2486</v>
      </c>
      <c r="H151" s="240">
        <v>1</v>
      </c>
      <c r="I151" s="241"/>
      <c r="J151" s="242">
        <f>ROUND(I151*H151,2)</f>
        <v>0</v>
      </c>
      <c r="K151" s="238" t="s">
        <v>2477</v>
      </c>
      <c r="L151" s="43"/>
      <c r="M151" s="243" t="s">
        <v>1</v>
      </c>
      <c r="N151" s="244" t="s">
        <v>51</v>
      </c>
      <c r="O151" s="86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7" t="s">
        <v>285</v>
      </c>
      <c r="AT151" s="247" t="s">
        <v>280</v>
      </c>
      <c r="AU151" s="247" t="s">
        <v>140</v>
      </c>
      <c r="AY151" s="16" t="s">
        <v>278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93</v>
      </c>
      <c r="BK151" s="248">
        <f>ROUND(I151*H151,2)</f>
        <v>0</v>
      </c>
      <c r="BL151" s="16" t="s">
        <v>285</v>
      </c>
      <c r="BM151" s="247" t="s">
        <v>496</v>
      </c>
    </row>
    <row r="152" spans="2:65" s="1" customFormat="1" ht="54" customHeight="1">
      <c r="B152" s="38"/>
      <c r="C152" s="236" t="s">
        <v>390</v>
      </c>
      <c r="D152" s="236" t="s">
        <v>280</v>
      </c>
      <c r="E152" s="237" t="s">
        <v>2522</v>
      </c>
      <c r="F152" s="238" t="s">
        <v>2523</v>
      </c>
      <c r="G152" s="239" t="s">
        <v>2476</v>
      </c>
      <c r="H152" s="240">
        <v>5</v>
      </c>
      <c r="I152" s="241"/>
      <c r="J152" s="242">
        <f>ROUND(I152*H152,2)</f>
        <v>0</v>
      </c>
      <c r="K152" s="238" t="s">
        <v>2477</v>
      </c>
      <c r="L152" s="43"/>
      <c r="M152" s="243" t="s">
        <v>1</v>
      </c>
      <c r="N152" s="244" t="s">
        <v>51</v>
      </c>
      <c r="O152" s="86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7" t="s">
        <v>285</v>
      </c>
      <c r="AT152" s="247" t="s">
        <v>280</v>
      </c>
      <c r="AU152" s="247" t="s">
        <v>140</v>
      </c>
      <c r="AY152" s="16" t="s">
        <v>278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93</v>
      </c>
      <c r="BK152" s="248">
        <f>ROUND(I152*H152,2)</f>
        <v>0</v>
      </c>
      <c r="BL152" s="16" t="s">
        <v>285</v>
      </c>
      <c r="BM152" s="247" t="s">
        <v>505</v>
      </c>
    </row>
    <row r="153" spans="2:65" s="1" customFormat="1" ht="21.6" customHeight="1">
      <c r="B153" s="38"/>
      <c r="C153" s="236" t="s">
        <v>395</v>
      </c>
      <c r="D153" s="236" t="s">
        <v>280</v>
      </c>
      <c r="E153" s="237" t="s">
        <v>2524</v>
      </c>
      <c r="F153" s="238" t="s">
        <v>2525</v>
      </c>
      <c r="G153" s="239" t="s">
        <v>2476</v>
      </c>
      <c r="H153" s="240">
        <v>1</v>
      </c>
      <c r="I153" s="241"/>
      <c r="J153" s="242">
        <f>ROUND(I153*H153,2)</f>
        <v>0</v>
      </c>
      <c r="K153" s="238" t="s">
        <v>2477</v>
      </c>
      <c r="L153" s="43"/>
      <c r="M153" s="243" t="s">
        <v>1</v>
      </c>
      <c r="N153" s="244" t="s">
        <v>51</v>
      </c>
      <c r="O153" s="86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7" t="s">
        <v>285</v>
      </c>
      <c r="AT153" s="247" t="s">
        <v>280</v>
      </c>
      <c r="AU153" s="247" t="s">
        <v>140</v>
      </c>
      <c r="AY153" s="16" t="s">
        <v>278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93</v>
      </c>
      <c r="BK153" s="248">
        <f>ROUND(I153*H153,2)</f>
        <v>0</v>
      </c>
      <c r="BL153" s="16" t="s">
        <v>285</v>
      </c>
      <c r="BM153" s="247" t="s">
        <v>516</v>
      </c>
    </row>
    <row r="154" spans="2:65" s="1" customFormat="1" ht="21.6" customHeight="1">
      <c r="B154" s="38"/>
      <c r="C154" s="236" t="s">
        <v>400</v>
      </c>
      <c r="D154" s="236" t="s">
        <v>280</v>
      </c>
      <c r="E154" s="237" t="s">
        <v>2526</v>
      </c>
      <c r="F154" s="238" t="s">
        <v>2527</v>
      </c>
      <c r="G154" s="239" t="s">
        <v>2476</v>
      </c>
      <c r="H154" s="240">
        <v>2</v>
      </c>
      <c r="I154" s="241"/>
      <c r="J154" s="242">
        <f>ROUND(I154*H154,2)</f>
        <v>0</v>
      </c>
      <c r="K154" s="238" t="s">
        <v>2477</v>
      </c>
      <c r="L154" s="43"/>
      <c r="M154" s="243" t="s">
        <v>1</v>
      </c>
      <c r="N154" s="244" t="s">
        <v>51</v>
      </c>
      <c r="O154" s="86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47" t="s">
        <v>285</v>
      </c>
      <c r="AT154" s="247" t="s">
        <v>280</v>
      </c>
      <c r="AU154" s="247" t="s">
        <v>140</v>
      </c>
      <c r="AY154" s="16" t="s">
        <v>278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93</v>
      </c>
      <c r="BK154" s="248">
        <f>ROUND(I154*H154,2)</f>
        <v>0</v>
      </c>
      <c r="BL154" s="16" t="s">
        <v>285</v>
      </c>
      <c r="BM154" s="247" t="s">
        <v>532</v>
      </c>
    </row>
    <row r="155" spans="2:65" s="1" customFormat="1" ht="21.6" customHeight="1">
      <c r="B155" s="38"/>
      <c r="C155" s="236" t="s">
        <v>406</v>
      </c>
      <c r="D155" s="236" t="s">
        <v>280</v>
      </c>
      <c r="E155" s="237" t="s">
        <v>2528</v>
      </c>
      <c r="F155" s="238" t="s">
        <v>2529</v>
      </c>
      <c r="G155" s="239" t="s">
        <v>2476</v>
      </c>
      <c r="H155" s="240">
        <v>1</v>
      </c>
      <c r="I155" s="241"/>
      <c r="J155" s="242">
        <f>ROUND(I155*H155,2)</f>
        <v>0</v>
      </c>
      <c r="K155" s="238" t="s">
        <v>2477</v>
      </c>
      <c r="L155" s="43"/>
      <c r="M155" s="243" t="s">
        <v>1</v>
      </c>
      <c r="N155" s="244" t="s">
        <v>51</v>
      </c>
      <c r="O155" s="86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7" t="s">
        <v>285</v>
      </c>
      <c r="AT155" s="247" t="s">
        <v>280</v>
      </c>
      <c r="AU155" s="247" t="s">
        <v>140</v>
      </c>
      <c r="AY155" s="16" t="s">
        <v>278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93</v>
      </c>
      <c r="BK155" s="248">
        <f>ROUND(I155*H155,2)</f>
        <v>0</v>
      </c>
      <c r="BL155" s="16" t="s">
        <v>285</v>
      </c>
      <c r="BM155" s="247" t="s">
        <v>543</v>
      </c>
    </row>
    <row r="156" spans="2:65" s="1" customFormat="1" ht="86.4" customHeight="1">
      <c r="B156" s="38"/>
      <c r="C156" s="236" t="s">
        <v>411</v>
      </c>
      <c r="D156" s="236" t="s">
        <v>280</v>
      </c>
      <c r="E156" s="237" t="s">
        <v>2530</v>
      </c>
      <c r="F156" s="238" t="s">
        <v>2531</v>
      </c>
      <c r="G156" s="239" t="s">
        <v>2476</v>
      </c>
      <c r="H156" s="240">
        <v>1</v>
      </c>
      <c r="I156" s="241"/>
      <c r="J156" s="242">
        <f>ROUND(I156*H156,2)</f>
        <v>0</v>
      </c>
      <c r="K156" s="238" t="s">
        <v>2477</v>
      </c>
      <c r="L156" s="43"/>
      <c r="M156" s="243" t="s">
        <v>1</v>
      </c>
      <c r="N156" s="244" t="s">
        <v>51</v>
      </c>
      <c r="O156" s="86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7" t="s">
        <v>285</v>
      </c>
      <c r="AT156" s="247" t="s">
        <v>280</v>
      </c>
      <c r="AU156" s="247" t="s">
        <v>140</v>
      </c>
      <c r="AY156" s="16" t="s">
        <v>278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93</v>
      </c>
      <c r="BK156" s="248">
        <f>ROUND(I156*H156,2)</f>
        <v>0</v>
      </c>
      <c r="BL156" s="16" t="s">
        <v>285</v>
      </c>
      <c r="BM156" s="247" t="s">
        <v>552</v>
      </c>
    </row>
    <row r="157" spans="2:65" s="1" customFormat="1" ht="86.4" customHeight="1">
      <c r="B157" s="38"/>
      <c r="C157" s="236" t="s">
        <v>416</v>
      </c>
      <c r="D157" s="236" t="s">
        <v>280</v>
      </c>
      <c r="E157" s="237" t="s">
        <v>2532</v>
      </c>
      <c r="F157" s="238" t="s">
        <v>2533</v>
      </c>
      <c r="G157" s="239" t="s">
        <v>2476</v>
      </c>
      <c r="H157" s="240">
        <v>1</v>
      </c>
      <c r="I157" s="241"/>
      <c r="J157" s="242">
        <f>ROUND(I157*H157,2)</f>
        <v>0</v>
      </c>
      <c r="K157" s="238" t="s">
        <v>2477</v>
      </c>
      <c r="L157" s="43"/>
      <c r="M157" s="243" t="s">
        <v>1</v>
      </c>
      <c r="N157" s="244" t="s">
        <v>51</v>
      </c>
      <c r="O157" s="86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AR157" s="247" t="s">
        <v>285</v>
      </c>
      <c r="AT157" s="247" t="s">
        <v>280</v>
      </c>
      <c r="AU157" s="247" t="s">
        <v>140</v>
      </c>
      <c r="AY157" s="16" t="s">
        <v>278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93</v>
      </c>
      <c r="BK157" s="248">
        <f>ROUND(I157*H157,2)</f>
        <v>0</v>
      </c>
      <c r="BL157" s="16" t="s">
        <v>285</v>
      </c>
      <c r="BM157" s="247" t="s">
        <v>562</v>
      </c>
    </row>
    <row r="158" spans="2:65" s="1" customFormat="1" ht="86.4" customHeight="1">
      <c r="B158" s="38"/>
      <c r="C158" s="236" t="s">
        <v>421</v>
      </c>
      <c r="D158" s="236" t="s">
        <v>280</v>
      </c>
      <c r="E158" s="237" t="s">
        <v>2534</v>
      </c>
      <c r="F158" s="238" t="s">
        <v>2535</v>
      </c>
      <c r="G158" s="239" t="s">
        <v>2476</v>
      </c>
      <c r="H158" s="240">
        <v>1</v>
      </c>
      <c r="I158" s="241"/>
      <c r="J158" s="242">
        <f>ROUND(I158*H158,2)</f>
        <v>0</v>
      </c>
      <c r="K158" s="238" t="s">
        <v>2477</v>
      </c>
      <c r="L158" s="43"/>
      <c r="M158" s="243" t="s">
        <v>1</v>
      </c>
      <c r="N158" s="244" t="s">
        <v>51</v>
      </c>
      <c r="O158" s="86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7" t="s">
        <v>285</v>
      </c>
      <c r="AT158" s="247" t="s">
        <v>280</v>
      </c>
      <c r="AU158" s="247" t="s">
        <v>140</v>
      </c>
      <c r="AY158" s="16" t="s">
        <v>278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93</v>
      </c>
      <c r="BK158" s="248">
        <f>ROUND(I158*H158,2)</f>
        <v>0</v>
      </c>
      <c r="BL158" s="16" t="s">
        <v>285</v>
      </c>
      <c r="BM158" s="247" t="s">
        <v>572</v>
      </c>
    </row>
    <row r="159" spans="2:65" s="1" customFormat="1" ht="97.2" customHeight="1">
      <c r="B159" s="38"/>
      <c r="C159" s="236" t="s">
        <v>426</v>
      </c>
      <c r="D159" s="236" t="s">
        <v>280</v>
      </c>
      <c r="E159" s="237" t="s">
        <v>2536</v>
      </c>
      <c r="F159" s="238" t="s">
        <v>2537</v>
      </c>
      <c r="G159" s="239" t="s">
        <v>2476</v>
      </c>
      <c r="H159" s="240">
        <v>1</v>
      </c>
      <c r="I159" s="241"/>
      <c r="J159" s="242">
        <f>ROUND(I159*H159,2)</f>
        <v>0</v>
      </c>
      <c r="K159" s="238" t="s">
        <v>2477</v>
      </c>
      <c r="L159" s="43"/>
      <c r="M159" s="243" t="s">
        <v>1</v>
      </c>
      <c r="N159" s="244" t="s">
        <v>51</v>
      </c>
      <c r="O159" s="86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7" t="s">
        <v>285</v>
      </c>
      <c r="AT159" s="247" t="s">
        <v>280</v>
      </c>
      <c r="AU159" s="247" t="s">
        <v>140</v>
      </c>
      <c r="AY159" s="16" t="s">
        <v>278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93</v>
      </c>
      <c r="BK159" s="248">
        <f>ROUND(I159*H159,2)</f>
        <v>0</v>
      </c>
      <c r="BL159" s="16" t="s">
        <v>285</v>
      </c>
      <c r="BM159" s="247" t="s">
        <v>582</v>
      </c>
    </row>
    <row r="160" spans="2:65" s="1" customFormat="1" ht="21.6" customHeight="1">
      <c r="B160" s="38"/>
      <c r="C160" s="236" t="s">
        <v>431</v>
      </c>
      <c r="D160" s="236" t="s">
        <v>280</v>
      </c>
      <c r="E160" s="237" t="s">
        <v>2538</v>
      </c>
      <c r="F160" s="238" t="s">
        <v>2539</v>
      </c>
      <c r="G160" s="239" t="s">
        <v>2476</v>
      </c>
      <c r="H160" s="240">
        <v>1</v>
      </c>
      <c r="I160" s="241"/>
      <c r="J160" s="242">
        <f>ROUND(I160*H160,2)</f>
        <v>0</v>
      </c>
      <c r="K160" s="238" t="s">
        <v>2477</v>
      </c>
      <c r="L160" s="43"/>
      <c r="M160" s="243" t="s">
        <v>1</v>
      </c>
      <c r="N160" s="244" t="s">
        <v>51</v>
      </c>
      <c r="O160" s="86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7" t="s">
        <v>285</v>
      </c>
      <c r="AT160" s="247" t="s">
        <v>280</v>
      </c>
      <c r="AU160" s="247" t="s">
        <v>140</v>
      </c>
      <c r="AY160" s="16" t="s">
        <v>278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93</v>
      </c>
      <c r="BK160" s="248">
        <f>ROUND(I160*H160,2)</f>
        <v>0</v>
      </c>
      <c r="BL160" s="16" t="s">
        <v>285</v>
      </c>
      <c r="BM160" s="247" t="s">
        <v>591</v>
      </c>
    </row>
    <row r="161" spans="2:65" s="1" customFormat="1" ht="21.6" customHeight="1">
      <c r="B161" s="38"/>
      <c r="C161" s="236" t="s">
        <v>437</v>
      </c>
      <c r="D161" s="236" t="s">
        <v>280</v>
      </c>
      <c r="E161" s="237" t="s">
        <v>2540</v>
      </c>
      <c r="F161" s="238" t="s">
        <v>2541</v>
      </c>
      <c r="G161" s="239" t="s">
        <v>2476</v>
      </c>
      <c r="H161" s="240">
        <v>3</v>
      </c>
      <c r="I161" s="241"/>
      <c r="J161" s="242">
        <f>ROUND(I161*H161,2)</f>
        <v>0</v>
      </c>
      <c r="K161" s="238" t="s">
        <v>2477</v>
      </c>
      <c r="L161" s="43"/>
      <c r="M161" s="243" t="s">
        <v>1</v>
      </c>
      <c r="N161" s="244" t="s">
        <v>51</v>
      </c>
      <c r="O161" s="86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AR161" s="247" t="s">
        <v>285</v>
      </c>
      <c r="AT161" s="247" t="s">
        <v>280</v>
      </c>
      <c r="AU161" s="247" t="s">
        <v>140</v>
      </c>
      <c r="AY161" s="16" t="s">
        <v>278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93</v>
      </c>
      <c r="BK161" s="248">
        <f>ROUND(I161*H161,2)</f>
        <v>0</v>
      </c>
      <c r="BL161" s="16" t="s">
        <v>285</v>
      </c>
      <c r="BM161" s="247" t="s">
        <v>601</v>
      </c>
    </row>
    <row r="162" spans="2:65" s="1" customFormat="1" ht="21.6" customHeight="1">
      <c r="B162" s="38"/>
      <c r="C162" s="236" t="s">
        <v>444</v>
      </c>
      <c r="D162" s="236" t="s">
        <v>280</v>
      </c>
      <c r="E162" s="237" t="s">
        <v>2542</v>
      </c>
      <c r="F162" s="238" t="s">
        <v>2543</v>
      </c>
      <c r="G162" s="239" t="s">
        <v>2476</v>
      </c>
      <c r="H162" s="240">
        <v>1</v>
      </c>
      <c r="I162" s="241"/>
      <c r="J162" s="242">
        <f>ROUND(I162*H162,2)</f>
        <v>0</v>
      </c>
      <c r="K162" s="238" t="s">
        <v>2477</v>
      </c>
      <c r="L162" s="43"/>
      <c r="M162" s="243" t="s">
        <v>1</v>
      </c>
      <c r="N162" s="244" t="s">
        <v>51</v>
      </c>
      <c r="O162" s="86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7" t="s">
        <v>285</v>
      </c>
      <c r="AT162" s="247" t="s">
        <v>280</v>
      </c>
      <c r="AU162" s="247" t="s">
        <v>140</v>
      </c>
      <c r="AY162" s="16" t="s">
        <v>278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93</v>
      </c>
      <c r="BK162" s="248">
        <f>ROUND(I162*H162,2)</f>
        <v>0</v>
      </c>
      <c r="BL162" s="16" t="s">
        <v>285</v>
      </c>
      <c r="BM162" s="247" t="s">
        <v>610</v>
      </c>
    </row>
    <row r="163" spans="2:65" s="1" customFormat="1" ht="14.4" customHeight="1">
      <c r="B163" s="38"/>
      <c r="C163" s="236" t="s">
        <v>449</v>
      </c>
      <c r="D163" s="236" t="s">
        <v>280</v>
      </c>
      <c r="E163" s="237" t="s">
        <v>2544</v>
      </c>
      <c r="F163" s="238" t="s">
        <v>2545</v>
      </c>
      <c r="G163" s="239" t="s">
        <v>2476</v>
      </c>
      <c r="H163" s="240">
        <v>1</v>
      </c>
      <c r="I163" s="241"/>
      <c r="J163" s="242">
        <f>ROUND(I163*H163,2)</f>
        <v>0</v>
      </c>
      <c r="K163" s="238" t="s">
        <v>2477</v>
      </c>
      <c r="L163" s="43"/>
      <c r="M163" s="243" t="s">
        <v>1</v>
      </c>
      <c r="N163" s="244" t="s">
        <v>51</v>
      </c>
      <c r="O163" s="86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7" t="s">
        <v>285</v>
      </c>
      <c r="AT163" s="247" t="s">
        <v>280</v>
      </c>
      <c r="AU163" s="247" t="s">
        <v>140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285</v>
      </c>
      <c r="BM163" s="247" t="s">
        <v>619</v>
      </c>
    </row>
    <row r="164" spans="2:65" s="1" customFormat="1" ht="14.4" customHeight="1">
      <c r="B164" s="38"/>
      <c r="C164" s="236" t="s">
        <v>454</v>
      </c>
      <c r="D164" s="236" t="s">
        <v>280</v>
      </c>
      <c r="E164" s="237" t="s">
        <v>2546</v>
      </c>
      <c r="F164" s="238" t="s">
        <v>2547</v>
      </c>
      <c r="G164" s="239" t="s">
        <v>2476</v>
      </c>
      <c r="H164" s="240">
        <v>2</v>
      </c>
      <c r="I164" s="241"/>
      <c r="J164" s="242">
        <f>ROUND(I164*H164,2)</f>
        <v>0</v>
      </c>
      <c r="K164" s="238" t="s">
        <v>2477</v>
      </c>
      <c r="L164" s="43"/>
      <c r="M164" s="243" t="s">
        <v>1</v>
      </c>
      <c r="N164" s="244" t="s">
        <v>51</v>
      </c>
      <c r="O164" s="86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7" t="s">
        <v>285</v>
      </c>
      <c r="AT164" s="247" t="s">
        <v>280</v>
      </c>
      <c r="AU164" s="247" t="s">
        <v>140</v>
      </c>
      <c r="AY164" s="16" t="s">
        <v>278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93</v>
      </c>
      <c r="BK164" s="248">
        <f>ROUND(I164*H164,2)</f>
        <v>0</v>
      </c>
      <c r="BL164" s="16" t="s">
        <v>285</v>
      </c>
      <c r="BM164" s="247" t="s">
        <v>629</v>
      </c>
    </row>
    <row r="165" spans="2:65" s="1" customFormat="1" ht="14.4" customHeight="1">
      <c r="B165" s="38"/>
      <c r="C165" s="236" t="s">
        <v>459</v>
      </c>
      <c r="D165" s="236" t="s">
        <v>280</v>
      </c>
      <c r="E165" s="237" t="s">
        <v>2548</v>
      </c>
      <c r="F165" s="238" t="s">
        <v>2549</v>
      </c>
      <c r="G165" s="239" t="s">
        <v>2476</v>
      </c>
      <c r="H165" s="240">
        <v>1</v>
      </c>
      <c r="I165" s="241"/>
      <c r="J165" s="242">
        <f>ROUND(I165*H165,2)</f>
        <v>0</v>
      </c>
      <c r="K165" s="238" t="s">
        <v>2477</v>
      </c>
      <c r="L165" s="43"/>
      <c r="M165" s="243" t="s">
        <v>1</v>
      </c>
      <c r="N165" s="244" t="s">
        <v>51</v>
      </c>
      <c r="O165" s="86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7" t="s">
        <v>285</v>
      </c>
      <c r="AT165" s="247" t="s">
        <v>280</v>
      </c>
      <c r="AU165" s="247" t="s">
        <v>140</v>
      </c>
      <c r="AY165" s="16" t="s">
        <v>278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93</v>
      </c>
      <c r="BK165" s="248">
        <f>ROUND(I165*H165,2)</f>
        <v>0</v>
      </c>
      <c r="BL165" s="16" t="s">
        <v>285</v>
      </c>
      <c r="BM165" s="247" t="s">
        <v>639</v>
      </c>
    </row>
    <row r="166" spans="2:65" s="1" customFormat="1" ht="14.4" customHeight="1">
      <c r="B166" s="38"/>
      <c r="C166" s="236" t="s">
        <v>463</v>
      </c>
      <c r="D166" s="236" t="s">
        <v>280</v>
      </c>
      <c r="E166" s="237" t="s">
        <v>2550</v>
      </c>
      <c r="F166" s="238" t="s">
        <v>2551</v>
      </c>
      <c r="G166" s="239" t="s">
        <v>2476</v>
      </c>
      <c r="H166" s="240">
        <v>1</v>
      </c>
      <c r="I166" s="241"/>
      <c r="J166" s="242">
        <f>ROUND(I166*H166,2)</f>
        <v>0</v>
      </c>
      <c r="K166" s="238" t="s">
        <v>2477</v>
      </c>
      <c r="L166" s="43"/>
      <c r="M166" s="243" t="s">
        <v>1</v>
      </c>
      <c r="N166" s="244" t="s">
        <v>51</v>
      </c>
      <c r="O166" s="86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7" t="s">
        <v>285</v>
      </c>
      <c r="AT166" s="247" t="s">
        <v>280</v>
      </c>
      <c r="AU166" s="247" t="s">
        <v>140</v>
      </c>
      <c r="AY166" s="16" t="s">
        <v>278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93</v>
      </c>
      <c r="BK166" s="248">
        <f>ROUND(I166*H166,2)</f>
        <v>0</v>
      </c>
      <c r="BL166" s="16" t="s">
        <v>285</v>
      </c>
      <c r="BM166" s="247" t="s">
        <v>649</v>
      </c>
    </row>
    <row r="167" spans="2:65" s="1" customFormat="1" ht="14.4" customHeight="1">
      <c r="B167" s="38"/>
      <c r="C167" s="236" t="s">
        <v>468</v>
      </c>
      <c r="D167" s="236" t="s">
        <v>280</v>
      </c>
      <c r="E167" s="237" t="s">
        <v>2552</v>
      </c>
      <c r="F167" s="238" t="s">
        <v>2553</v>
      </c>
      <c r="G167" s="239" t="s">
        <v>2476</v>
      </c>
      <c r="H167" s="240">
        <v>2</v>
      </c>
      <c r="I167" s="241"/>
      <c r="J167" s="242">
        <f>ROUND(I167*H167,2)</f>
        <v>0</v>
      </c>
      <c r="K167" s="238" t="s">
        <v>2477</v>
      </c>
      <c r="L167" s="43"/>
      <c r="M167" s="243" t="s">
        <v>1</v>
      </c>
      <c r="N167" s="244" t="s">
        <v>51</v>
      </c>
      <c r="O167" s="86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7" t="s">
        <v>285</v>
      </c>
      <c r="AT167" s="247" t="s">
        <v>280</v>
      </c>
      <c r="AU167" s="247" t="s">
        <v>140</v>
      </c>
      <c r="AY167" s="16" t="s">
        <v>278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93</v>
      </c>
      <c r="BK167" s="248">
        <f>ROUND(I167*H167,2)</f>
        <v>0</v>
      </c>
      <c r="BL167" s="16" t="s">
        <v>285</v>
      </c>
      <c r="BM167" s="247" t="s">
        <v>658</v>
      </c>
    </row>
    <row r="168" spans="2:65" s="1" customFormat="1" ht="14.4" customHeight="1">
      <c r="B168" s="38"/>
      <c r="C168" s="236" t="s">
        <v>475</v>
      </c>
      <c r="D168" s="236" t="s">
        <v>280</v>
      </c>
      <c r="E168" s="237" t="s">
        <v>2554</v>
      </c>
      <c r="F168" s="238" t="s">
        <v>2555</v>
      </c>
      <c r="G168" s="239" t="s">
        <v>2476</v>
      </c>
      <c r="H168" s="240">
        <v>2</v>
      </c>
      <c r="I168" s="241"/>
      <c r="J168" s="242">
        <f>ROUND(I168*H168,2)</f>
        <v>0</v>
      </c>
      <c r="K168" s="238" t="s">
        <v>2477</v>
      </c>
      <c r="L168" s="43"/>
      <c r="M168" s="243" t="s">
        <v>1</v>
      </c>
      <c r="N168" s="244" t="s">
        <v>51</v>
      </c>
      <c r="O168" s="86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7" t="s">
        <v>285</v>
      </c>
      <c r="AT168" s="247" t="s">
        <v>280</v>
      </c>
      <c r="AU168" s="247" t="s">
        <v>140</v>
      </c>
      <c r="AY168" s="16" t="s">
        <v>278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93</v>
      </c>
      <c r="BK168" s="248">
        <f>ROUND(I168*H168,2)</f>
        <v>0</v>
      </c>
      <c r="BL168" s="16" t="s">
        <v>285</v>
      </c>
      <c r="BM168" s="247" t="s">
        <v>669</v>
      </c>
    </row>
    <row r="169" spans="2:65" s="1" customFormat="1" ht="14.4" customHeight="1">
      <c r="B169" s="38"/>
      <c r="C169" s="236" t="s">
        <v>482</v>
      </c>
      <c r="D169" s="236" t="s">
        <v>280</v>
      </c>
      <c r="E169" s="237" t="s">
        <v>2556</v>
      </c>
      <c r="F169" s="238" t="s">
        <v>2557</v>
      </c>
      <c r="G169" s="239" t="s">
        <v>2476</v>
      </c>
      <c r="H169" s="240">
        <v>4</v>
      </c>
      <c r="I169" s="241"/>
      <c r="J169" s="242">
        <f>ROUND(I169*H169,2)</f>
        <v>0</v>
      </c>
      <c r="K169" s="238" t="s">
        <v>2477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7" t="s">
        <v>285</v>
      </c>
      <c r="AT169" s="247" t="s">
        <v>280</v>
      </c>
      <c r="AU169" s="247" t="s">
        <v>140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285</v>
      </c>
      <c r="BM169" s="247" t="s">
        <v>680</v>
      </c>
    </row>
    <row r="170" spans="2:65" s="1" customFormat="1" ht="14.4" customHeight="1">
      <c r="B170" s="38"/>
      <c r="C170" s="236" t="s">
        <v>486</v>
      </c>
      <c r="D170" s="236" t="s">
        <v>280</v>
      </c>
      <c r="E170" s="237" t="s">
        <v>2558</v>
      </c>
      <c r="F170" s="238" t="s">
        <v>2559</v>
      </c>
      <c r="G170" s="239" t="s">
        <v>2476</v>
      </c>
      <c r="H170" s="240">
        <v>1</v>
      </c>
      <c r="I170" s="241"/>
      <c r="J170" s="242">
        <f>ROUND(I170*H170,2)</f>
        <v>0</v>
      </c>
      <c r="K170" s="238" t="s">
        <v>2477</v>
      </c>
      <c r="L170" s="43"/>
      <c r="M170" s="243" t="s">
        <v>1</v>
      </c>
      <c r="N170" s="244" t="s">
        <v>51</v>
      </c>
      <c r="O170" s="86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47" t="s">
        <v>285</v>
      </c>
      <c r="AT170" s="247" t="s">
        <v>280</v>
      </c>
      <c r="AU170" s="247" t="s">
        <v>140</v>
      </c>
      <c r="AY170" s="16" t="s">
        <v>278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93</v>
      </c>
      <c r="BK170" s="248">
        <f>ROUND(I170*H170,2)</f>
        <v>0</v>
      </c>
      <c r="BL170" s="16" t="s">
        <v>285</v>
      </c>
      <c r="BM170" s="247" t="s">
        <v>689</v>
      </c>
    </row>
    <row r="171" spans="2:65" s="1" customFormat="1" ht="21.6" customHeight="1">
      <c r="B171" s="38"/>
      <c r="C171" s="236" t="s">
        <v>491</v>
      </c>
      <c r="D171" s="236" t="s">
        <v>280</v>
      </c>
      <c r="E171" s="237" t="s">
        <v>2560</v>
      </c>
      <c r="F171" s="238" t="s">
        <v>2561</v>
      </c>
      <c r="G171" s="239" t="s">
        <v>312</v>
      </c>
      <c r="H171" s="240">
        <v>38</v>
      </c>
      <c r="I171" s="241"/>
      <c r="J171" s="242">
        <f>ROUND(I171*H171,2)</f>
        <v>0</v>
      </c>
      <c r="K171" s="238" t="s">
        <v>2477</v>
      </c>
      <c r="L171" s="43"/>
      <c r="M171" s="243" t="s">
        <v>1</v>
      </c>
      <c r="N171" s="244" t="s">
        <v>51</v>
      </c>
      <c r="O171" s="86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7" t="s">
        <v>285</v>
      </c>
      <c r="AT171" s="247" t="s">
        <v>280</v>
      </c>
      <c r="AU171" s="247" t="s">
        <v>140</v>
      </c>
      <c r="AY171" s="16" t="s">
        <v>278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93</v>
      </c>
      <c r="BK171" s="248">
        <f>ROUND(I171*H171,2)</f>
        <v>0</v>
      </c>
      <c r="BL171" s="16" t="s">
        <v>285</v>
      </c>
      <c r="BM171" s="247" t="s">
        <v>700</v>
      </c>
    </row>
    <row r="172" spans="2:65" s="1" customFormat="1" ht="21.6" customHeight="1">
      <c r="B172" s="38"/>
      <c r="C172" s="236" t="s">
        <v>496</v>
      </c>
      <c r="D172" s="236" t="s">
        <v>280</v>
      </c>
      <c r="E172" s="237" t="s">
        <v>2562</v>
      </c>
      <c r="F172" s="238" t="s">
        <v>2563</v>
      </c>
      <c r="G172" s="239" t="s">
        <v>312</v>
      </c>
      <c r="H172" s="240">
        <v>6</v>
      </c>
      <c r="I172" s="241"/>
      <c r="J172" s="242">
        <f>ROUND(I172*H172,2)</f>
        <v>0</v>
      </c>
      <c r="K172" s="238" t="s">
        <v>2477</v>
      </c>
      <c r="L172" s="43"/>
      <c r="M172" s="243" t="s">
        <v>1</v>
      </c>
      <c r="N172" s="244" t="s">
        <v>51</v>
      </c>
      <c r="O172" s="86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47" t="s">
        <v>285</v>
      </c>
      <c r="AT172" s="247" t="s">
        <v>280</v>
      </c>
      <c r="AU172" s="247" t="s">
        <v>140</v>
      </c>
      <c r="AY172" s="16" t="s">
        <v>278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93</v>
      </c>
      <c r="BK172" s="248">
        <f>ROUND(I172*H172,2)</f>
        <v>0</v>
      </c>
      <c r="BL172" s="16" t="s">
        <v>285</v>
      </c>
      <c r="BM172" s="247" t="s">
        <v>710</v>
      </c>
    </row>
    <row r="173" spans="2:65" s="1" customFormat="1" ht="21.6" customHeight="1">
      <c r="B173" s="38"/>
      <c r="C173" s="236" t="s">
        <v>501</v>
      </c>
      <c r="D173" s="236" t="s">
        <v>280</v>
      </c>
      <c r="E173" s="237" t="s">
        <v>2564</v>
      </c>
      <c r="F173" s="238" t="s">
        <v>2498</v>
      </c>
      <c r="G173" s="239" t="s">
        <v>312</v>
      </c>
      <c r="H173" s="240">
        <v>10</v>
      </c>
      <c r="I173" s="241"/>
      <c r="J173" s="242">
        <f>ROUND(I173*H173,2)</f>
        <v>0</v>
      </c>
      <c r="K173" s="238" t="s">
        <v>2477</v>
      </c>
      <c r="L173" s="43"/>
      <c r="M173" s="243" t="s">
        <v>1</v>
      </c>
      <c r="N173" s="244" t="s">
        <v>51</v>
      </c>
      <c r="O173" s="86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7" t="s">
        <v>285</v>
      </c>
      <c r="AT173" s="247" t="s">
        <v>280</v>
      </c>
      <c r="AU173" s="247" t="s">
        <v>140</v>
      </c>
      <c r="AY173" s="16" t="s">
        <v>278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6" t="s">
        <v>93</v>
      </c>
      <c r="BK173" s="248">
        <f>ROUND(I173*H173,2)</f>
        <v>0</v>
      </c>
      <c r="BL173" s="16" t="s">
        <v>285</v>
      </c>
      <c r="BM173" s="247" t="s">
        <v>722</v>
      </c>
    </row>
    <row r="174" spans="2:65" s="1" customFormat="1" ht="21.6" customHeight="1">
      <c r="B174" s="38"/>
      <c r="C174" s="236" t="s">
        <v>505</v>
      </c>
      <c r="D174" s="236" t="s">
        <v>280</v>
      </c>
      <c r="E174" s="237" t="s">
        <v>2565</v>
      </c>
      <c r="F174" s="238" t="s">
        <v>2500</v>
      </c>
      <c r="G174" s="239" t="s">
        <v>1813</v>
      </c>
      <c r="H174" s="240">
        <v>60</v>
      </c>
      <c r="I174" s="241"/>
      <c r="J174" s="242">
        <f>ROUND(I174*H174,2)</f>
        <v>0</v>
      </c>
      <c r="K174" s="238" t="s">
        <v>2477</v>
      </c>
      <c r="L174" s="43"/>
      <c r="M174" s="243" t="s">
        <v>1</v>
      </c>
      <c r="N174" s="244" t="s">
        <v>51</v>
      </c>
      <c r="O174" s="86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7" t="s">
        <v>285</v>
      </c>
      <c r="AT174" s="247" t="s">
        <v>280</v>
      </c>
      <c r="AU174" s="247" t="s">
        <v>140</v>
      </c>
      <c r="AY174" s="16" t="s">
        <v>278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6" t="s">
        <v>93</v>
      </c>
      <c r="BK174" s="248">
        <f>ROUND(I174*H174,2)</f>
        <v>0</v>
      </c>
      <c r="BL174" s="16" t="s">
        <v>285</v>
      </c>
      <c r="BM174" s="247" t="s">
        <v>732</v>
      </c>
    </row>
    <row r="175" spans="2:65" s="1" customFormat="1" ht="14.4" customHeight="1">
      <c r="B175" s="38"/>
      <c r="C175" s="236" t="s">
        <v>510</v>
      </c>
      <c r="D175" s="236" t="s">
        <v>280</v>
      </c>
      <c r="E175" s="237" t="s">
        <v>2566</v>
      </c>
      <c r="F175" s="238" t="s">
        <v>2502</v>
      </c>
      <c r="G175" s="239" t="s">
        <v>2503</v>
      </c>
      <c r="H175" s="240">
        <v>20</v>
      </c>
      <c r="I175" s="241"/>
      <c r="J175" s="242">
        <f>ROUND(I175*H175,2)</f>
        <v>0</v>
      </c>
      <c r="K175" s="238" t="s">
        <v>2477</v>
      </c>
      <c r="L175" s="43"/>
      <c r="M175" s="243" t="s">
        <v>1</v>
      </c>
      <c r="N175" s="244" t="s">
        <v>51</v>
      </c>
      <c r="O175" s="86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47" t="s">
        <v>285</v>
      </c>
      <c r="AT175" s="247" t="s">
        <v>280</v>
      </c>
      <c r="AU175" s="247" t="s">
        <v>140</v>
      </c>
      <c r="AY175" s="16" t="s">
        <v>278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93</v>
      </c>
      <c r="BK175" s="248">
        <f>ROUND(I175*H175,2)</f>
        <v>0</v>
      </c>
      <c r="BL175" s="16" t="s">
        <v>285</v>
      </c>
      <c r="BM175" s="247" t="s">
        <v>742</v>
      </c>
    </row>
    <row r="176" spans="2:63" s="11" customFormat="1" ht="20.85" customHeight="1">
      <c r="B176" s="220"/>
      <c r="C176" s="221"/>
      <c r="D176" s="222" t="s">
        <v>85</v>
      </c>
      <c r="E176" s="234" t="s">
        <v>2567</v>
      </c>
      <c r="F176" s="234" t="s">
        <v>2568</v>
      </c>
      <c r="G176" s="221"/>
      <c r="H176" s="221"/>
      <c r="I176" s="224"/>
      <c r="J176" s="235">
        <f>BK176</f>
        <v>0</v>
      </c>
      <c r="K176" s="221"/>
      <c r="L176" s="226"/>
      <c r="M176" s="227"/>
      <c r="N176" s="228"/>
      <c r="O176" s="228"/>
      <c r="P176" s="229">
        <f>SUM(P177:P197)</f>
        <v>0</v>
      </c>
      <c r="Q176" s="228"/>
      <c r="R176" s="229">
        <f>SUM(R177:R197)</f>
        <v>0</v>
      </c>
      <c r="S176" s="228"/>
      <c r="T176" s="230">
        <f>SUM(T177:T197)</f>
        <v>0</v>
      </c>
      <c r="AR176" s="231" t="s">
        <v>93</v>
      </c>
      <c r="AT176" s="232" t="s">
        <v>85</v>
      </c>
      <c r="AU176" s="232" t="s">
        <v>96</v>
      </c>
      <c r="AY176" s="231" t="s">
        <v>278</v>
      </c>
      <c r="BK176" s="233">
        <f>SUM(BK177:BK197)</f>
        <v>0</v>
      </c>
    </row>
    <row r="177" spans="2:65" s="1" customFormat="1" ht="43.2" customHeight="1">
      <c r="B177" s="38"/>
      <c r="C177" s="236" t="s">
        <v>516</v>
      </c>
      <c r="D177" s="236" t="s">
        <v>280</v>
      </c>
      <c r="E177" s="237" t="s">
        <v>2569</v>
      </c>
      <c r="F177" s="238" t="s">
        <v>2570</v>
      </c>
      <c r="G177" s="239" t="s">
        <v>2476</v>
      </c>
      <c r="H177" s="240">
        <v>4</v>
      </c>
      <c r="I177" s="241"/>
      <c r="J177" s="242">
        <f>ROUND(I177*H177,2)</f>
        <v>0</v>
      </c>
      <c r="K177" s="238" t="s">
        <v>2477</v>
      </c>
      <c r="L177" s="43"/>
      <c r="M177" s="243" t="s">
        <v>1</v>
      </c>
      <c r="N177" s="244" t="s">
        <v>51</v>
      </c>
      <c r="O177" s="86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7" t="s">
        <v>285</v>
      </c>
      <c r="AT177" s="247" t="s">
        <v>280</v>
      </c>
      <c r="AU177" s="247" t="s">
        <v>140</v>
      </c>
      <c r="AY177" s="16" t="s">
        <v>278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6" t="s">
        <v>93</v>
      </c>
      <c r="BK177" s="248">
        <f>ROUND(I177*H177,2)</f>
        <v>0</v>
      </c>
      <c r="BL177" s="16" t="s">
        <v>285</v>
      </c>
      <c r="BM177" s="247" t="s">
        <v>750</v>
      </c>
    </row>
    <row r="178" spans="2:65" s="1" customFormat="1" ht="32.4" customHeight="1">
      <c r="B178" s="38"/>
      <c r="C178" s="236" t="s">
        <v>520</v>
      </c>
      <c r="D178" s="236" t="s">
        <v>280</v>
      </c>
      <c r="E178" s="237" t="s">
        <v>2571</v>
      </c>
      <c r="F178" s="238" t="s">
        <v>2572</v>
      </c>
      <c r="G178" s="239" t="s">
        <v>2476</v>
      </c>
      <c r="H178" s="240">
        <v>1</v>
      </c>
      <c r="I178" s="241"/>
      <c r="J178" s="242">
        <f>ROUND(I178*H178,2)</f>
        <v>0</v>
      </c>
      <c r="K178" s="238" t="s">
        <v>2477</v>
      </c>
      <c r="L178" s="43"/>
      <c r="M178" s="243" t="s">
        <v>1</v>
      </c>
      <c r="N178" s="244" t="s">
        <v>51</v>
      </c>
      <c r="O178" s="86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7" t="s">
        <v>285</v>
      </c>
      <c r="AT178" s="247" t="s">
        <v>280</v>
      </c>
      <c r="AU178" s="247" t="s">
        <v>140</v>
      </c>
      <c r="AY178" s="16" t="s">
        <v>278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93</v>
      </c>
      <c r="BK178" s="248">
        <f>ROUND(I178*H178,2)</f>
        <v>0</v>
      </c>
      <c r="BL178" s="16" t="s">
        <v>285</v>
      </c>
      <c r="BM178" s="247" t="s">
        <v>758</v>
      </c>
    </row>
    <row r="179" spans="2:65" s="1" customFormat="1" ht="14.4" customHeight="1">
      <c r="B179" s="38"/>
      <c r="C179" s="236" t="s">
        <v>532</v>
      </c>
      <c r="D179" s="236" t="s">
        <v>280</v>
      </c>
      <c r="E179" s="237" t="s">
        <v>2573</v>
      </c>
      <c r="F179" s="238" t="s">
        <v>2574</v>
      </c>
      <c r="G179" s="239" t="s">
        <v>2476</v>
      </c>
      <c r="H179" s="240">
        <v>2</v>
      </c>
      <c r="I179" s="241"/>
      <c r="J179" s="242">
        <f>ROUND(I179*H179,2)</f>
        <v>0</v>
      </c>
      <c r="K179" s="238" t="s">
        <v>2477</v>
      </c>
      <c r="L179" s="43"/>
      <c r="M179" s="243" t="s">
        <v>1</v>
      </c>
      <c r="N179" s="244" t="s">
        <v>51</v>
      </c>
      <c r="O179" s="86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7" t="s">
        <v>285</v>
      </c>
      <c r="AT179" s="247" t="s">
        <v>280</v>
      </c>
      <c r="AU179" s="247" t="s">
        <v>140</v>
      </c>
      <c r="AY179" s="16" t="s">
        <v>278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6" t="s">
        <v>93</v>
      </c>
      <c r="BK179" s="248">
        <f>ROUND(I179*H179,2)</f>
        <v>0</v>
      </c>
      <c r="BL179" s="16" t="s">
        <v>285</v>
      </c>
      <c r="BM179" s="247" t="s">
        <v>766</v>
      </c>
    </row>
    <row r="180" spans="2:65" s="1" customFormat="1" ht="14.4" customHeight="1">
      <c r="B180" s="38"/>
      <c r="C180" s="236" t="s">
        <v>537</v>
      </c>
      <c r="D180" s="236" t="s">
        <v>280</v>
      </c>
      <c r="E180" s="237" t="s">
        <v>2575</v>
      </c>
      <c r="F180" s="238" t="s">
        <v>2576</v>
      </c>
      <c r="G180" s="239" t="s">
        <v>2476</v>
      </c>
      <c r="H180" s="240">
        <v>2</v>
      </c>
      <c r="I180" s="241"/>
      <c r="J180" s="242">
        <f>ROUND(I180*H180,2)</f>
        <v>0</v>
      </c>
      <c r="K180" s="238" t="s">
        <v>2477</v>
      </c>
      <c r="L180" s="43"/>
      <c r="M180" s="243" t="s">
        <v>1</v>
      </c>
      <c r="N180" s="244" t="s">
        <v>51</v>
      </c>
      <c r="O180" s="86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7" t="s">
        <v>285</v>
      </c>
      <c r="AT180" s="247" t="s">
        <v>280</v>
      </c>
      <c r="AU180" s="247" t="s">
        <v>140</v>
      </c>
      <c r="AY180" s="16" t="s">
        <v>278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93</v>
      </c>
      <c r="BK180" s="248">
        <f>ROUND(I180*H180,2)</f>
        <v>0</v>
      </c>
      <c r="BL180" s="16" t="s">
        <v>285</v>
      </c>
      <c r="BM180" s="247" t="s">
        <v>775</v>
      </c>
    </row>
    <row r="181" spans="2:65" s="1" customFormat="1" ht="14.4" customHeight="1">
      <c r="B181" s="38"/>
      <c r="C181" s="236" t="s">
        <v>543</v>
      </c>
      <c r="D181" s="236" t="s">
        <v>280</v>
      </c>
      <c r="E181" s="237" t="s">
        <v>2577</v>
      </c>
      <c r="F181" s="238" t="s">
        <v>2578</v>
      </c>
      <c r="G181" s="239" t="s">
        <v>2476</v>
      </c>
      <c r="H181" s="240">
        <v>4</v>
      </c>
      <c r="I181" s="241"/>
      <c r="J181" s="242">
        <f>ROUND(I181*H181,2)</f>
        <v>0</v>
      </c>
      <c r="K181" s="238" t="s">
        <v>2477</v>
      </c>
      <c r="L181" s="43"/>
      <c r="M181" s="243" t="s">
        <v>1</v>
      </c>
      <c r="N181" s="244" t="s">
        <v>51</v>
      </c>
      <c r="O181" s="86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7" t="s">
        <v>285</v>
      </c>
      <c r="AT181" s="247" t="s">
        <v>280</v>
      </c>
      <c r="AU181" s="247" t="s">
        <v>140</v>
      </c>
      <c r="AY181" s="16" t="s">
        <v>278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6" t="s">
        <v>93</v>
      </c>
      <c r="BK181" s="248">
        <f>ROUND(I181*H181,2)</f>
        <v>0</v>
      </c>
      <c r="BL181" s="16" t="s">
        <v>285</v>
      </c>
      <c r="BM181" s="247" t="s">
        <v>784</v>
      </c>
    </row>
    <row r="182" spans="2:65" s="1" customFormat="1" ht="21.6" customHeight="1">
      <c r="B182" s="38"/>
      <c r="C182" s="236" t="s">
        <v>547</v>
      </c>
      <c r="D182" s="236" t="s">
        <v>280</v>
      </c>
      <c r="E182" s="237" t="s">
        <v>2579</v>
      </c>
      <c r="F182" s="238" t="s">
        <v>2580</v>
      </c>
      <c r="G182" s="239" t="s">
        <v>2476</v>
      </c>
      <c r="H182" s="240">
        <v>1</v>
      </c>
      <c r="I182" s="241"/>
      <c r="J182" s="242">
        <f>ROUND(I182*H182,2)</f>
        <v>0</v>
      </c>
      <c r="K182" s="238" t="s">
        <v>2477</v>
      </c>
      <c r="L182" s="43"/>
      <c r="M182" s="243" t="s">
        <v>1</v>
      </c>
      <c r="N182" s="244" t="s">
        <v>51</v>
      </c>
      <c r="O182" s="86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47" t="s">
        <v>285</v>
      </c>
      <c r="AT182" s="247" t="s">
        <v>280</v>
      </c>
      <c r="AU182" s="247" t="s">
        <v>140</v>
      </c>
      <c r="AY182" s="16" t="s">
        <v>278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6" t="s">
        <v>93</v>
      </c>
      <c r="BK182" s="248">
        <f>ROUND(I182*H182,2)</f>
        <v>0</v>
      </c>
      <c r="BL182" s="16" t="s">
        <v>285</v>
      </c>
      <c r="BM182" s="247" t="s">
        <v>793</v>
      </c>
    </row>
    <row r="183" spans="2:65" s="1" customFormat="1" ht="21.6" customHeight="1">
      <c r="B183" s="38"/>
      <c r="C183" s="236" t="s">
        <v>552</v>
      </c>
      <c r="D183" s="236" t="s">
        <v>280</v>
      </c>
      <c r="E183" s="237" t="s">
        <v>2581</v>
      </c>
      <c r="F183" s="238" t="s">
        <v>2582</v>
      </c>
      <c r="G183" s="239" t="s">
        <v>2476</v>
      </c>
      <c r="H183" s="240">
        <v>1</v>
      </c>
      <c r="I183" s="241"/>
      <c r="J183" s="242">
        <f>ROUND(I183*H183,2)</f>
        <v>0</v>
      </c>
      <c r="K183" s="238" t="s">
        <v>2477</v>
      </c>
      <c r="L183" s="43"/>
      <c r="M183" s="243" t="s">
        <v>1</v>
      </c>
      <c r="N183" s="244" t="s">
        <v>51</v>
      </c>
      <c r="O183" s="86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47" t="s">
        <v>285</v>
      </c>
      <c r="AT183" s="247" t="s">
        <v>280</v>
      </c>
      <c r="AU183" s="247" t="s">
        <v>140</v>
      </c>
      <c r="AY183" s="16" t="s">
        <v>278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93</v>
      </c>
      <c r="BK183" s="248">
        <f>ROUND(I183*H183,2)</f>
        <v>0</v>
      </c>
      <c r="BL183" s="16" t="s">
        <v>285</v>
      </c>
      <c r="BM183" s="247" t="s">
        <v>802</v>
      </c>
    </row>
    <row r="184" spans="2:65" s="1" customFormat="1" ht="21.6" customHeight="1">
      <c r="B184" s="38"/>
      <c r="C184" s="236" t="s">
        <v>557</v>
      </c>
      <c r="D184" s="236" t="s">
        <v>280</v>
      </c>
      <c r="E184" s="237" t="s">
        <v>2583</v>
      </c>
      <c r="F184" s="238" t="s">
        <v>2584</v>
      </c>
      <c r="G184" s="239" t="s">
        <v>2476</v>
      </c>
      <c r="H184" s="240">
        <v>1</v>
      </c>
      <c r="I184" s="241"/>
      <c r="J184" s="242">
        <f>ROUND(I184*H184,2)</f>
        <v>0</v>
      </c>
      <c r="K184" s="238" t="s">
        <v>2477</v>
      </c>
      <c r="L184" s="43"/>
      <c r="M184" s="243" t="s">
        <v>1</v>
      </c>
      <c r="N184" s="244" t="s">
        <v>51</v>
      </c>
      <c r="O184" s="86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7" t="s">
        <v>285</v>
      </c>
      <c r="AT184" s="247" t="s">
        <v>280</v>
      </c>
      <c r="AU184" s="247" t="s">
        <v>140</v>
      </c>
      <c r="AY184" s="16" t="s">
        <v>278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6" t="s">
        <v>93</v>
      </c>
      <c r="BK184" s="248">
        <f>ROUND(I184*H184,2)</f>
        <v>0</v>
      </c>
      <c r="BL184" s="16" t="s">
        <v>285</v>
      </c>
      <c r="BM184" s="247" t="s">
        <v>811</v>
      </c>
    </row>
    <row r="185" spans="2:65" s="1" customFormat="1" ht="14.4" customHeight="1">
      <c r="B185" s="38"/>
      <c r="C185" s="236" t="s">
        <v>562</v>
      </c>
      <c r="D185" s="236" t="s">
        <v>280</v>
      </c>
      <c r="E185" s="237" t="s">
        <v>2585</v>
      </c>
      <c r="F185" s="238" t="s">
        <v>2586</v>
      </c>
      <c r="G185" s="239" t="s">
        <v>2486</v>
      </c>
      <c r="H185" s="240">
        <v>5</v>
      </c>
      <c r="I185" s="241"/>
      <c r="J185" s="242">
        <f>ROUND(I185*H185,2)</f>
        <v>0</v>
      </c>
      <c r="K185" s="238" t="s">
        <v>2477</v>
      </c>
      <c r="L185" s="43"/>
      <c r="M185" s="243" t="s">
        <v>1</v>
      </c>
      <c r="N185" s="244" t="s">
        <v>51</v>
      </c>
      <c r="O185" s="86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47" t="s">
        <v>285</v>
      </c>
      <c r="AT185" s="247" t="s">
        <v>280</v>
      </c>
      <c r="AU185" s="247" t="s">
        <v>140</v>
      </c>
      <c r="AY185" s="16" t="s">
        <v>278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93</v>
      </c>
      <c r="BK185" s="248">
        <f>ROUND(I185*H185,2)</f>
        <v>0</v>
      </c>
      <c r="BL185" s="16" t="s">
        <v>285</v>
      </c>
      <c r="BM185" s="247" t="s">
        <v>822</v>
      </c>
    </row>
    <row r="186" spans="2:65" s="1" customFormat="1" ht="54" customHeight="1">
      <c r="B186" s="38"/>
      <c r="C186" s="236" t="s">
        <v>567</v>
      </c>
      <c r="D186" s="236" t="s">
        <v>280</v>
      </c>
      <c r="E186" s="237" t="s">
        <v>2587</v>
      </c>
      <c r="F186" s="238" t="s">
        <v>2588</v>
      </c>
      <c r="G186" s="239" t="s">
        <v>2486</v>
      </c>
      <c r="H186" s="240">
        <v>1</v>
      </c>
      <c r="I186" s="241"/>
      <c r="J186" s="242">
        <f>ROUND(I186*H186,2)</f>
        <v>0</v>
      </c>
      <c r="K186" s="238" t="s">
        <v>2477</v>
      </c>
      <c r="L186" s="43"/>
      <c r="M186" s="243" t="s">
        <v>1</v>
      </c>
      <c r="N186" s="244" t="s">
        <v>51</v>
      </c>
      <c r="O186" s="86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47" t="s">
        <v>285</v>
      </c>
      <c r="AT186" s="247" t="s">
        <v>280</v>
      </c>
      <c r="AU186" s="247" t="s">
        <v>140</v>
      </c>
      <c r="AY186" s="16" t="s">
        <v>278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6" t="s">
        <v>93</v>
      </c>
      <c r="BK186" s="248">
        <f>ROUND(I186*H186,2)</f>
        <v>0</v>
      </c>
      <c r="BL186" s="16" t="s">
        <v>285</v>
      </c>
      <c r="BM186" s="247" t="s">
        <v>833</v>
      </c>
    </row>
    <row r="187" spans="2:65" s="1" customFormat="1" ht="21.6" customHeight="1">
      <c r="B187" s="38"/>
      <c r="C187" s="236" t="s">
        <v>572</v>
      </c>
      <c r="D187" s="236" t="s">
        <v>280</v>
      </c>
      <c r="E187" s="237" t="s">
        <v>2589</v>
      </c>
      <c r="F187" s="238" t="s">
        <v>2590</v>
      </c>
      <c r="G187" s="239" t="s">
        <v>2476</v>
      </c>
      <c r="H187" s="240">
        <v>1</v>
      </c>
      <c r="I187" s="241"/>
      <c r="J187" s="242">
        <f>ROUND(I187*H187,2)</f>
        <v>0</v>
      </c>
      <c r="K187" s="238" t="s">
        <v>2477</v>
      </c>
      <c r="L187" s="43"/>
      <c r="M187" s="243" t="s">
        <v>1</v>
      </c>
      <c r="N187" s="244" t="s">
        <v>51</v>
      </c>
      <c r="O187" s="86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7" t="s">
        <v>285</v>
      </c>
      <c r="AT187" s="247" t="s">
        <v>280</v>
      </c>
      <c r="AU187" s="247" t="s">
        <v>140</v>
      </c>
      <c r="AY187" s="16" t="s">
        <v>278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6" t="s">
        <v>93</v>
      </c>
      <c r="BK187" s="248">
        <f>ROUND(I187*H187,2)</f>
        <v>0</v>
      </c>
      <c r="BL187" s="16" t="s">
        <v>285</v>
      </c>
      <c r="BM187" s="247" t="s">
        <v>843</v>
      </c>
    </row>
    <row r="188" spans="2:65" s="1" customFormat="1" ht="21.6" customHeight="1">
      <c r="B188" s="38"/>
      <c r="C188" s="236" t="s">
        <v>577</v>
      </c>
      <c r="D188" s="236" t="s">
        <v>280</v>
      </c>
      <c r="E188" s="237" t="s">
        <v>2591</v>
      </c>
      <c r="F188" s="238" t="s">
        <v>2592</v>
      </c>
      <c r="G188" s="239" t="s">
        <v>2476</v>
      </c>
      <c r="H188" s="240">
        <v>1</v>
      </c>
      <c r="I188" s="241"/>
      <c r="J188" s="242">
        <f>ROUND(I188*H188,2)</f>
        <v>0</v>
      </c>
      <c r="K188" s="238" t="s">
        <v>2477</v>
      </c>
      <c r="L188" s="43"/>
      <c r="M188" s="243" t="s">
        <v>1</v>
      </c>
      <c r="N188" s="244" t="s">
        <v>51</v>
      </c>
      <c r="O188" s="86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47" t="s">
        <v>285</v>
      </c>
      <c r="AT188" s="247" t="s">
        <v>280</v>
      </c>
      <c r="AU188" s="247" t="s">
        <v>140</v>
      </c>
      <c r="AY188" s="16" t="s">
        <v>278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6" t="s">
        <v>93</v>
      </c>
      <c r="BK188" s="248">
        <f>ROUND(I188*H188,2)</f>
        <v>0</v>
      </c>
      <c r="BL188" s="16" t="s">
        <v>285</v>
      </c>
      <c r="BM188" s="247" t="s">
        <v>853</v>
      </c>
    </row>
    <row r="189" spans="2:65" s="1" customFormat="1" ht="14.4" customHeight="1">
      <c r="B189" s="38"/>
      <c r="C189" s="236" t="s">
        <v>582</v>
      </c>
      <c r="D189" s="236" t="s">
        <v>280</v>
      </c>
      <c r="E189" s="237" t="s">
        <v>2593</v>
      </c>
      <c r="F189" s="238" t="s">
        <v>2594</v>
      </c>
      <c r="G189" s="239" t="s">
        <v>2476</v>
      </c>
      <c r="H189" s="240">
        <v>4</v>
      </c>
      <c r="I189" s="241"/>
      <c r="J189" s="242">
        <f>ROUND(I189*H189,2)</f>
        <v>0</v>
      </c>
      <c r="K189" s="238" t="s">
        <v>2477</v>
      </c>
      <c r="L189" s="43"/>
      <c r="M189" s="243" t="s">
        <v>1</v>
      </c>
      <c r="N189" s="244" t="s">
        <v>51</v>
      </c>
      <c r="O189" s="86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AR189" s="247" t="s">
        <v>285</v>
      </c>
      <c r="AT189" s="247" t="s">
        <v>280</v>
      </c>
      <c r="AU189" s="247" t="s">
        <v>140</v>
      </c>
      <c r="AY189" s="16" t="s">
        <v>278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93</v>
      </c>
      <c r="BK189" s="248">
        <f>ROUND(I189*H189,2)</f>
        <v>0</v>
      </c>
      <c r="BL189" s="16" t="s">
        <v>285</v>
      </c>
      <c r="BM189" s="247" t="s">
        <v>863</v>
      </c>
    </row>
    <row r="190" spans="2:65" s="1" customFormat="1" ht="14.4" customHeight="1">
      <c r="B190" s="38"/>
      <c r="C190" s="236" t="s">
        <v>586</v>
      </c>
      <c r="D190" s="236" t="s">
        <v>280</v>
      </c>
      <c r="E190" s="237" t="s">
        <v>2595</v>
      </c>
      <c r="F190" s="238" t="s">
        <v>2596</v>
      </c>
      <c r="G190" s="239" t="s">
        <v>2476</v>
      </c>
      <c r="H190" s="240">
        <v>1</v>
      </c>
      <c r="I190" s="241"/>
      <c r="J190" s="242">
        <f>ROUND(I190*H190,2)</f>
        <v>0</v>
      </c>
      <c r="K190" s="238" t="s">
        <v>2477</v>
      </c>
      <c r="L190" s="43"/>
      <c r="M190" s="243" t="s">
        <v>1</v>
      </c>
      <c r="N190" s="244" t="s">
        <v>51</v>
      </c>
      <c r="O190" s="86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47" t="s">
        <v>285</v>
      </c>
      <c r="AT190" s="247" t="s">
        <v>280</v>
      </c>
      <c r="AU190" s="247" t="s">
        <v>140</v>
      </c>
      <c r="AY190" s="16" t="s">
        <v>278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6" t="s">
        <v>93</v>
      </c>
      <c r="BK190" s="248">
        <f>ROUND(I190*H190,2)</f>
        <v>0</v>
      </c>
      <c r="BL190" s="16" t="s">
        <v>285</v>
      </c>
      <c r="BM190" s="247" t="s">
        <v>874</v>
      </c>
    </row>
    <row r="191" spans="2:65" s="1" customFormat="1" ht="14.4" customHeight="1">
      <c r="B191" s="38"/>
      <c r="C191" s="236" t="s">
        <v>591</v>
      </c>
      <c r="D191" s="236" t="s">
        <v>280</v>
      </c>
      <c r="E191" s="237" t="s">
        <v>2597</v>
      </c>
      <c r="F191" s="238" t="s">
        <v>2598</v>
      </c>
      <c r="G191" s="239" t="s">
        <v>2476</v>
      </c>
      <c r="H191" s="240">
        <v>1</v>
      </c>
      <c r="I191" s="241"/>
      <c r="J191" s="242">
        <f>ROUND(I191*H191,2)</f>
        <v>0</v>
      </c>
      <c r="K191" s="238" t="s">
        <v>2477</v>
      </c>
      <c r="L191" s="43"/>
      <c r="M191" s="243" t="s">
        <v>1</v>
      </c>
      <c r="N191" s="244" t="s">
        <v>51</v>
      </c>
      <c r="O191" s="86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47" t="s">
        <v>285</v>
      </c>
      <c r="AT191" s="247" t="s">
        <v>280</v>
      </c>
      <c r="AU191" s="247" t="s">
        <v>140</v>
      </c>
      <c r="AY191" s="16" t="s">
        <v>278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93</v>
      </c>
      <c r="BK191" s="248">
        <f>ROUND(I191*H191,2)</f>
        <v>0</v>
      </c>
      <c r="BL191" s="16" t="s">
        <v>285</v>
      </c>
      <c r="BM191" s="247" t="s">
        <v>884</v>
      </c>
    </row>
    <row r="192" spans="2:65" s="1" customFormat="1" ht="14.4" customHeight="1">
      <c r="B192" s="38"/>
      <c r="C192" s="236" t="s">
        <v>596</v>
      </c>
      <c r="D192" s="236" t="s">
        <v>280</v>
      </c>
      <c r="E192" s="237" t="s">
        <v>2599</v>
      </c>
      <c r="F192" s="238" t="s">
        <v>2600</v>
      </c>
      <c r="G192" s="239" t="s">
        <v>2476</v>
      </c>
      <c r="H192" s="240">
        <v>1</v>
      </c>
      <c r="I192" s="241"/>
      <c r="J192" s="242">
        <f>ROUND(I192*H192,2)</f>
        <v>0</v>
      </c>
      <c r="K192" s="238" t="s">
        <v>2477</v>
      </c>
      <c r="L192" s="43"/>
      <c r="M192" s="243" t="s">
        <v>1</v>
      </c>
      <c r="N192" s="244" t="s">
        <v>51</v>
      </c>
      <c r="O192" s="86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AR192" s="247" t="s">
        <v>285</v>
      </c>
      <c r="AT192" s="247" t="s">
        <v>280</v>
      </c>
      <c r="AU192" s="247" t="s">
        <v>140</v>
      </c>
      <c r="AY192" s="16" t="s">
        <v>278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93</v>
      </c>
      <c r="BK192" s="248">
        <f>ROUND(I192*H192,2)</f>
        <v>0</v>
      </c>
      <c r="BL192" s="16" t="s">
        <v>285</v>
      </c>
      <c r="BM192" s="247" t="s">
        <v>894</v>
      </c>
    </row>
    <row r="193" spans="2:65" s="1" customFormat="1" ht="14.4" customHeight="1">
      <c r="B193" s="38"/>
      <c r="C193" s="236" t="s">
        <v>601</v>
      </c>
      <c r="D193" s="236" t="s">
        <v>280</v>
      </c>
      <c r="E193" s="237" t="s">
        <v>2601</v>
      </c>
      <c r="F193" s="238" t="s">
        <v>2602</v>
      </c>
      <c r="G193" s="239" t="s">
        <v>2476</v>
      </c>
      <c r="H193" s="240">
        <v>1</v>
      </c>
      <c r="I193" s="241"/>
      <c r="J193" s="242">
        <f>ROUND(I193*H193,2)</f>
        <v>0</v>
      </c>
      <c r="K193" s="238" t="s">
        <v>2477</v>
      </c>
      <c r="L193" s="43"/>
      <c r="M193" s="243" t="s">
        <v>1</v>
      </c>
      <c r="N193" s="244" t="s">
        <v>51</v>
      </c>
      <c r="O193" s="86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47" t="s">
        <v>285</v>
      </c>
      <c r="AT193" s="247" t="s">
        <v>280</v>
      </c>
      <c r="AU193" s="247" t="s">
        <v>140</v>
      </c>
      <c r="AY193" s="16" t="s">
        <v>278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6" t="s">
        <v>93</v>
      </c>
      <c r="BK193" s="248">
        <f>ROUND(I193*H193,2)</f>
        <v>0</v>
      </c>
      <c r="BL193" s="16" t="s">
        <v>285</v>
      </c>
      <c r="BM193" s="247" t="s">
        <v>902</v>
      </c>
    </row>
    <row r="194" spans="2:65" s="1" customFormat="1" ht="14.4" customHeight="1">
      <c r="B194" s="38"/>
      <c r="C194" s="236" t="s">
        <v>606</v>
      </c>
      <c r="D194" s="236" t="s">
        <v>280</v>
      </c>
      <c r="E194" s="237" t="s">
        <v>2603</v>
      </c>
      <c r="F194" s="238" t="s">
        <v>2604</v>
      </c>
      <c r="G194" s="239" t="s">
        <v>2476</v>
      </c>
      <c r="H194" s="240">
        <v>3</v>
      </c>
      <c r="I194" s="241"/>
      <c r="J194" s="242">
        <f>ROUND(I194*H194,2)</f>
        <v>0</v>
      </c>
      <c r="K194" s="238" t="s">
        <v>2477</v>
      </c>
      <c r="L194" s="43"/>
      <c r="M194" s="243" t="s">
        <v>1</v>
      </c>
      <c r="N194" s="244" t="s">
        <v>51</v>
      </c>
      <c r="O194" s="86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AR194" s="247" t="s">
        <v>285</v>
      </c>
      <c r="AT194" s="247" t="s">
        <v>280</v>
      </c>
      <c r="AU194" s="247" t="s">
        <v>140</v>
      </c>
      <c r="AY194" s="16" t="s">
        <v>278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6" t="s">
        <v>93</v>
      </c>
      <c r="BK194" s="248">
        <f>ROUND(I194*H194,2)</f>
        <v>0</v>
      </c>
      <c r="BL194" s="16" t="s">
        <v>285</v>
      </c>
      <c r="BM194" s="247" t="s">
        <v>913</v>
      </c>
    </row>
    <row r="195" spans="2:65" s="1" customFormat="1" ht="21.6" customHeight="1">
      <c r="B195" s="38"/>
      <c r="C195" s="236" t="s">
        <v>610</v>
      </c>
      <c r="D195" s="236" t="s">
        <v>280</v>
      </c>
      <c r="E195" s="237" t="s">
        <v>2605</v>
      </c>
      <c r="F195" s="238" t="s">
        <v>2498</v>
      </c>
      <c r="G195" s="239" t="s">
        <v>312</v>
      </c>
      <c r="H195" s="240">
        <v>2</v>
      </c>
      <c r="I195" s="241"/>
      <c r="J195" s="242">
        <f>ROUND(I195*H195,2)</f>
        <v>0</v>
      </c>
      <c r="K195" s="238" t="s">
        <v>2477</v>
      </c>
      <c r="L195" s="43"/>
      <c r="M195" s="243" t="s">
        <v>1</v>
      </c>
      <c r="N195" s="244" t="s">
        <v>51</v>
      </c>
      <c r="O195" s="86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AR195" s="247" t="s">
        <v>285</v>
      </c>
      <c r="AT195" s="247" t="s">
        <v>280</v>
      </c>
      <c r="AU195" s="247" t="s">
        <v>140</v>
      </c>
      <c r="AY195" s="16" t="s">
        <v>278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6" t="s">
        <v>93</v>
      </c>
      <c r="BK195" s="248">
        <f>ROUND(I195*H195,2)</f>
        <v>0</v>
      </c>
      <c r="BL195" s="16" t="s">
        <v>285</v>
      </c>
      <c r="BM195" s="247" t="s">
        <v>923</v>
      </c>
    </row>
    <row r="196" spans="2:65" s="1" customFormat="1" ht="21.6" customHeight="1">
      <c r="B196" s="38"/>
      <c r="C196" s="236" t="s">
        <v>614</v>
      </c>
      <c r="D196" s="236" t="s">
        <v>280</v>
      </c>
      <c r="E196" s="237" t="s">
        <v>2606</v>
      </c>
      <c r="F196" s="238" t="s">
        <v>2500</v>
      </c>
      <c r="G196" s="239" t="s">
        <v>1813</v>
      </c>
      <c r="H196" s="240">
        <v>10</v>
      </c>
      <c r="I196" s="241"/>
      <c r="J196" s="242">
        <f>ROUND(I196*H196,2)</f>
        <v>0</v>
      </c>
      <c r="K196" s="238" t="s">
        <v>2477</v>
      </c>
      <c r="L196" s="43"/>
      <c r="M196" s="243" t="s">
        <v>1</v>
      </c>
      <c r="N196" s="244" t="s">
        <v>51</v>
      </c>
      <c r="O196" s="86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AR196" s="247" t="s">
        <v>285</v>
      </c>
      <c r="AT196" s="247" t="s">
        <v>280</v>
      </c>
      <c r="AU196" s="247" t="s">
        <v>140</v>
      </c>
      <c r="AY196" s="16" t="s">
        <v>278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6" t="s">
        <v>93</v>
      </c>
      <c r="BK196" s="248">
        <f>ROUND(I196*H196,2)</f>
        <v>0</v>
      </c>
      <c r="BL196" s="16" t="s">
        <v>285</v>
      </c>
      <c r="BM196" s="247" t="s">
        <v>932</v>
      </c>
    </row>
    <row r="197" spans="2:65" s="1" customFormat="1" ht="14.4" customHeight="1">
      <c r="B197" s="38"/>
      <c r="C197" s="236" t="s">
        <v>619</v>
      </c>
      <c r="D197" s="236" t="s">
        <v>280</v>
      </c>
      <c r="E197" s="237" t="s">
        <v>2607</v>
      </c>
      <c r="F197" s="238" t="s">
        <v>2502</v>
      </c>
      <c r="G197" s="239" t="s">
        <v>2503</v>
      </c>
      <c r="H197" s="240">
        <v>2</v>
      </c>
      <c r="I197" s="241"/>
      <c r="J197" s="242">
        <f>ROUND(I197*H197,2)</f>
        <v>0</v>
      </c>
      <c r="K197" s="238" t="s">
        <v>2477</v>
      </c>
      <c r="L197" s="43"/>
      <c r="M197" s="243" t="s">
        <v>1</v>
      </c>
      <c r="N197" s="244" t="s">
        <v>51</v>
      </c>
      <c r="O197" s="86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AR197" s="247" t="s">
        <v>285</v>
      </c>
      <c r="AT197" s="247" t="s">
        <v>280</v>
      </c>
      <c r="AU197" s="247" t="s">
        <v>140</v>
      </c>
      <c r="AY197" s="16" t="s">
        <v>278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6" t="s">
        <v>93</v>
      </c>
      <c r="BK197" s="248">
        <f>ROUND(I197*H197,2)</f>
        <v>0</v>
      </c>
      <c r="BL197" s="16" t="s">
        <v>285</v>
      </c>
      <c r="BM197" s="247" t="s">
        <v>942</v>
      </c>
    </row>
    <row r="198" spans="2:63" s="11" customFormat="1" ht="20.85" customHeight="1">
      <c r="B198" s="220"/>
      <c r="C198" s="221"/>
      <c r="D198" s="222" t="s">
        <v>85</v>
      </c>
      <c r="E198" s="234" t="s">
        <v>2608</v>
      </c>
      <c r="F198" s="234" t="s">
        <v>2609</v>
      </c>
      <c r="G198" s="221"/>
      <c r="H198" s="221"/>
      <c r="I198" s="224"/>
      <c r="J198" s="235">
        <f>BK198</f>
        <v>0</v>
      </c>
      <c r="K198" s="221"/>
      <c r="L198" s="226"/>
      <c r="M198" s="227"/>
      <c r="N198" s="228"/>
      <c r="O198" s="228"/>
      <c r="P198" s="229">
        <f>SUM(P199:P218)</f>
        <v>0</v>
      </c>
      <c r="Q198" s="228"/>
      <c r="R198" s="229">
        <f>SUM(R199:R218)</f>
        <v>0</v>
      </c>
      <c r="S198" s="228"/>
      <c r="T198" s="230">
        <f>SUM(T199:T218)</f>
        <v>0</v>
      </c>
      <c r="AR198" s="231" t="s">
        <v>93</v>
      </c>
      <c r="AT198" s="232" t="s">
        <v>85</v>
      </c>
      <c r="AU198" s="232" t="s">
        <v>96</v>
      </c>
      <c r="AY198" s="231" t="s">
        <v>278</v>
      </c>
      <c r="BK198" s="233">
        <f>SUM(BK199:BK218)</f>
        <v>0</v>
      </c>
    </row>
    <row r="199" spans="2:65" s="1" customFormat="1" ht="21.6" customHeight="1">
      <c r="B199" s="38"/>
      <c r="C199" s="236" t="s">
        <v>624</v>
      </c>
      <c r="D199" s="236" t="s">
        <v>280</v>
      </c>
      <c r="E199" s="237" t="s">
        <v>2610</v>
      </c>
      <c r="F199" s="238" t="s">
        <v>2611</v>
      </c>
      <c r="G199" s="239" t="s">
        <v>2476</v>
      </c>
      <c r="H199" s="240">
        <v>1</v>
      </c>
      <c r="I199" s="241"/>
      <c r="J199" s="242">
        <f>ROUND(I199*H199,2)</f>
        <v>0</v>
      </c>
      <c r="K199" s="238" t="s">
        <v>2477</v>
      </c>
      <c r="L199" s="43"/>
      <c r="M199" s="243" t="s">
        <v>1</v>
      </c>
      <c r="N199" s="244" t="s">
        <v>51</v>
      </c>
      <c r="O199" s="86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AR199" s="247" t="s">
        <v>285</v>
      </c>
      <c r="AT199" s="247" t="s">
        <v>280</v>
      </c>
      <c r="AU199" s="247" t="s">
        <v>140</v>
      </c>
      <c r="AY199" s="16" t="s">
        <v>278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6" t="s">
        <v>93</v>
      </c>
      <c r="BK199" s="248">
        <f>ROUND(I199*H199,2)</f>
        <v>0</v>
      </c>
      <c r="BL199" s="16" t="s">
        <v>285</v>
      </c>
      <c r="BM199" s="247" t="s">
        <v>957</v>
      </c>
    </row>
    <row r="200" spans="2:65" s="1" customFormat="1" ht="21.6" customHeight="1">
      <c r="B200" s="38"/>
      <c r="C200" s="236" t="s">
        <v>629</v>
      </c>
      <c r="D200" s="236" t="s">
        <v>280</v>
      </c>
      <c r="E200" s="237" t="s">
        <v>2612</v>
      </c>
      <c r="F200" s="238" t="s">
        <v>2613</v>
      </c>
      <c r="G200" s="239" t="s">
        <v>2476</v>
      </c>
      <c r="H200" s="240">
        <v>1</v>
      </c>
      <c r="I200" s="241"/>
      <c r="J200" s="242">
        <f>ROUND(I200*H200,2)</f>
        <v>0</v>
      </c>
      <c r="K200" s="238" t="s">
        <v>2477</v>
      </c>
      <c r="L200" s="43"/>
      <c r="M200" s="243" t="s">
        <v>1</v>
      </c>
      <c r="N200" s="244" t="s">
        <v>51</v>
      </c>
      <c r="O200" s="86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AR200" s="247" t="s">
        <v>285</v>
      </c>
      <c r="AT200" s="247" t="s">
        <v>280</v>
      </c>
      <c r="AU200" s="247" t="s">
        <v>140</v>
      </c>
      <c r="AY200" s="16" t="s">
        <v>278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6" t="s">
        <v>93</v>
      </c>
      <c r="BK200" s="248">
        <f>ROUND(I200*H200,2)</f>
        <v>0</v>
      </c>
      <c r="BL200" s="16" t="s">
        <v>285</v>
      </c>
      <c r="BM200" s="247" t="s">
        <v>967</v>
      </c>
    </row>
    <row r="201" spans="2:65" s="1" customFormat="1" ht="32.4" customHeight="1">
      <c r="B201" s="38"/>
      <c r="C201" s="236" t="s">
        <v>634</v>
      </c>
      <c r="D201" s="236" t="s">
        <v>280</v>
      </c>
      <c r="E201" s="237" t="s">
        <v>2614</v>
      </c>
      <c r="F201" s="238" t="s">
        <v>2615</v>
      </c>
      <c r="G201" s="239" t="s">
        <v>2476</v>
      </c>
      <c r="H201" s="240">
        <v>1</v>
      </c>
      <c r="I201" s="241"/>
      <c r="J201" s="242">
        <f>ROUND(I201*H201,2)</f>
        <v>0</v>
      </c>
      <c r="K201" s="238" t="s">
        <v>2477</v>
      </c>
      <c r="L201" s="43"/>
      <c r="M201" s="243" t="s">
        <v>1</v>
      </c>
      <c r="N201" s="244" t="s">
        <v>51</v>
      </c>
      <c r="O201" s="86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7" t="s">
        <v>285</v>
      </c>
      <c r="AT201" s="247" t="s">
        <v>280</v>
      </c>
      <c r="AU201" s="247" t="s">
        <v>140</v>
      </c>
      <c r="AY201" s="16" t="s">
        <v>278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6" t="s">
        <v>93</v>
      </c>
      <c r="BK201" s="248">
        <f>ROUND(I201*H201,2)</f>
        <v>0</v>
      </c>
      <c r="BL201" s="16" t="s">
        <v>285</v>
      </c>
      <c r="BM201" s="247" t="s">
        <v>976</v>
      </c>
    </row>
    <row r="202" spans="2:65" s="1" customFormat="1" ht="32.4" customHeight="1">
      <c r="B202" s="38"/>
      <c r="C202" s="236" t="s">
        <v>639</v>
      </c>
      <c r="D202" s="236" t="s">
        <v>280</v>
      </c>
      <c r="E202" s="237" t="s">
        <v>2616</v>
      </c>
      <c r="F202" s="238" t="s">
        <v>2617</v>
      </c>
      <c r="G202" s="239" t="s">
        <v>2476</v>
      </c>
      <c r="H202" s="240">
        <v>1</v>
      </c>
      <c r="I202" s="241"/>
      <c r="J202" s="242">
        <f>ROUND(I202*H202,2)</f>
        <v>0</v>
      </c>
      <c r="K202" s="238" t="s">
        <v>2477</v>
      </c>
      <c r="L202" s="43"/>
      <c r="M202" s="243" t="s">
        <v>1</v>
      </c>
      <c r="N202" s="244" t="s">
        <v>51</v>
      </c>
      <c r="O202" s="86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47" t="s">
        <v>285</v>
      </c>
      <c r="AT202" s="247" t="s">
        <v>280</v>
      </c>
      <c r="AU202" s="247" t="s">
        <v>140</v>
      </c>
      <c r="AY202" s="16" t="s">
        <v>278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93</v>
      </c>
      <c r="BK202" s="248">
        <f>ROUND(I202*H202,2)</f>
        <v>0</v>
      </c>
      <c r="BL202" s="16" t="s">
        <v>285</v>
      </c>
      <c r="BM202" s="247" t="s">
        <v>986</v>
      </c>
    </row>
    <row r="203" spans="2:65" s="1" customFormat="1" ht="32.4" customHeight="1">
      <c r="B203" s="38"/>
      <c r="C203" s="236" t="s">
        <v>644</v>
      </c>
      <c r="D203" s="236" t="s">
        <v>280</v>
      </c>
      <c r="E203" s="237" t="s">
        <v>2618</v>
      </c>
      <c r="F203" s="238" t="s">
        <v>2619</v>
      </c>
      <c r="G203" s="239" t="s">
        <v>2476</v>
      </c>
      <c r="H203" s="240">
        <v>1</v>
      </c>
      <c r="I203" s="241"/>
      <c r="J203" s="242">
        <f>ROUND(I203*H203,2)</f>
        <v>0</v>
      </c>
      <c r="K203" s="238" t="s">
        <v>2477</v>
      </c>
      <c r="L203" s="43"/>
      <c r="M203" s="243" t="s">
        <v>1</v>
      </c>
      <c r="N203" s="244" t="s">
        <v>51</v>
      </c>
      <c r="O203" s="86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7" t="s">
        <v>285</v>
      </c>
      <c r="AT203" s="247" t="s">
        <v>280</v>
      </c>
      <c r="AU203" s="247" t="s">
        <v>140</v>
      </c>
      <c r="AY203" s="16" t="s">
        <v>278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93</v>
      </c>
      <c r="BK203" s="248">
        <f>ROUND(I203*H203,2)</f>
        <v>0</v>
      </c>
      <c r="BL203" s="16" t="s">
        <v>285</v>
      </c>
      <c r="BM203" s="247" t="s">
        <v>997</v>
      </c>
    </row>
    <row r="204" spans="2:65" s="1" customFormat="1" ht="21.6" customHeight="1">
      <c r="B204" s="38"/>
      <c r="C204" s="236" t="s">
        <v>649</v>
      </c>
      <c r="D204" s="236" t="s">
        <v>280</v>
      </c>
      <c r="E204" s="237" t="s">
        <v>2620</v>
      </c>
      <c r="F204" s="238" t="s">
        <v>2621</v>
      </c>
      <c r="G204" s="239" t="s">
        <v>2476</v>
      </c>
      <c r="H204" s="240">
        <v>4</v>
      </c>
      <c r="I204" s="241"/>
      <c r="J204" s="242">
        <f>ROUND(I204*H204,2)</f>
        <v>0</v>
      </c>
      <c r="K204" s="238" t="s">
        <v>2477</v>
      </c>
      <c r="L204" s="43"/>
      <c r="M204" s="243" t="s">
        <v>1</v>
      </c>
      <c r="N204" s="244" t="s">
        <v>51</v>
      </c>
      <c r="O204" s="86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47" t="s">
        <v>285</v>
      </c>
      <c r="AT204" s="247" t="s">
        <v>280</v>
      </c>
      <c r="AU204" s="247" t="s">
        <v>140</v>
      </c>
      <c r="AY204" s="16" t="s">
        <v>278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6" t="s">
        <v>93</v>
      </c>
      <c r="BK204" s="248">
        <f>ROUND(I204*H204,2)</f>
        <v>0</v>
      </c>
      <c r="BL204" s="16" t="s">
        <v>285</v>
      </c>
      <c r="BM204" s="247" t="s">
        <v>1007</v>
      </c>
    </row>
    <row r="205" spans="2:65" s="1" customFormat="1" ht="21.6" customHeight="1">
      <c r="B205" s="38"/>
      <c r="C205" s="236" t="s">
        <v>653</v>
      </c>
      <c r="D205" s="236" t="s">
        <v>280</v>
      </c>
      <c r="E205" s="237" t="s">
        <v>2622</v>
      </c>
      <c r="F205" s="238" t="s">
        <v>2580</v>
      </c>
      <c r="G205" s="239" t="s">
        <v>2476</v>
      </c>
      <c r="H205" s="240">
        <v>1</v>
      </c>
      <c r="I205" s="241"/>
      <c r="J205" s="242">
        <f>ROUND(I205*H205,2)</f>
        <v>0</v>
      </c>
      <c r="K205" s="238" t="s">
        <v>2477</v>
      </c>
      <c r="L205" s="43"/>
      <c r="M205" s="243" t="s">
        <v>1</v>
      </c>
      <c r="N205" s="244" t="s">
        <v>51</v>
      </c>
      <c r="O205" s="86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AR205" s="247" t="s">
        <v>285</v>
      </c>
      <c r="AT205" s="247" t="s">
        <v>280</v>
      </c>
      <c r="AU205" s="247" t="s">
        <v>140</v>
      </c>
      <c r="AY205" s="16" t="s">
        <v>278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6" t="s">
        <v>93</v>
      </c>
      <c r="BK205" s="248">
        <f>ROUND(I205*H205,2)</f>
        <v>0</v>
      </c>
      <c r="BL205" s="16" t="s">
        <v>285</v>
      </c>
      <c r="BM205" s="247" t="s">
        <v>1020</v>
      </c>
    </row>
    <row r="206" spans="2:65" s="1" customFormat="1" ht="21.6" customHeight="1">
      <c r="B206" s="38"/>
      <c r="C206" s="236" t="s">
        <v>658</v>
      </c>
      <c r="D206" s="236" t="s">
        <v>280</v>
      </c>
      <c r="E206" s="237" t="s">
        <v>2623</v>
      </c>
      <c r="F206" s="238" t="s">
        <v>2624</v>
      </c>
      <c r="G206" s="239" t="s">
        <v>2476</v>
      </c>
      <c r="H206" s="240">
        <v>3</v>
      </c>
      <c r="I206" s="241"/>
      <c r="J206" s="242">
        <f>ROUND(I206*H206,2)</f>
        <v>0</v>
      </c>
      <c r="K206" s="238" t="s">
        <v>2477</v>
      </c>
      <c r="L206" s="43"/>
      <c r="M206" s="243" t="s">
        <v>1</v>
      </c>
      <c r="N206" s="244" t="s">
        <v>51</v>
      </c>
      <c r="O206" s="86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AR206" s="247" t="s">
        <v>285</v>
      </c>
      <c r="AT206" s="247" t="s">
        <v>280</v>
      </c>
      <c r="AU206" s="247" t="s">
        <v>140</v>
      </c>
      <c r="AY206" s="16" t="s">
        <v>278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6" t="s">
        <v>93</v>
      </c>
      <c r="BK206" s="248">
        <f>ROUND(I206*H206,2)</f>
        <v>0</v>
      </c>
      <c r="BL206" s="16" t="s">
        <v>285</v>
      </c>
      <c r="BM206" s="247" t="s">
        <v>1029</v>
      </c>
    </row>
    <row r="207" spans="2:65" s="1" customFormat="1" ht="14.4" customHeight="1">
      <c r="B207" s="38"/>
      <c r="C207" s="236" t="s">
        <v>664</v>
      </c>
      <c r="D207" s="236" t="s">
        <v>280</v>
      </c>
      <c r="E207" s="237" t="s">
        <v>2625</v>
      </c>
      <c r="F207" s="238" t="s">
        <v>2626</v>
      </c>
      <c r="G207" s="239" t="s">
        <v>2476</v>
      </c>
      <c r="H207" s="240">
        <v>2</v>
      </c>
      <c r="I207" s="241"/>
      <c r="J207" s="242">
        <f>ROUND(I207*H207,2)</f>
        <v>0</v>
      </c>
      <c r="K207" s="238" t="s">
        <v>2477</v>
      </c>
      <c r="L207" s="43"/>
      <c r="M207" s="243" t="s">
        <v>1</v>
      </c>
      <c r="N207" s="244" t="s">
        <v>51</v>
      </c>
      <c r="O207" s="86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AR207" s="247" t="s">
        <v>285</v>
      </c>
      <c r="AT207" s="247" t="s">
        <v>280</v>
      </c>
      <c r="AU207" s="247" t="s">
        <v>140</v>
      </c>
      <c r="AY207" s="16" t="s">
        <v>278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93</v>
      </c>
      <c r="BK207" s="248">
        <f>ROUND(I207*H207,2)</f>
        <v>0</v>
      </c>
      <c r="BL207" s="16" t="s">
        <v>285</v>
      </c>
      <c r="BM207" s="247" t="s">
        <v>1039</v>
      </c>
    </row>
    <row r="208" spans="2:65" s="1" customFormat="1" ht="14.4" customHeight="1">
      <c r="B208" s="38"/>
      <c r="C208" s="236" t="s">
        <v>669</v>
      </c>
      <c r="D208" s="236" t="s">
        <v>280</v>
      </c>
      <c r="E208" s="237" t="s">
        <v>2627</v>
      </c>
      <c r="F208" s="238" t="s">
        <v>2628</v>
      </c>
      <c r="G208" s="239" t="s">
        <v>2476</v>
      </c>
      <c r="H208" s="240">
        <v>2</v>
      </c>
      <c r="I208" s="241"/>
      <c r="J208" s="242">
        <f>ROUND(I208*H208,2)</f>
        <v>0</v>
      </c>
      <c r="K208" s="238" t="s">
        <v>2477</v>
      </c>
      <c r="L208" s="43"/>
      <c r="M208" s="243" t="s">
        <v>1</v>
      </c>
      <c r="N208" s="244" t="s">
        <v>51</v>
      </c>
      <c r="O208" s="86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47" t="s">
        <v>285</v>
      </c>
      <c r="AT208" s="247" t="s">
        <v>280</v>
      </c>
      <c r="AU208" s="247" t="s">
        <v>140</v>
      </c>
      <c r="AY208" s="16" t="s">
        <v>278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6" t="s">
        <v>93</v>
      </c>
      <c r="BK208" s="248">
        <f>ROUND(I208*H208,2)</f>
        <v>0</v>
      </c>
      <c r="BL208" s="16" t="s">
        <v>285</v>
      </c>
      <c r="BM208" s="247" t="s">
        <v>1050</v>
      </c>
    </row>
    <row r="209" spans="2:65" s="1" customFormat="1" ht="14.4" customHeight="1">
      <c r="B209" s="38"/>
      <c r="C209" s="236" t="s">
        <v>675</v>
      </c>
      <c r="D209" s="236" t="s">
        <v>280</v>
      </c>
      <c r="E209" s="237" t="s">
        <v>2629</v>
      </c>
      <c r="F209" s="238" t="s">
        <v>2630</v>
      </c>
      <c r="G209" s="239" t="s">
        <v>2476</v>
      </c>
      <c r="H209" s="240">
        <v>4</v>
      </c>
      <c r="I209" s="241"/>
      <c r="J209" s="242">
        <f>ROUND(I209*H209,2)</f>
        <v>0</v>
      </c>
      <c r="K209" s="238" t="s">
        <v>2477</v>
      </c>
      <c r="L209" s="43"/>
      <c r="M209" s="243" t="s">
        <v>1</v>
      </c>
      <c r="N209" s="244" t="s">
        <v>51</v>
      </c>
      <c r="O209" s="86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AR209" s="247" t="s">
        <v>285</v>
      </c>
      <c r="AT209" s="247" t="s">
        <v>280</v>
      </c>
      <c r="AU209" s="247" t="s">
        <v>140</v>
      </c>
      <c r="AY209" s="16" t="s">
        <v>278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6" t="s">
        <v>93</v>
      </c>
      <c r="BK209" s="248">
        <f>ROUND(I209*H209,2)</f>
        <v>0</v>
      </c>
      <c r="BL209" s="16" t="s">
        <v>285</v>
      </c>
      <c r="BM209" s="247" t="s">
        <v>1060</v>
      </c>
    </row>
    <row r="210" spans="2:65" s="1" customFormat="1" ht="14.4" customHeight="1">
      <c r="B210" s="38"/>
      <c r="C210" s="236" t="s">
        <v>680</v>
      </c>
      <c r="D210" s="236" t="s">
        <v>280</v>
      </c>
      <c r="E210" s="237" t="s">
        <v>2631</v>
      </c>
      <c r="F210" s="238" t="s">
        <v>2632</v>
      </c>
      <c r="G210" s="239" t="s">
        <v>2476</v>
      </c>
      <c r="H210" s="240">
        <v>1</v>
      </c>
      <c r="I210" s="241"/>
      <c r="J210" s="242">
        <f>ROUND(I210*H210,2)</f>
        <v>0</v>
      </c>
      <c r="K210" s="238" t="s">
        <v>2477</v>
      </c>
      <c r="L210" s="43"/>
      <c r="M210" s="243" t="s">
        <v>1</v>
      </c>
      <c r="N210" s="244" t="s">
        <v>51</v>
      </c>
      <c r="O210" s="86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AR210" s="247" t="s">
        <v>285</v>
      </c>
      <c r="AT210" s="247" t="s">
        <v>280</v>
      </c>
      <c r="AU210" s="247" t="s">
        <v>140</v>
      </c>
      <c r="AY210" s="16" t="s">
        <v>278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6" t="s">
        <v>93</v>
      </c>
      <c r="BK210" s="248">
        <f>ROUND(I210*H210,2)</f>
        <v>0</v>
      </c>
      <c r="BL210" s="16" t="s">
        <v>285</v>
      </c>
      <c r="BM210" s="247" t="s">
        <v>1070</v>
      </c>
    </row>
    <row r="211" spans="2:65" s="1" customFormat="1" ht="14.4" customHeight="1">
      <c r="B211" s="38"/>
      <c r="C211" s="236" t="s">
        <v>684</v>
      </c>
      <c r="D211" s="236" t="s">
        <v>280</v>
      </c>
      <c r="E211" s="237" t="s">
        <v>2633</v>
      </c>
      <c r="F211" s="238" t="s">
        <v>2634</v>
      </c>
      <c r="G211" s="239" t="s">
        <v>2476</v>
      </c>
      <c r="H211" s="240">
        <v>5</v>
      </c>
      <c r="I211" s="241"/>
      <c r="J211" s="242">
        <f>ROUND(I211*H211,2)</f>
        <v>0</v>
      </c>
      <c r="K211" s="238" t="s">
        <v>2477</v>
      </c>
      <c r="L211" s="43"/>
      <c r="M211" s="243" t="s">
        <v>1</v>
      </c>
      <c r="N211" s="244" t="s">
        <v>51</v>
      </c>
      <c r="O211" s="86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AR211" s="247" t="s">
        <v>285</v>
      </c>
      <c r="AT211" s="247" t="s">
        <v>280</v>
      </c>
      <c r="AU211" s="247" t="s">
        <v>140</v>
      </c>
      <c r="AY211" s="16" t="s">
        <v>278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6" t="s">
        <v>93</v>
      </c>
      <c r="BK211" s="248">
        <f>ROUND(I211*H211,2)</f>
        <v>0</v>
      </c>
      <c r="BL211" s="16" t="s">
        <v>285</v>
      </c>
      <c r="BM211" s="247" t="s">
        <v>1080</v>
      </c>
    </row>
    <row r="212" spans="2:65" s="1" customFormat="1" ht="14.4" customHeight="1">
      <c r="B212" s="38"/>
      <c r="C212" s="236" t="s">
        <v>689</v>
      </c>
      <c r="D212" s="236" t="s">
        <v>280</v>
      </c>
      <c r="E212" s="237" t="s">
        <v>2635</v>
      </c>
      <c r="F212" s="238" t="s">
        <v>2636</v>
      </c>
      <c r="G212" s="239" t="s">
        <v>2476</v>
      </c>
      <c r="H212" s="240">
        <v>1</v>
      </c>
      <c r="I212" s="241"/>
      <c r="J212" s="242">
        <f>ROUND(I212*H212,2)</f>
        <v>0</v>
      </c>
      <c r="K212" s="238" t="s">
        <v>2477</v>
      </c>
      <c r="L212" s="43"/>
      <c r="M212" s="243" t="s">
        <v>1</v>
      </c>
      <c r="N212" s="244" t="s">
        <v>51</v>
      </c>
      <c r="O212" s="86"/>
      <c r="P212" s="245">
        <f>O212*H212</f>
        <v>0</v>
      </c>
      <c r="Q212" s="245">
        <v>0</v>
      </c>
      <c r="R212" s="245">
        <f>Q212*H212</f>
        <v>0</v>
      </c>
      <c r="S212" s="245">
        <v>0</v>
      </c>
      <c r="T212" s="246">
        <f>S212*H212</f>
        <v>0</v>
      </c>
      <c r="AR212" s="247" t="s">
        <v>285</v>
      </c>
      <c r="AT212" s="247" t="s">
        <v>280</v>
      </c>
      <c r="AU212" s="247" t="s">
        <v>140</v>
      </c>
      <c r="AY212" s="16" t="s">
        <v>278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6" t="s">
        <v>93</v>
      </c>
      <c r="BK212" s="248">
        <f>ROUND(I212*H212,2)</f>
        <v>0</v>
      </c>
      <c r="BL212" s="16" t="s">
        <v>285</v>
      </c>
      <c r="BM212" s="247" t="s">
        <v>1089</v>
      </c>
    </row>
    <row r="213" spans="2:65" s="1" customFormat="1" ht="14.4" customHeight="1">
      <c r="B213" s="38"/>
      <c r="C213" s="236" t="s">
        <v>694</v>
      </c>
      <c r="D213" s="236" t="s">
        <v>280</v>
      </c>
      <c r="E213" s="237" t="s">
        <v>2637</v>
      </c>
      <c r="F213" s="238" t="s">
        <v>2638</v>
      </c>
      <c r="G213" s="239" t="s">
        <v>2476</v>
      </c>
      <c r="H213" s="240">
        <v>2</v>
      </c>
      <c r="I213" s="241"/>
      <c r="J213" s="242">
        <f>ROUND(I213*H213,2)</f>
        <v>0</v>
      </c>
      <c r="K213" s="238" t="s">
        <v>2477</v>
      </c>
      <c r="L213" s="43"/>
      <c r="M213" s="243" t="s">
        <v>1</v>
      </c>
      <c r="N213" s="244" t="s">
        <v>51</v>
      </c>
      <c r="O213" s="86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47" t="s">
        <v>285</v>
      </c>
      <c r="AT213" s="247" t="s">
        <v>280</v>
      </c>
      <c r="AU213" s="247" t="s">
        <v>140</v>
      </c>
      <c r="AY213" s="16" t="s">
        <v>278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93</v>
      </c>
      <c r="BK213" s="248">
        <f>ROUND(I213*H213,2)</f>
        <v>0</v>
      </c>
      <c r="BL213" s="16" t="s">
        <v>285</v>
      </c>
      <c r="BM213" s="247" t="s">
        <v>1100</v>
      </c>
    </row>
    <row r="214" spans="2:65" s="1" customFormat="1" ht="14.4" customHeight="1">
      <c r="B214" s="38"/>
      <c r="C214" s="236" t="s">
        <v>700</v>
      </c>
      <c r="D214" s="236" t="s">
        <v>280</v>
      </c>
      <c r="E214" s="237" t="s">
        <v>2639</v>
      </c>
      <c r="F214" s="238" t="s">
        <v>2640</v>
      </c>
      <c r="G214" s="239" t="s">
        <v>2476</v>
      </c>
      <c r="H214" s="240">
        <v>1</v>
      </c>
      <c r="I214" s="241"/>
      <c r="J214" s="242">
        <f>ROUND(I214*H214,2)</f>
        <v>0</v>
      </c>
      <c r="K214" s="238" t="s">
        <v>2477</v>
      </c>
      <c r="L214" s="43"/>
      <c r="M214" s="243" t="s">
        <v>1</v>
      </c>
      <c r="N214" s="244" t="s">
        <v>51</v>
      </c>
      <c r="O214" s="86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AR214" s="247" t="s">
        <v>285</v>
      </c>
      <c r="AT214" s="247" t="s">
        <v>280</v>
      </c>
      <c r="AU214" s="247" t="s">
        <v>140</v>
      </c>
      <c r="AY214" s="16" t="s">
        <v>278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6" t="s">
        <v>93</v>
      </c>
      <c r="BK214" s="248">
        <f>ROUND(I214*H214,2)</f>
        <v>0</v>
      </c>
      <c r="BL214" s="16" t="s">
        <v>285</v>
      </c>
      <c r="BM214" s="247" t="s">
        <v>1108</v>
      </c>
    </row>
    <row r="215" spans="2:65" s="1" customFormat="1" ht="14.4" customHeight="1">
      <c r="B215" s="38"/>
      <c r="C215" s="236" t="s">
        <v>706</v>
      </c>
      <c r="D215" s="236" t="s">
        <v>280</v>
      </c>
      <c r="E215" s="237" t="s">
        <v>2641</v>
      </c>
      <c r="F215" s="238" t="s">
        <v>2642</v>
      </c>
      <c r="G215" s="239" t="s">
        <v>2476</v>
      </c>
      <c r="H215" s="240">
        <v>6</v>
      </c>
      <c r="I215" s="241"/>
      <c r="J215" s="242">
        <f>ROUND(I215*H215,2)</f>
        <v>0</v>
      </c>
      <c r="K215" s="238" t="s">
        <v>2477</v>
      </c>
      <c r="L215" s="43"/>
      <c r="M215" s="243" t="s">
        <v>1</v>
      </c>
      <c r="N215" s="244" t="s">
        <v>51</v>
      </c>
      <c r="O215" s="86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AR215" s="247" t="s">
        <v>285</v>
      </c>
      <c r="AT215" s="247" t="s">
        <v>280</v>
      </c>
      <c r="AU215" s="247" t="s">
        <v>140</v>
      </c>
      <c r="AY215" s="16" t="s">
        <v>278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6" t="s">
        <v>93</v>
      </c>
      <c r="BK215" s="248">
        <f>ROUND(I215*H215,2)</f>
        <v>0</v>
      </c>
      <c r="BL215" s="16" t="s">
        <v>285</v>
      </c>
      <c r="BM215" s="247" t="s">
        <v>1119</v>
      </c>
    </row>
    <row r="216" spans="2:65" s="1" customFormat="1" ht="21.6" customHeight="1">
      <c r="B216" s="38"/>
      <c r="C216" s="236" t="s">
        <v>710</v>
      </c>
      <c r="D216" s="236" t="s">
        <v>280</v>
      </c>
      <c r="E216" s="237" t="s">
        <v>2643</v>
      </c>
      <c r="F216" s="238" t="s">
        <v>2644</v>
      </c>
      <c r="G216" s="239" t="s">
        <v>1813</v>
      </c>
      <c r="H216" s="240">
        <v>30</v>
      </c>
      <c r="I216" s="241"/>
      <c r="J216" s="242">
        <f>ROUND(I216*H216,2)</f>
        <v>0</v>
      </c>
      <c r="K216" s="238" t="s">
        <v>2477</v>
      </c>
      <c r="L216" s="43"/>
      <c r="M216" s="243" t="s">
        <v>1</v>
      </c>
      <c r="N216" s="244" t="s">
        <v>51</v>
      </c>
      <c r="O216" s="86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AR216" s="247" t="s">
        <v>285</v>
      </c>
      <c r="AT216" s="247" t="s">
        <v>280</v>
      </c>
      <c r="AU216" s="247" t="s">
        <v>140</v>
      </c>
      <c r="AY216" s="16" t="s">
        <v>278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6" t="s">
        <v>93</v>
      </c>
      <c r="BK216" s="248">
        <f>ROUND(I216*H216,2)</f>
        <v>0</v>
      </c>
      <c r="BL216" s="16" t="s">
        <v>285</v>
      </c>
      <c r="BM216" s="247" t="s">
        <v>1128</v>
      </c>
    </row>
    <row r="217" spans="2:65" s="1" customFormat="1" ht="21.6" customHeight="1">
      <c r="B217" s="38"/>
      <c r="C217" s="236" t="s">
        <v>716</v>
      </c>
      <c r="D217" s="236" t="s">
        <v>280</v>
      </c>
      <c r="E217" s="237" t="s">
        <v>2645</v>
      </c>
      <c r="F217" s="238" t="s">
        <v>2500</v>
      </c>
      <c r="G217" s="239" t="s">
        <v>1813</v>
      </c>
      <c r="H217" s="240">
        <v>20</v>
      </c>
      <c r="I217" s="241"/>
      <c r="J217" s="242">
        <f>ROUND(I217*H217,2)</f>
        <v>0</v>
      </c>
      <c r="K217" s="238" t="s">
        <v>2477</v>
      </c>
      <c r="L217" s="43"/>
      <c r="M217" s="243" t="s">
        <v>1</v>
      </c>
      <c r="N217" s="244" t="s">
        <v>51</v>
      </c>
      <c r="O217" s="86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AR217" s="247" t="s">
        <v>285</v>
      </c>
      <c r="AT217" s="247" t="s">
        <v>280</v>
      </c>
      <c r="AU217" s="247" t="s">
        <v>140</v>
      </c>
      <c r="AY217" s="16" t="s">
        <v>278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6" t="s">
        <v>93</v>
      </c>
      <c r="BK217" s="248">
        <f>ROUND(I217*H217,2)</f>
        <v>0</v>
      </c>
      <c r="BL217" s="16" t="s">
        <v>285</v>
      </c>
      <c r="BM217" s="247" t="s">
        <v>1138</v>
      </c>
    </row>
    <row r="218" spans="2:65" s="1" customFormat="1" ht="14.4" customHeight="1">
      <c r="B218" s="38"/>
      <c r="C218" s="236" t="s">
        <v>722</v>
      </c>
      <c r="D218" s="236" t="s">
        <v>280</v>
      </c>
      <c r="E218" s="237" t="s">
        <v>2646</v>
      </c>
      <c r="F218" s="238" t="s">
        <v>2502</v>
      </c>
      <c r="G218" s="239" t="s">
        <v>2503</v>
      </c>
      <c r="H218" s="240">
        <v>2</v>
      </c>
      <c r="I218" s="241"/>
      <c r="J218" s="242">
        <f>ROUND(I218*H218,2)</f>
        <v>0</v>
      </c>
      <c r="K218" s="238" t="s">
        <v>2477</v>
      </c>
      <c r="L218" s="43"/>
      <c r="M218" s="243" t="s">
        <v>1</v>
      </c>
      <c r="N218" s="244" t="s">
        <v>51</v>
      </c>
      <c r="O218" s="86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AR218" s="247" t="s">
        <v>285</v>
      </c>
      <c r="AT218" s="247" t="s">
        <v>280</v>
      </c>
      <c r="AU218" s="247" t="s">
        <v>140</v>
      </c>
      <c r="AY218" s="16" t="s">
        <v>278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6" t="s">
        <v>93</v>
      </c>
      <c r="BK218" s="248">
        <f>ROUND(I218*H218,2)</f>
        <v>0</v>
      </c>
      <c r="BL218" s="16" t="s">
        <v>285</v>
      </c>
      <c r="BM218" s="247" t="s">
        <v>1150</v>
      </c>
    </row>
    <row r="219" spans="2:63" s="11" customFormat="1" ht="20.85" customHeight="1">
      <c r="B219" s="220"/>
      <c r="C219" s="221"/>
      <c r="D219" s="222" t="s">
        <v>85</v>
      </c>
      <c r="E219" s="234" t="s">
        <v>2647</v>
      </c>
      <c r="F219" s="234" t="s">
        <v>2648</v>
      </c>
      <c r="G219" s="221"/>
      <c r="H219" s="221"/>
      <c r="I219" s="224"/>
      <c r="J219" s="235">
        <f>BK219</f>
        <v>0</v>
      </c>
      <c r="K219" s="221"/>
      <c r="L219" s="226"/>
      <c r="M219" s="227"/>
      <c r="N219" s="228"/>
      <c r="O219" s="228"/>
      <c r="P219" s="229">
        <f>SUM(P220:P235)</f>
        <v>0</v>
      </c>
      <c r="Q219" s="228"/>
      <c r="R219" s="229">
        <f>SUM(R220:R235)</f>
        <v>0</v>
      </c>
      <c r="S219" s="228"/>
      <c r="T219" s="230">
        <f>SUM(T220:T235)</f>
        <v>0</v>
      </c>
      <c r="AR219" s="231" t="s">
        <v>93</v>
      </c>
      <c r="AT219" s="232" t="s">
        <v>85</v>
      </c>
      <c r="AU219" s="232" t="s">
        <v>96</v>
      </c>
      <c r="AY219" s="231" t="s">
        <v>278</v>
      </c>
      <c r="BK219" s="233">
        <f>SUM(BK220:BK235)</f>
        <v>0</v>
      </c>
    </row>
    <row r="220" spans="2:65" s="1" customFormat="1" ht="32.4" customHeight="1">
      <c r="B220" s="38"/>
      <c r="C220" s="236" t="s">
        <v>726</v>
      </c>
      <c r="D220" s="236" t="s">
        <v>280</v>
      </c>
      <c r="E220" s="237" t="s">
        <v>2649</v>
      </c>
      <c r="F220" s="238" t="s">
        <v>2650</v>
      </c>
      <c r="G220" s="239" t="s">
        <v>2476</v>
      </c>
      <c r="H220" s="240">
        <v>1</v>
      </c>
      <c r="I220" s="241"/>
      <c r="J220" s="242">
        <f>ROUND(I220*H220,2)</f>
        <v>0</v>
      </c>
      <c r="K220" s="238" t="s">
        <v>2477</v>
      </c>
      <c r="L220" s="43"/>
      <c r="M220" s="243" t="s">
        <v>1</v>
      </c>
      <c r="N220" s="244" t="s">
        <v>51</v>
      </c>
      <c r="O220" s="86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7" t="s">
        <v>285</v>
      </c>
      <c r="AT220" s="247" t="s">
        <v>280</v>
      </c>
      <c r="AU220" s="247" t="s">
        <v>140</v>
      </c>
      <c r="AY220" s="16" t="s">
        <v>278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6" t="s">
        <v>93</v>
      </c>
      <c r="BK220" s="248">
        <f>ROUND(I220*H220,2)</f>
        <v>0</v>
      </c>
      <c r="BL220" s="16" t="s">
        <v>285</v>
      </c>
      <c r="BM220" s="247" t="s">
        <v>1160</v>
      </c>
    </row>
    <row r="221" spans="2:65" s="1" customFormat="1" ht="21.6" customHeight="1">
      <c r="B221" s="38"/>
      <c r="C221" s="236" t="s">
        <v>732</v>
      </c>
      <c r="D221" s="236" t="s">
        <v>280</v>
      </c>
      <c r="E221" s="237" t="s">
        <v>2651</v>
      </c>
      <c r="F221" s="238" t="s">
        <v>2652</v>
      </c>
      <c r="G221" s="239" t="s">
        <v>2476</v>
      </c>
      <c r="H221" s="240">
        <v>3</v>
      </c>
      <c r="I221" s="241"/>
      <c r="J221" s="242">
        <f>ROUND(I221*H221,2)</f>
        <v>0</v>
      </c>
      <c r="K221" s="238" t="s">
        <v>2477</v>
      </c>
      <c r="L221" s="43"/>
      <c r="M221" s="243" t="s">
        <v>1</v>
      </c>
      <c r="N221" s="244" t="s">
        <v>51</v>
      </c>
      <c r="O221" s="86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AR221" s="247" t="s">
        <v>285</v>
      </c>
      <c r="AT221" s="247" t="s">
        <v>280</v>
      </c>
      <c r="AU221" s="247" t="s">
        <v>140</v>
      </c>
      <c r="AY221" s="16" t="s">
        <v>278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6" t="s">
        <v>93</v>
      </c>
      <c r="BK221" s="248">
        <f>ROUND(I221*H221,2)</f>
        <v>0</v>
      </c>
      <c r="BL221" s="16" t="s">
        <v>285</v>
      </c>
      <c r="BM221" s="247" t="s">
        <v>1171</v>
      </c>
    </row>
    <row r="222" spans="2:65" s="1" customFormat="1" ht="21.6" customHeight="1">
      <c r="B222" s="38"/>
      <c r="C222" s="236" t="s">
        <v>737</v>
      </c>
      <c r="D222" s="236" t="s">
        <v>280</v>
      </c>
      <c r="E222" s="237" t="s">
        <v>2653</v>
      </c>
      <c r="F222" s="238" t="s">
        <v>2654</v>
      </c>
      <c r="G222" s="239" t="s">
        <v>2476</v>
      </c>
      <c r="H222" s="240">
        <v>2</v>
      </c>
      <c r="I222" s="241"/>
      <c r="J222" s="242">
        <f>ROUND(I222*H222,2)</f>
        <v>0</v>
      </c>
      <c r="K222" s="238" t="s">
        <v>2477</v>
      </c>
      <c r="L222" s="43"/>
      <c r="M222" s="243" t="s">
        <v>1</v>
      </c>
      <c r="N222" s="244" t="s">
        <v>51</v>
      </c>
      <c r="O222" s="86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AR222" s="247" t="s">
        <v>285</v>
      </c>
      <c r="AT222" s="247" t="s">
        <v>280</v>
      </c>
      <c r="AU222" s="247" t="s">
        <v>140</v>
      </c>
      <c r="AY222" s="16" t="s">
        <v>278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6" t="s">
        <v>93</v>
      </c>
      <c r="BK222" s="248">
        <f>ROUND(I222*H222,2)</f>
        <v>0</v>
      </c>
      <c r="BL222" s="16" t="s">
        <v>285</v>
      </c>
      <c r="BM222" s="247" t="s">
        <v>1181</v>
      </c>
    </row>
    <row r="223" spans="2:65" s="1" customFormat="1" ht="14.4" customHeight="1">
      <c r="B223" s="38"/>
      <c r="C223" s="236" t="s">
        <v>742</v>
      </c>
      <c r="D223" s="236" t="s">
        <v>280</v>
      </c>
      <c r="E223" s="237" t="s">
        <v>2655</v>
      </c>
      <c r="F223" s="238" t="s">
        <v>2656</v>
      </c>
      <c r="G223" s="239" t="s">
        <v>2476</v>
      </c>
      <c r="H223" s="240">
        <v>2</v>
      </c>
      <c r="I223" s="241"/>
      <c r="J223" s="242">
        <f>ROUND(I223*H223,2)</f>
        <v>0</v>
      </c>
      <c r="K223" s="238" t="s">
        <v>2477</v>
      </c>
      <c r="L223" s="43"/>
      <c r="M223" s="243" t="s">
        <v>1</v>
      </c>
      <c r="N223" s="244" t="s">
        <v>51</v>
      </c>
      <c r="O223" s="86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AR223" s="247" t="s">
        <v>285</v>
      </c>
      <c r="AT223" s="247" t="s">
        <v>280</v>
      </c>
      <c r="AU223" s="247" t="s">
        <v>140</v>
      </c>
      <c r="AY223" s="16" t="s">
        <v>278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6" t="s">
        <v>93</v>
      </c>
      <c r="BK223" s="248">
        <f>ROUND(I223*H223,2)</f>
        <v>0</v>
      </c>
      <c r="BL223" s="16" t="s">
        <v>285</v>
      </c>
      <c r="BM223" s="247" t="s">
        <v>1192</v>
      </c>
    </row>
    <row r="224" spans="2:65" s="1" customFormat="1" ht="14.4" customHeight="1">
      <c r="B224" s="38"/>
      <c r="C224" s="236" t="s">
        <v>746</v>
      </c>
      <c r="D224" s="236" t="s">
        <v>280</v>
      </c>
      <c r="E224" s="237" t="s">
        <v>2657</v>
      </c>
      <c r="F224" s="238" t="s">
        <v>2658</v>
      </c>
      <c r="G224" s="239" t="s">
        <v>2476</v>
      </c>
      <c r="H224" s="240">
        <v>1</v>
      </c>
      <c r="I224" s="241"/>
      <c r="J224" s="242">
        <f>ROUND(I224*H224,2)</f>
        <v>0</v>
      </c>
      <c r="K224" s="238" t="s">
        <v>2477</v>
      </c>
      <c r="L224" s="43"/>
      <c r="M224" s="243" t="s">
        <v>1</v>
      </c>
      <c r="N224" s="244" t="s">
        <v>51</v>
      </c>
      <c r="O224" s="86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47" t="s">
        <v>285</v>
      </c>
      <c r="AT224" s="247" t="s">
        <v>280</v>
      </c>
      <c r="AU224" s="247" t="s">
        <v>140</v>
      </c>
      <c r="AY224" s="16" t="s">
        <v>278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6" t="s">
        <v>93</v>
      </c>
      <c r="BK224" s="248">
        <f>ROUND(I224*H224,2)</f>
        <v>0</v>
      </c>
      <c r="BL224" s="16" t="s">
        <v>285</v>
      </c>
      <c r="BM224" s="247" t="s">
        <v>1203</v>
      </c>
    </row>
    <row r="225" spans="2:65" s="1" customFormat="1" ht="14.4" customHeight="1">
      <c r="B225" s="38"/>
      <c r="C225" s="236" t="s">
        <v>750</v>
      </c>
      <c r="D225" s="236" t="s">
        <v>280</v>
      </c>
      <c r="E225" s="237" t="s">
        <v>2659</v>
      </c>
      <c r="F225" s="238" t="s">
        <v>2660</v>
      </c>
      <c r="G225" s="239" t="s">
        <v>2476</v>
      </c>
      <c r="H225" s="240">
        <v>1</v>
      </c>
      <c r="I225" s="241"/>
      <c r="J225" s="242">
        <f>ROUND(I225*H225,2)</f>
        <v>0</v>
      </c>
      <c r="K225" s="238" t="s">
        <v>2477</v>
      </c>
      <c r="L225" s="43"/>
      <c r="M225" s="243" t="s">
        <v>1</v>
      </c>
      <c r="N225" s="244" t="s">
        <v>51</v>
      </c>
      <c r="O225" s="86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AR225" s="247" t="s">
        <v>285</v>
      </c>
      <c r="AT225" s="247" t="s">
        <v>280</v>
      </c>
      <c r="AU225" s="247" t="s">
        <v>140</v>
      </c>
      <c r="AY225" s="16" t="s">
        <v>278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6" t="s">
        <v>93</v>
      </c>
      <c r="BK225" s="248">
        <f>ROUND(I225*H225,2)</f>
        <v>0</v>
      </c>
      <c r="BL225" s="16" t="s">
        <v>285</v>
      </c>
      <c r="BM225" s="247" t="s">
        <v>1216</v>
      </c>
    </row>
    <row r="226" spans="2:65" s="1" customFormat="1" ht="14.4" customHeight="1">
      <c r="B226" s="38"/>
      <c r="C226" s="236" t="s">
        <v>754</v>
      </c>
      <c r="D226" s="236" t="s">
        <v>280</v>
      </c>
      <c r="E226" s="237" t="s">
        <v>2661</v>
      </c>
      <c r="F226" s="238" t="s">
        <v>2662</v>
      </c>
      <c r="G226" s="239" t="s">
        <v>2476</v>
      </c>
      <c r="H226" s="240">
        <v>5</v>
      </c>
      <c r="I226" s="241"/>
      <c r="J226" s="242">
        <f>ROUND(I226*H226,2)</f>
        <v>0</v>
      </c>
      <c r="K226" s="238" t="s">
        <v>2477</v>
      </c>
      <c r="L226" s="43"/>
      <c r="M226" s="243" t="s">
        <v>1</v>
      </c>
      <c r="N226" s="244" t="s">
        <v>51</v>
      </c>
      <c r="O226" s="86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AR226" s="247" t="s">
        <v>285</v>
      </c>
      <c r="AT226" s="247" t="s">
        <v>280</v>
      </c>
      <c r="AU226" s="247" t="s">
        <v>140</v>
      </c>
      <c r="AY226" s="16" t="s">
        <v>278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6" t="s">
        <v>93</v>
      </c>
      <c r="BK226" s="248">
        <f>ROUND(I226*H226,2)</f>
        <v>0</v>
      </c>
      <c r="BL226" s="16" t="s">
        <v>285</v>
      </c>
      <c r="BM226" s="247" t="s">
        <v>1228</v>
      </c>
    </row>
    <row r="227" spans="2:65" s="1" customFormat="1" ht="32.4" customHeight="1">
      <c r="B227" s="38"/>
      <c r="C227" s="236" t="s">
        <v>758</v>
      </c>
      <c r="D227" s="236" t="s">
        <v>280</v>
      </c>
      <c r="E227" s="237" t="s">
        <v>2663</v>
      </c>
      <c r="F227" s="238" t="s">
        <v>2664</v>
      </c>
      <c r="G227" s="239" t="s">
        <v>2486</v>
      </c>
      <c r="H227" s="240">
        <v>5</v>
      </c>
      <c r="I227" s="241"/>
      <c r="J227" s="242">
        <f>ROUND(I227*H227,2)</f>
        <v>0</v>
      </c>
      <c r="K227" s="238" t="s">
        <v>2477</v>
      </c>
      <c r="L227" s="43"/>
      <c r="M227" s="243" t="s">
        <v>1</v>
      </c>
      <c r="N227" s="244" t="s">
        <v>51</v>
      </c>
      <c r="O227" s="86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AR227" s="247" t="s">
        <v>285</v>
      </c>
      <c r="AT227" s="247" t="s">
        <v>280</v>
      </c>
      <c r="AU227" s="247" t="s">
        <v>140</v>
      </c>
      <c r="AY227" s="16" t="s">
        <v>278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6" t="s">
        <v>93</v>
      </c>
      <c r="BK227" s="248">
        <f>ROUND(I227*H227,2)</f>
        <v>0</v>
      </c>
      <c r="BL227" s="16" t="s">
        <v>285</v>
      </c>
      <c r="BM227" s="247" t="s">
        <v>1241</v>
      </c>
    </row>
    <row r="228" spans="2:65" s="1" customFormat="1" ht="32.4" customHeight="1">
      <c r="B228" s="38"/>
      <c r="C228" s="236" t="s">
        <v>762</v>
      </c>
      <c r="D228" s="236" t="s">
        <v>280</v>
      </c>
      <c r="E228" s="237" t="s">
        <v>2665</v>
      </c>
      <c r="F228" s="238" t="s">
        <v>2666</v>
      </c>
      <c r="G228" s="239" t="s">
        <v>2486</v>
      </c>
      <c r="H228" s="240">
        <v>25</v>
      </c>
      <c r="I228" s="241"/>
      <c r="J228" s="242">
        <f>ROUND(I228*H228,2)</f>
        <v>0</v>
      </c>
      <c r="K228" s="238" t="s">
        <v>2477</v>
      </c>
      <c r="L228" s="43"/>
      <c r="M228" s="243" t="s">
        <v>1</v>
      </c>
      <c r="N228" s="244" t="s">
        <v>51</v>
      </c>
      <c r="O228" s="86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AR228" s="247" t="s">
        <v>285</v>
      </c>
      <c r="AT228" s="247" t="s">
        <v>280</v>
      </c>
      <c r="AU228" s="247" t="s">
        <v>140</v>
      </c>
      <c r="AY228" s="16" t="s">
        <v>278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6" t="s">
        <v>93</v>
      </c>
      <c r="BK228" s="248">
        <f>ROUND(I228*H228,2)</f>
        <v>0</v>
      </c>
      <c r="BL228" s="16" t="s">
        <v>285</v>
      </c>
      <c r="BM228" s="247" t="s">
        <v>1250</v>
      </c>
    </row>
    <row r="229" spans="2:65" s="1" customFormat="1" ht="32.4" customHeight="1">
      <c r="B229" s="38"/>
      <c r="C229" s="236" t="s">
        <v>766</v>
      </c>
      <c r="D229" s="236" t="s">
        <v>280</v>
      </c>
      <c r="E229" s="237" t="s">
        <v>2667</v>
      </c>
      <c r="F229" s="238" t="s">
        <v>2668</v>
      </c>
      <c r="G229" s="239" t="s">
        <v>2486</v>
      </c>
      <c r="H229" s="240">
        <v>26</v>
      </c>
      <c r="I229" s="241"/>
      <c r="J229" s="242">
        <f>ROUND(I229*H229,2)</f>
        <v>0</v>
      </c>
      <c r="K229" s="238" t="s">
        <v>2477</v>
      </c>
      <c r="L229" s="43"/>
      <c r="M229" s="243" t="s">
        <v>1</v>
      </c>
      <c r="N229" s="244" t="s">
        <v>51</v>
      </c>
      <c r="O229" s="86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AR229" s="247" t="s">
        <v>285</v>
      </c>
      <c r="AT229" s="247" t="s">
        <v>280</v>
      </c>
      <c r="AU229" s="247" t="s">
        <v>140</v>
      </c>
      <c r="AY229" s="16" t="s">
        <v>278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6" t="s">
        <v>93</v>
      </c>
      <c r="BK229" s="248">
        <f>ROUND(I229*H229,2)</f>
        <v>0</v>
      </c>
      <c r="BL229" s="16" t="s">
        <v>285</v>
      </c>
      <c r="BM229" s="247" t="s">
        <v>1261</v>
      </c>
    </row>
    <row r="230" spans="2:65" s="1" customFormat="1" ht="32.4" customHeight="1">
      <c r="B230" s="38"/>
      <c r="C230" s="236" t="s">
        <v>771</v>
      </c>
      <c r="D230" s="236" t="s">
        <v>280</v>
      </c>
      <c r="E230" s="237" t="s">
        <v>2669</v>
      </c>
      <c r="F230" s="238" t="s">
        <v>2670</v>
      </c>
      <c r="G230" s="239" t="s">
        <v>2486</v>
      </c>
      <c r="H230" s="240">
        <v>8</v>
      </c>
      <c r="I230" s="241"/>
      <c r="J230" s="242">
        <f>ROUND(I230*H230,2)</f>
        <v>0</v>
      </c>
      <c r="K230" s="238" t="s">
        <v>2477</v>
      </c>
      <c r="L230" s="43"/>
      <c r="M230" s="243" t="s">
        <v>1</v>
      </c>
      <c r="N230" s="244" t="s">
        <v>51</v>
      </c>
      <c r="O230" s="86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AR230" s="247" t="s">
        <v>285</v>
      </c>
      <c r="AT230" s="247" t="s">
        <v>280</v>
      </c>
      <c r="AU230" s="247" t="s">
        <v>140</v>
      </c>
      <c r="AY230" s="16" t="s">
        <v>278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6" t="s">
        <v>93</v>
      </c>
      <c r="BK230" s="248">
        <f>ROUND(I230*H230,2)</f>
        <v>0</v>
      </c>
      <c r="BL230" s="16" t="s">
        <v>285</v>
      </c>
      <c r="BM230" s="247" t="s">
        <v>1272</v>
      </c>
    </row>
    <row r="231" spans="2:65" s="1" customFormat="1" ht="32.4" customHeight="1">
      <c r="B231" s="38"/>
      <c r="C231" s="236" t="s">
        <v>775</v>
      </c>
      <c r="D231" s="236" t="s">
        <v>280</v>
      </c>
      <c r="E231" s="237" t="s">
        <v>2671</v>
      </c>
      <c r="F231" s="238" t="s">
        <v>2672</v>
      </c>
      <c r="G231" s="239" t="s">
        <v>2486</v>
      </c>
      <c r="H231" s="240">
        <v>18</v>
      </c>
      <c r="I231" s="241"/>
      <c r="J231" s="242">
        <f>ROUND(I231*H231,2)</f>
        <v>0</v>
      </c>
      <c r="K231" s="238" t="s">
        <v>2477</v>
      </c>
      <c r="L231" s="43"/>
      <c r="M231" s="243" t="s">
        <v>1</v>
      </c>
      <c r="N231" s="244" t="s">
        <v>51</v>
      </c>
      <c r="O231" s="86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AR231" s="247" t="s">
        <v>285</v>
      </c>
      <c r="AT231" s="247" t="s">
        <v>280</v>
      </c>
      <c r="AU231" s="247" t="s">
        <v>140</v>
      </c>
      <c r="AY231" s="16" t="s">
        <v>278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93</v>
      </c>
      <c r="BK231" s="248">
        <f>ROUND(I231*H231,2)</f>
        <v>0</v>
      </c>
      <c r="BL231" s="16" t="s">
        <v>285</v>
      </c>
      <c r="BM231" s="247" t="s">
        <v>1282</v>
      </c>
    </row>
    <row r="232" spans="2:65" s="1" customFormat="1" ht="32.4" customHeight="1">
      <c r="B232" s="38"/>
      <c r="C232" s="236" t="s">
        <v>780</v>
      </c>
      <c r="D232" s="236" t="s">
        <v>280</v>
      </c>
      <c r="E232" s="237" t="s">
        <v>2673</v>
      </c>
      <c r="F232" s="238" t="s">
        <v>2674</v>
      </c>
      <c r="G232" s="239" t="s">
        <v>2486</v>
      </c>
      <c r="H232" s="240">
        <v>20</v>
      </c>
      <c r="I232" s="241"/>
      <c r="J232" s="242">
        <f>ROUND(I232*H232,2)</f>
        <v>0</v>
      </c>
      <c r="K232" s="238" t="s">
        <v>2477</v>
      </c>
      <c r="L232" s="43"/>
      <c r="M232" s="243" t="s">
        <v>1</v>
      </c>
      <c r="N232" s="244" t="s">
        <v>51</v>
      </c>
      <c r="O232" s="86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AR232" s="247" t="s">
        <v>285</v>
      </c>
      <c r="AT232" s="247" t="s">
        <v>280</v>
      </c>
      <c r="AU232" s="247" t="s">
        <v>140</v>
      </c>
      <c r="AY232" s="16" t="s">
        <v>278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6" t="s">
        <v>93</v>
      </c>
      <c r="BK232" s="248">
        <f>ROUND(I232*H232,2)</f>
        <v>0</v>
      </c>
      <c r="BL232" s="16" t="s">
        <v>285</v>
      </c>
      <c r="BM232" s="247" t="s">
        <v>1291</v>
      </c>
    </row>
    <row r="233" spans="2:65" s="1" customFormat="1" ht="14.4" customHeight="1">
      <c r="B233" s="38"/>
      <c r="C233" s="236" t="s">
        <v>784</v>
      </c>
      <c r="D233" s="236" t="s">
        <v>280</v>
      </c>
      <c r="E233" s="237" t="s">
        <v>2675</v>
      </c>
      <c r="F233" s="238" t="s">
        <v>2676</v>
      </c>
      <c r="G233" s="239" t="s">
        <v>1813</v>
      </c>
      <c r="H233" s="240">
        <v>4</v>
      </c>
      <c r="I233" s="241"/>
      <c r="J233" s="242">
        <f>ROUND(I233*H233,2)</f>
        <v>0</v>
      </c>
      <c r="K233" s="238" t="s">
        <v>2477</v>
      </c>
      <c r="L233" s="43"/>
      <c r="M233" s="243" t="s">
        <v>1</v>
      </c>
      <c r="N233" s="244" t="s">
        <v>51</v>
      </c>
      <c r="O233" s="86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47" t="s">
        <v>285</v>
      </c>
      <c r="AT233" s="247" t="s">
        <v>280</v>
      </c>
      <c r="AU233" s="247" t="s">
        <v>140</v>
      </c>
      <c r="AY233" s="16" t="s">
        <v>278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93</v>
      </c>
      <c r="BK233" s="248">
        <f>ROUND(I233*H233,2)</f>
        <v>0</v>
      </c>
      <c r="BL233" s="16" t="s">
        <v>285</v>
      </c>
      <c r="BM233" s="247" t="s">
        <v>1300</v>
      </c>
    </row>
    <row r="234" spans="2:65" s="1" customFormat="1" ht="14.4" customHeight="1">
      <c r="B234" s="38"/>
      <c r="C234" s="236" t="s">
        <v>789</v>
      </c>
      <c r="D234" s="236" t="s">
        <v>280</v>
      </c>
      <c r="E234" s="237" t="s">
        <v>2677</v>
      </c>
      <c r="F234" s="238" t="s">
        <v>2678</v>
      </c>
      <c r="G234" s="239" t="s">
        <v>1813</v>
      </c>
      <c r="H234" s="240">
        <v>80</v>
      </c>
      <c r="I234" s="241"/>
      <c r="J234" s="242">
        <f>ROUND(I234*H234,2)</f>
        <v>0</v>
      </c>
      <c r="K234" s="238" t="s">
        <v>2477</v>
      </c>
      <c r="L234" s="43"/>
      <c r="M234" s="243" t="s">
        <v>1</v>
      </c>
      <c r="N234" s="244" t="s">
        <v>51</v>
      </c>
      <c r="O234" s="86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AR234" s="247" t="s">
        <v>285</v>
      </c>
      <c r="AT234" s="247" t="s">
        <v>280</v>
      </c>
      <c r="AU234" s="247" t="s">
        <v>140</v>
      </c>
      <c r="AY234" s="16" t="s">
        <v>278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6" t="s">
        <v>93</v>
      </c>
      <c r="BK234" s="248">
        <f>ROUND(I234*H234,2)</f>
        <v>0</v>
      </c>
      <c r="BL234" s="16" t="s">
        <v>285</v>
      </c>
      <c r="BM234" s="247" t="s">
        <v>1310</v>
      </c>
    </row>
    <row r="235" spans="2:65" s="1" customFormat="1" ht="14.4" customHeight="1">
      <c r="B235" s="38"/>
      <c r="C235" s="236" t="s">
        <v>793</v>
      </c>
      <c r="D235" s="236" t="s">
        <v>280</v>
      </c>
      <c r="E235" s="237" t="s">
        <v>2679</v>
      </c>
      <c r="F235" s="238" t="s">
        <v>2680</v>
      </c>
      <c r="G235" s="239" t="s">
        <v>2141</v>
      </c>
      <c r="H235" s="240">
        <v>1</v>
      </c>
      <c r="I235" s="241"/>
      <c r="J235" s="242">
        <f>ROUND(I235*H235,2)</f>
        <v>0</v>
      </c>
      <c r="K235" s="238" t="s">
        <v>2477</v>
      </c>
      <c r="L235" s="43"/>
      <c r="M235" s="300" t="s">
        <v>1</v>
      </c>
      <c r="N235" s="301" t="s">
        <v>51</v>
      </c>
      <c r="O235" s="297"/>
      <c r="P235" s="298">
        <f>O235*H235</f>
        <v>0</v>
      </c>
      <c r="Q235" s="298">
        <v>0</v>
      </c>
      <c r="R235" s="298">
        <f>Q235*H235</f>
        <v>0</v>
      </c>
      <c r="S235" s="298">
        <v>0</v>
      </c>
      <c r="T235" s="299">
        <f>S235*H235</f>
        <v>0</v>
      </c>
      <c r="AR235" s="247" t="s">
        <v>285</v>
      </c>
      <c r="AT235" s="247" t="s">
        <v>280</v>
      </c>
      <c r="AU235" s="247" t="s">
        <v>140</v>
      </c>
      <c r="AY235" s="16" t="s">
        <v>278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6" t="s">
        <v>93</v>
      </c>
      <c r="BK235" s="248">
        <f>ROUND(I235*H235,2)</f>
        <v>0</v>
      </c>
      <c r="BL235" s="16" t="s">
        <v>285</v>
      </c>
      <c r="BM235" s="247" t="s">
        <v>1320</v>
      </c>
    </row>
    <row r="236" spans="2:12" s="1" customFormat="1" ht="6.95" customHeight="1">
      <c r="B236" s="61"/>
      <c r="C236" s="62"/>
      <c r="D236" s="62"/>
      <c r="E236" s="62"/>
      <c r="F236" s="62"/>
      <c r="G236" s="62"/>
      <c r="H236" s="62"/>
      <c r="I236" s="187"/>
      <c r="J236" s="62"/>
      <c r="K236" s="62"/>
      <c r="L236" s="43"/>
    </row>
  </sheetData>
  <sheetProtection password="CC35" sheet="1" objects="1" scenarios="1" formatColumns="0" formatRows="0" autoFilter="0"/>
  <autoFilter ref="C125:K235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110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24" customHeight="1">
      <c r="B9" s="43"/>
      <c r="E9" s="149" t="s">
        <v>161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2681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95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2682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2683</v>
      </c>
      <c r="L22" s="43"/>
    </row>
    <row r="23" spans="2:12" s="1" customFormat="1" ht="18" customHeight="1">
      <c r="B23" s="43"/>
      <c r="E23" s="136" t="s">
        <v>2684</v>
      </c>
      <c r="I23" s="152" t="s">
        <v>34</v>
      </c>
      <c r="J23" s="136" t="s">
        <v>1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1</v>
      </c>
      <c r="L25" s="43"/>
    </row>
    <row r="26" spans="2:12" s="1" customFormat="1" ht="18" customHeight="1">
      <c r="B26" s="43"/>
      <c r="E26" s="136" t="s">
        <v>2684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ROUND(J126,2)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ROUND((SUM(BE126:BE175)),2)</f>
        <v>0</v>
      </c>
      <c r="I35" s="168">
        <v>0.21</v>
      </c>
      <c r="J35" s="167">
        <f>ROUND(((SUM(BE126:BE175))*I35),2)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ROUND((SUM(BF126:BF175)),2)</f>
        <v>0</v>
      </c>
      <c r="I36" s="168">
        <v>0.15</v>
      </c>
      <c r="J36" s="167">
        <f>ROUND(((SUM(BF126:BF175))*I36),2)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ROUND((SUM(BG126:BG175)),2)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ROUND((SUM(BH126:BH175)),2)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ROUND((SUM(BI126:BI175)),2)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24" customHeight="1">
      <c r="B86" s="38"/>
      <c r="C86" s="39"/>
      <c r="D86" s="39"/>
      <c r="E86" s="191" t="s">
        <v>161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01.1.4.3 - Ústřední vytápění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>Ústí nad Orlicí, ulice Lázeňská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15.6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Jiří Kamenický</v>
      </c>
      <c r="K92" s="39"/>
      <c r="L92" s="43"/>
    </row>
    <row r="93" spans="2:12" s="1" customFormat="1" ht="15.6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Jiří Kamenický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J126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249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</row>
    <row r="99" spans="2:12" s="9" customFormat="1" ht="19.9" customHeight="1">
      <c r="B99" s="204"/>
      <c r="C99" s="128"/>
      <c r="D99" s="205" t="s">
        <v>2685</v>
      </c>
      <c r="E99" s="206"/>
      <c r="F99" s="206"/>
      <c r="G99" s="206"/>
      <c r="H99" s="206"/>
      <c r="I99" s="207"/>
      <c r="J99" s="208">
        <f>J128</f>
        <v>0</v>
      </c>
      <c r="K99" s="128"/>
      <c r="L99" s="209"/>
    </row>
    <row r="100" spans="2:12" s="9" customFormat="1" ht="19.9" customHeight="1">
      <c r="B100" s="204"/>
      <c r="C100" s="128"/>
      <c r="D100" s="205" t="s">
        <v>252</v>
      </c>
      <c r="E100" s="206"/>
      <c r="F100" s="206"/>
      <c r="G100" s="206"/>
      <c r="H100" s="206"/>
      <c r="I100" s="207"/>
      <c r="J100" s="208">
        <f>J130</f>
        <v>0</v>
      </c>
      <c r="K100" s="128"/>
      <c r="L100" s="209"/>
    </row>
    <row r="101" spans="2:12" s="9" customFormat="1" ht="19.9" customHeight="1">
      <c r="B101" s="204"/>
      <c r="C101" s="128"/>
      <c r="D101" s="205" t="s">
        <v>2686</v>
      </c>
      <c r="E101" s="206"/>
      <c r="F101" s="206"/>
      <c r="G101" s="206"/>
      <c r="H101" s="206"/>
      <c r="I101" s="207"/>
      <c r="J101" s="208">
        <f>J137</f>
        <v>0</v>
      </c>
      <c r="K101" s="128"/>
      <c r="L101" s="209"/>
    </row>
    <row r="102" spans="2:12" s="9" customFormat="1" ht="19.9" customHeight="1">
      <c r="B102" s="204"/>
      <c r="C102" s="128"/>
      <c r="D102" s="205" t="s">
        <v>2687</v>
      </c>
      <c r="E102" s="206"/>
      <c r="F102" s="206"/>
      <c r="G102" s="206"/>
      <c r="H102" s="206"/>
      <c r="I102" s="207"/>
      <c r="J102" s="208">
        <f>J143</f>
        <v>0</v>
      </c>
      <c r="K102" s="128"/>
      <c r="L102" s="209"/>
    </row>
    <row r="103" spans="2:12" s="9" customFormat="1" ht="19.9" customHeight="1">
      <c r="B103" s="204"/>
      <c r="C103" s="128"/>
      <c r="D103" s="205" t="s">
        <v>2125</v>
      </c>
      <c r="E103" s="206"/>
      <c r="F103" s="206"/>
      <c r="G103" s="206"/>
      <c r="H103" s="206"/>
      <c r="I103" s="207"/>
      <c r="J103" s="208">
        <f>J152</f>
        <v>0</v>
      </c>
      <c r="K103" s="128"/>
      <c r="L103" s="209"/>
    </row>
    <row r="104" spans="2:12" s="9" customFormat="1" ht="19.9" customHeight="1">
      <c r="B104" s="204"/>
      <c r="C104" s="128"/>
      <c r="D104" s="205" t="s">
        <v>2688</v>
      </c>
      <c r="E104" s="206"/>
      <c r="F104" s="206"/>
      <c r="G104" s="206"/>
      <c r="H104" s="206"/>
      <c r="I104" s="207"/>
      <c r="J104" s="208">
        <f>J161</f>
        <v>0</v>
      </c>
      <c r="K104" s="128"/>
      <c r="L104" s="209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50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87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90"/>
      <c r="J110" s="64"/>
      <c r="K110" s="64"/>
      <c r="L110" s="43"/>
    </row>
    <row r="111" spans="2:12" s="1" customFormat="1" ht="24.95" customHeight="1">
      <c r="B111" s="38"/>
      <c r="C111" s="22" t="s">
        <v>263</v>
      </c>
      <c r="D111" s="39"/>
      <c r="E111" s="39"/>
      <c r="F111" s="39"/>
      <c r="G111" s="39"/>
      <c r="H111" s="39"/>
      <c r="I111" s="150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50"/>
      <c r="J112" s="39"/>
      <c r="K112" s="39"/>
      <c r="L112" s="43"/>
    </row>
    <row r="113" spans="2:12" s="1" customFormat="1" ht="12" customHeight="1">
      <c r="B113" s="38"/>
      <c r="C113" s="31" t="s">
        <v>16</v>
      </c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14.4" customHeight="1">
      <c r="B114" s="38"/>
      <c r="C114" s="39"/>
      <c r="D114" s="39"/>
      <c r="E114" s="191" t="str">
        <f>E7</f>
        <v>Speciální ZŠ, MŠ a praktická škola Ústí nad Orlicí - půdní vestavba a rekonstrukce WC</v>
      </c>
      <c r="F114" s="31"/>
      <c r="G114" s="31"/>
      <c r="H114" s="31"/>
      <c r="I114" s="150"/>
      <c r="J114" s="39"/>
      <c r="K114" s="39"/>
      <c r="L114" s="43"/>
    </row>
    <row r="115" spans="2:12" ht="12" customHeight="1">
      <c r="B115" s="20"/>
      <c r="C115" s="31" t="s">
        <v>157</v>
      </c>
      <c r="D115" s="21"/>
      <c r="E115" s="21"/>
      <c r="F115" s="21"/>
      <c r="G115" s="21"/>
      <c r="H115" s="21"/>
      <c r="I115" s="141"/>
      <c r="J115" s="21"/>
      <c r="K115" s="21"/>
      <c r="L115" s="19"/>
    </row>
    <row r="116" spans="2:12" s="1" customFormat="1" ht="24" customHeight="1">
      <c r="B116" s="38"/>
      <c r="C116" s="39"/>
      <c r="D116" s="39"/>
      <c r="E116" s="191" t="s">
        <v>161</v>
      </c>
      <c r="F116" s="39"/>
      <c r="G116" s="39"/>
      <c r="H116" s="39"/>
      <c r="I116" s="150"/>
      <c r="J116" s="39"/>
      <c r="K116" s="39"/>
      <c r="L116" s="43"/>
    </row>
    <row r="117" spans="2:12" s="1" customFormat="1" ht="12" customHeight="1">
      <c r="B117" s="38"/>
      <c r="C117" s="31" t="s">
        <v>165</v>
      </c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14.4" customHeight="1">
      <c r="B118" s="38"/>
      <c r="C118" s="39"/>
      <c r="D118" s="39"/>
      <c r="E118" s="71" t="str">
        <f>E11</f>
        <v>D 01.1.4.3 - Ústřední vytápění</v>
      </c>
      <c r="F118" s="39"/>
      <c r="G118" s="39"/>
      <c r="H118" s="39"/>
      <c r="I118" s="150"/>
      <c r="J118" s="39"/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12" s="1" customFormat="1" ht="12" customHeight="1">
      <c r="B120" s="38"/>
      <c r="C120" s="31" t="s">
        <v>22</v>
      </c>
      <c r="D120" s="39"/>
      <c r="E120" s="39"/>
      <c r="F120" s="26" t="str">
        <f>F14</f>
        <v>Ústí nad Orlicí, ulice Lázeňská</v>
      </c>
      <c r="G120" s="39"/>
      <c r="H120" s="39"/>
      <c r="I120" s="152" t="s">
        <v>24</v>
      </c>
      <c r="J120" s="74" t="str">
        <f>IF(J14="","",J14)</f>
        <v>9. 7. 2019</v>
      </c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5.6" customHeight="1">
      <c r="B122" s="38"/>
      <c r="C122" s="31" t="s">
        <v>30</v>
      </c>
      <c r="D122" s="39"/>
      <c r="E122" s="39"/>
      <c r="F122" s="26" t="str">
        <f>E17</f>
        <v>Pardubický kraj</v>
      </c>
      <c r="G122" s="39"/>
      <c r="H122" s="39"/>
      <c r="I122" s="152" t="s">
        <v>38</v>
      </c>
      <c r="J122" s="36" t="str">
        <f>E23</f>
        <v>Jiří Kamenický</v>
      </c>
      <c r="K122" s="39"/>
      <c r="L122" s="43"/>
    </row>
    <row r="123" spans="2:12" s="1" customFormat="1" ht="15.6" customHeight="1">
      <c r="B123" s="38"/>
      <c r="C123" s="31" t="s">
        <v>36</v>
      </c>
      <c r="D123" s="39"/>
      <c r="E123" s="39"/>
      <c r="F123" s="26" t="str">
        <f>IF(E20="","",E20)</f>
        <v>Vyplň údaj</v>
      </c>
      <c r="G123" s="39"/>
      <c r="H123" s="39"/>
      <c r="I123" s="152" t="s">
        <v>43</v>
      </c>
      <c r="J123" s="36" t="str">
        <f>E26</f>
        <v>Jiří Kamenický</v>
      </c>
      <c r="K123" s="39"/>
      <c r="L123" s="43"/>
    </row>
    <row r="124" spans="2:12" s="1" customFormat="1" ht="10.3" customHeight="1">
      <c r="B124" s="38"/>
      <c r="C124" s="39"/>
      <c r="D124" s="39"/>
      <c r="E124" s="39"/>
      <c r="F124" s="39"/>
      <c r="G124" s="39"/>
      <c r="H124" s="39"/>
      <c r="I124" s="150"/>
      <c r="J124" s="39"/>
      <c r="K124" s="39"/>
      <c r="L124" s="43"/>
    </row>
    <row r="125" spans="2:20" s="10" customFormat="1" ht="29.25" customHeight="1">
      <c r="B125" s="210"/>
      <c r="C125" s="211" t="s">
        <v>264</v>
      </c>
      <c r="D125" s="212" t="s">
        <v>71</v>
      </c>
      <c r="E125" s="212" t="s">
        <v>67</v>
      </c>
      <c r="F125" s="212" t="s">
        <v>68</v>
      </c>
      <c r="G125" s="212" t="s">
        <v>265</v>
      </c>
      <c r="H125" s="212" t="s">
        <v>266</v>
      </c>
      <c r="I125" s="213" t="s">
        <v>267</v>
      </c>
      <c r="J125" s="212" t="s">
        <v>237</v>
      </c>
      <c r="K125" s="214" t="s">
        <v>268</v>
      </c>
      <c r="L125" s="215"/>
      <c r="M125" s="95" t="s">
        <v>1</v>
      </c>
      <c r="N125" s="96" t="s">
        <v>50</v>
      </c>
      <c r="O125" s="96" t="s">
        <v>269</v>
      </c>
      <c r="P125" s="96" t="s">
        <v>270</v>
      </c>
      <c r="Q125" s="96" t="s">
        <v>271</v>
      </c>
      <c r="R125" s="96" t="s">
        <v>272</v>
      </c>
      <c r="S125" s="96" t="s">
        <v>273</v>
      </c>
      <c r="T125" s="97" t="s">
        <v>274</v>
      </c>
    </row>
    <row r="126" spans="2:63" s="1" customFormat="1" ht="22.8" customHeight="1">
      <c r="B126" s="38"/>
      <c r="C126" s="102" t="s">
        <v>275</v>
      </c>
      <c r="D126" s="39"/>
      <c r="E126" s="39"/>
      <c r="F126" s="39"/>
      <c r="G126" s="39"/>
      <c r="H126" s="39"/>
      <c r="I126" s="150"/>
      <c r="J126" s="216">
        <f>BK126</f>
        <v>0</v>
      </c>
      <c r="K126" s="39"/>
      <c r="L126" s="43"/>
      <c r="M126" s="98"/>
      <c r="N126" s="99"/>
      <c r="O126" s="99"/>
      <c r="P126" s="217">
        <f>P127</f>
        <v>0</v>
      </c>
      <c r="Q126" s="99"/>
      <c r="R126" s="217">
        <f>R127</f>
        <v>0.82605</v>
      </c>
      <c r="S126" s="99"/>
      <c r="T126" s="218">
        <f>T127</f>
        <v>0</v>
      </c>
      <c r="AT126" s="16" t="s">
        <v>85</v>
      </c>
      <c r="AU126" s="16" t="s">
        <v>239</v>
      </c>
      <c r="BK126" s="219">
        <f>BK127</f>
        <v>0</v>
      </c>
    </row>
    <row r="127" spans="2:63" s="11" customFormat="1" ht="25.9" customHeight="1">
      <c r="B127" s="220"/>
      <c r="C127" s="221"/>
      <c r="D127" s="222" t="s">
        <v>85</v>
      </c>
      <c r="E127" s="223" t="s">
        <v>953</v>
      </c>
      <c r="F127" s="223" t="s">
        <v>954</v>
      </c>
      <c r="G127" s="221"/>
      <c r="H127" s="221"/>
      <c r="I127" s="224"/>
      <c r="J127" s="225">
        <f>BK127</f>
        <v>0</v>
      </c>
      <c r="K127" s="221"/>
      <c r="L127" s="226"/>
      <c r="M127" s="227"/>
      <c r="N127" s="228"/>
      <c r="O127" s="228"/>
      <c r="P127" s="229">
        <f>P128+P130+P137+P143+P152+P161</f>
        <v>0</v>
      </c>
      <c r="Q127" s="228"/>
      <c r="R127" s="229">
        <f>R128+R130+R137+R143+R152+R161</f>
        <v>0.82605</v>
      </c>
      <c r="S127" s="228"/>
      <c r="T127" s="230">
        <f>T128+T130+T137+T143+T152+T161</f>
        <v>0</v>
      </c>
      <c r="AR127" s="231" t="s">
        <v>96</v>
      </c>
      <c r="AT127" s="232" t="s">
        <v>85</v>
      </c>
      <c r="AU127" s="232" t="s">
        <v>86</v>
      </c>
      <c r="AY127" s="231" t="s">
        <v>278</v>
      </c>
      <c r="BK127" s="233">
        <f>BK128+BK130+BK137+BK143+BK152+BK161</f>
        <v>0</v>
      </c>
    </row>
    <row r="128" spans="2:63" s="11" customFormat="1" ht="22.8" customHeight="1">
      <c r="B128" s="220"/>
      <c r="C128" s="221"/>
      <c r="D128" s="222" t="s">
        <v>85</v>
      </c>
      <c r="E128" s="234" t="s">
        <v>789</v>
      </c>
      <c r="F128" s="234" t="s">
        <v>2689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P129</f>
        <v>0</v>
      </c>
      <c r="Q128" s="228"/>
      <c r="R128" s="229">
        <f>R129</f>
        <v>0</v>
      </c>
      <c r="S128" s="228"/>
      <c r="T128" s="230">
        <f>T129</f>
        <v>0</v>
      </c>
      <c r="AR128" s="231" t="s">
        <v>96</v>
      </c>
      <c r="AT128" s="232" t="s">
        <v>85</v>
      </c>
      <c r="AU128" s="232" t="s">
        <v>93</v>
      </c>
      <c r="AY128" s="231" t="s">
        <v>278</v>
      </c>
      <c r="BK128" s="233">
        <f>BK129</f>
        <v>0</v>
      </c>
    </row>
    <row r="129" spans="2:65" s="1" customFormat="1" ht="32.4" customHeight="1">
      <c r="B129" s="38"/>
      <c r="C129" s="236" t="s">
        <v>93</v>
      </c>
      <c r="D129" s="236" t="s">
        <v>280</v>
      </c>
      <c r="E129" s="237" t="s">
        <v>2690</v>
      </c>
      <c r="F129" s="238" t="s">
        <v>2691</v>
      </c>
      <c r="G129" s="239" t="s">
        <v>370</v>
      </c>
      <c r="H129" s="240">
        <v>1</v>
      </c>
      <c r="I129" s="241"/>
      <c r="J129" s="242">
        <f>ROUND(I129*H129,2)</f>
        <v>0</v>
      </c>
      <c r="K129" s="238" t="s">
        <v>2129</v>
      </c>
      <c r="L129" s="43"/>
      <c r="M129" s="243" t="s">
        <v>1</v>
      </c>
      <c r="N129" s="244" t="s">
        <v>51</v>
      </c>
      <c r="O129" s="86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7" t="s">
        <v>2692</v>
      </c>
      <c r="AT129" s="247" t="s">
        <v>280</v>
      </c>
      <c r="AU129" s="247" t="s">
        <v>96</v>
      </c>
      <c r="AY129" s="16" t="s">
        <v>278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93</v>
      </c>
      <c r="BK129" s="248">
        <f>ROUND(I129*H129,2)</f>
        <v>0</v>
      </c>
      <c r="BL129" s="16" t="s">
        <v>2692</v>
      </c>
      <c r="BM129" s="247" t="s">
        <v>2693</v>
      </c>
    </row>
    <row r="130" spans="2:63" s="11" customFormat="1" ht="22.8" customHeight="1">
      <c r="B130" s="220"/>
      <c r="C130" s="221"/>
      <c r="D130" s="222" t="s">
        <v>85</v>
      </c>
      <c r="E130" s="234" t="s">
        <v>1048</v>
      </c>
      <c r="F130" s="234" t="s">
        <v>1049</v>
      </c>
      <c r="G130" s="221"/>
      <c r="H130" s="221"/>
      <c r="I130" s="224"/>
      <c r="J130" s="235">
        <f>BK130</f>
        <v>0</v>
      </c>
      <c r="K130" s="221"/>
      <c r="L130" s="226"/>
      <c r="M130" s="227"/>
      <c r="N130" s="228"/>
      <c r="O130" s="228"/>
      <c r="P130" s="229">
        <f>SUM(P131:P136)</f>
        <v>0</v>
      </c>
      <c r="Q130" s="228"/>
      <c r="R130" s="229">
        <f>SUM(R131:R136)</f>
        <v>0.02075</v>
      </c>
      <c r="S130" s="228"/>
      <c r="T130" s="230">
        <f>SUM(T131:T136)</f>
        <v>0</v>
      </c>
      <c r="AR130" s="231" t="s">
        <v>96</v>
      </c>
      <c r="AT130" s="232" t="s">
        <v>85</v>
      </c>
      <c r="AU130" s="232" t="s">
        <v>93</v>
      </c>
      <c r="AY130" s="231" t="s">
        <v>278</v>
      </c>
      <c r="BK130" s="233">
        <f>SUM(BK131:BK136)</f>
        <v>0</v>
      </c>
    </row>
    <row r="131" spans="2:65" s="1" customFormat="1" ht="43.2" customHeight="1">
      <c r="B131" s="38"/>
      <c r="C131" s="236" t="s">
        <v>96</v>
      </c>
      <c r="D131" s="236" t="s">
        <v>280</v>
      </c>
      <c r="E131" s="237" t="s">
        <v>2694</v>
      </c>
      <c r="F131" s="238" t="s">
        <v>2695</v>
      </c>
      <c r="G131" s="239" t="s">
        <v>283</v>
      </c>
      <c r="H131" s="240">
        <v>240</v>
      </c>
      <c r="I131" s="241"/>
      <c r="J131" s="242">
        <f>ROUND(I131*H131,2)</f>
        <v>0</v>
      </c>
      <c r="K131" s="238" t="s">
        <v>284</v>
      </c>
      <c r="L131" s="43"/>
      <c r="M131" s="243" t="s">
        <v>1</v>
      </c>
      <c r="N131" s="244" t="s">
        <v>51</v>
      </c>
      <c r="O131" s="86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7" t="s">
        <v>362</v>
      </c>
      <c r="AT131" s="247" t="s">
        <v>280</v>
      </c>
      <c r="AU131" s="247" t="s">
        <v>96</v>
      </c>
      <c r="AY131" s="16" t="s">
        <v>278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93</v>
      </c>
      <c r="BK131" s="248">
        <f>ROUND(I131*H131,2)</f>
        <v>0</v>
      </c>
      <c r="BL131" s="16" t="s">
        <v>362</v>
      </c>
      <c r="BM131" s="247" t="s">
        <v>2696</v>
      </c>
    </row>
    <row r="132" spans="2:65" s="1" customFormat="1" ht="21.6" customHeight="1">
      <c r="B132" s="38"/>
      <c r="C132" s="282" t="s">
        <v>140</v>
      </c>
      <c r="D132" s="282" t="s">
        <v>407</v>
      </c>
      <c r="E132" s="283" t="s">
        <v>2697</v>
      </c>
      <c r="F132" s="284" t="s">
        <v>2698</v>
      </c>
      <c r="G132" s="285" t="s">
        <v>283</v>
      </c>
      <c r="H132" s="286">
        <v>90</v>
      </c>
      <c r="I132" s="287"/>
      <c r="J132" s="288">
        <f>ROUND(I132*H132,2)</f>
        <v>0</v>
      </c>
      <c r="K132" s="284" t="s">
        <v>284</v>
      </c>
      <c r="L132" s="289"/>
      <c r="M132" s="290" t="s">
        <v>1</v>
      </c>
      <c r="N132" s="291" t="s">
        <v>51</v>
      </c>
      <c r="O132" s="86"/>
      <c r="P132" s="245">
        <f>O132*H132</f>
        <v>0</v>
      </c>
      <c r="Q132" s="245">
        <v>7E-05</v>
      </c>
      <c r="R132" s="245">
        <f>Q132*H132</f>
        <v>0.006299999999999999</v>
      </c>
      <c r="S132" s="245">
        <v>0</v>
      </c>
      <c r="T132" s="246">
        <f>S132*H132</f>
        <v>0</v>
      </c>
      <c r="AR132" s="247" t="s">
        <v>444</v>
      </c>
      <c r="AT132" s="247" t="s">
        <v>407</v>
      </c>
      <c r="AU132" s="247" t="s">
        <v>96</v>
      </c>
      <c r="AY132" s="16" t="s">
        <v>278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93</v>
      </c>
      <c r="BK132" s="248">
        <f>ROUND(I132*H132,2)</f>
        <v>0</v>
      </c>
      <c r="BL132" s="16" t="s">
        <v>362</v>
      </c>
      <c r="BM132" s="247" t="s">
        <v>2699</v>
      </c>
    </row>
    <row r="133" spans="2:65" s="1" customFormat="1" ht="21.6" customHeight="1">
      <c r="B133" s="38"/>
      <c r="C133" s="282" t="s">
        <v>285</v>
      </c>
      <c r="D133" s="282" t="s">
        <v>407</v>
      </c>
      <c r="E133" s="283" t="s">
        <v>2700</v>
      </c>
      <c r="F133" s="284" t="s">
        <v>2701</v>
      </c>
      <c r="G133" s="285" t="s">
        <v>283</v>
      </c>
      <c r="H133" s="286">
        <v>55</v>
      </c>
      <c r="I133" s="287"/>
      <c r="J133" s="288">
        <f>ROUND(I133*H133,2)</f>
        <v>0</v>
      </c>
      <c r="K133" s="284" t="s">
        <v>284</v>
      </c>
      <c r="L133" s="289"/>
      <c r="M133" s="290" t="s">
        <v>1</v>
      </c>
      <c r="N133" s="291" t="s">
        <v>51</v>
      </c>
      <c r="O133" s="86"/>
      <c r="P133" s="245">
        <f>O133*H133</f>
        <v>0</v>
      </c>
      <c r="Q133" s="245">
        <v>7E-05</v>
      </c>
      <c r="R133" s="245">
        <f>Q133*H133</f>
        <v>0.0038499999999999997</v>
      </c>
      <c r="S133" s="245">
        <v>0</v>
      </c>
      <c r="T133" s="246">
        <f>S133*H133</f>
        <v>0</v>
      </c>
      <c r="AR133" s="247" t="s">
        <v>444</v>
      </c>
      <c r="AT133" s="247" t="s">
        <v>407</v>
      </c>
      <c r="AU133" s="247" t="s">
        <v>96</v>
      </c>
      <c r="AY133" s="16" t="s">
        <v>278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93</v>
      </c>
      <c r="BK133" s="248">
        <f>ROUND(I133*H133,2)</f>
        <v>0</v>
      </c>
      <c r="BL133" s="16" t="s">
        <v>362</v>
      </c>
      <c r="BM133" s="247" t="s">
        <v>2702</v>
      </c>
    </row>
    <row r="134" spans="2:65" s="1" customFormat="1" ht="21.6" customHeight="1">
      <c r="B134" s="38"/>
      <c r="C134" s="282" t="s">
        <v>300</v>
      </c>
      <c r="D134" s="282" t="s">
        <v>407</v>
      </c>
      <c r="E134" s="283" t="s">
        <v>2703</v>
      </c>
      <c r="F134" s="284" t="s">
        <v>2704</v>
      </c>
      <c r="G134" s="285" t="s">
        <v>283</v>
      </c>
      <c r="H134" s="286">
        <v>80</v>
      </c>
      <c r="I134" s="287"/>
      <c r="J134" s="288">
        <f>ROUND(I134*H134,2)</f>
        <v>0</v>
      </c>
      <c r="K134" s="284" t="s">
        <v>284</v>
      </c>
      <c r="L134" s="289"/>
      <c r="M134" s="290" t="s">
        <v>1</v>
      </c>
      <c r="N134" s="291" t="s">
        <v>51</v>
      </c>
      <c r="O134" s="86"/>
      <c r="P134" s="245">
        <f>O134*H134</f>
        <v>0</v>
      </c>
      <c r="Q134" s="245">
        <v>0.00011</v>
      </c>
      <c r="R134" s="245">
        <f>Q134*H134</f>
        <v>0.0088</v>
      </c>
      <c r="S134" s="245">
        <v>0</v>
      </c>
      <c r="T134" s="246">
        <f>S134*H134</f>
        <v>0</v>
      </c>
      <c r="AR134" s="247" t="s">
        <v>444</v>
      </c>
      <c r="AT134" s="247" t="s">
        <v>407</v>
      </c>
      <c r="AU134" s="247" t="s">
        <v>96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362</v>
      </c>
      <c r="BM134" s="247" t="s">
        <v>2705</v>
      </c>
    </row>
    <row r="135" spans="2:65" s="1" customFormat="1" ht="21.6" customHeight="1">
      <c r="B135" s="38"/>
      <c r="C135" s="282" t="s">
        <v>304</v>
      </c>
      <c r="D135" s="282" t="s">
        <v>407</v>
      </c>
      <c r="E135" s="283" t="s">
        <v>2706</v>
      </c>
      <c r="F135" s="284" t="s">
        <v>2707</v>
      </c>
      <c r="G135" s="285" t="s">
        <v>283</v>
      </c>
      <c r="H135" s="286">
        <v>15</v>
      </c>
      <c r="I135" s="287"/>
      <c r="J135" s="288">
        <f>ROUND(I135*H135,2)</f>
        <v>0</v>
      </c>
      <c r="K135" s="284" t="s">
        <v>284</v>
      </c>
      <c r="L135" s="289"/>
      <c r="M135" s="290" t="s">
        <v>1</v>
      </c>
      <c r="N135" s="291" t="s">
        <v>51</v>
      </c>
      <c r="O135" s="86"/>
      <c r="P135" s="245">
        <f>O135*H135</f>
        <v>0</v>
      </c>
      <c r="Q135" s="245">
        <v>0.00012</v>
      </c>
      <c r="R135" s="245">
        <f>Q135*H135</f>
        <v>0.0018</v>
      </c>
      <c r="S135" s="245">
        <v>0</v>
      </c>
      <c r="T135" s="246">
        <f>S135*H135</f>
        <v>0</v>
      </c>
      <c r="AR135" s="247" t="s">
        <v>444</v>
      </c>
      <c r="AT135" s="247" t="s">
        <v>407</v>
      </c>
      <c r="AU135" s="247" t="s">
        <v>96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362</v>
      </c>
      <c r="BM135" s="247" t="s">
        <v>2708</v>
      </c>
    </row>
    <row r="136" spans="2:65" s="1" customFormat="1" ht="43.2" customHeight="1">
      <c r="B136" s="38"/>
      <c r="C136" s="236" t="s">
        <v>309</v>
      </c>
      <c r="D136" s="236" t="s">
        <v>280</v>
      </c>
      <c r="E136" s="237" t="s">
        <v>2709</v>
      </c>
      <c r="F136" s="238" t="s">
        <v>2710</v>
      </c>
      <c r="G136" s="239" t="s">
        <v>333</v>
      </c>
      <c r="H136" s="240">
        <v>0.021</v>
      </c>
      <c r="I136" s="241"/>
      <c r="J136" s="242">
        <f>ROUND(I136*H136,2)</f>
        <v>0</v>
      </c>
      <c r="K136" s="238" t="s">
        <v>284</v>
      </c>
      <c r="L136" s="43"/>
      <c r="M136" s="243" t="s">
        <v>1</v>
      </c>
      <c r="N136" s="244" t="s">
        <v>51</v>
      </c>
      <c r="O136" s="86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7" t="s">
        <v>362</v>
      </c>
      <c r="AT136" s="247" t="s">
        <v>280</v>
      </c>
      <c r="AU136" s="247" t="s">
        <v>96</v>
      </c>
      <c r="AY136" s="16" t="s">
        <v>278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93</v>
      </c>
      <c r="BK136" s="248">
        <f>ROUND(I136*H136,2)</f>
        <v>0</v>
      </c>
      <c r="BL136" s="16" t="s">
        <v>362</v>
      </c>
      <c r="BM136" s="247" t="s">
        <v>2711</v>
      </c>
    </row>
    <row r="137" spans="2:63" s="11" customFormat="1" ht="22.8" customHeight="1">
      <c r="B137" s="220"/>
      <c r="C137" s="221"/>
      <c r="D137" s="222" t="s">
        <v>85</v>
      </c>
      <c r="E137" s="234" t="s">
        <v>2712</v>
      </c>
      <c r="F137" s="234" t="s">
        <v>2713</v>
      </c>
      <c r="G137" s="221"/>
      <c r="H137" s="221"/>
      <c r="I137" s="224"/>
      <c r="J137" s="235">
        <f>BK137</f>
        <v>0</v>
      </c>
      <c r="K137" s="221"/>
      <c r="L137" s="226"/>
      <c r="M137" s="227"/>
      <c r="N137" s="228"/>
      <c r="O137" s="228"/>
      <c r="P137" s="229">
        <f>SUM(P138:P142)</f>
        <v>0</v>
      </c>
      <c r="Q137" s="228"/>
      <c r="R137" s="229">
        <f>SUM(R138:R142)</f>
        <v>0.00682</v>
      </c>
      <c r="S137" s="228"/>
      <c r="T137" s="230">
        <f>SUM(T138:T142)</f>
        <v>0</v>
      </c>
      <c r="AR137" s="231" t="s">
        <v>96</v>
      </c>
      <c r="AT137" s="232" t="s">
        <v>85</v>
      </c>
      <c r="AU137" s="232" t="s">
        <v>93</v>
      </c>
      <c r="AY137" s="231" t="s">
        <v>278</v>
      </c>
      <c r="BK137" s="233">
        <f>SUM(BK138:BK142)</f>
        <v>0</v>
      </c>
    </row>
    <row r="138" spans="2:65" s="1" customFormat="1" ht="32.4" customHeight="1">
      <c r="B138" s="38"/>
      <c r="C138" s="236" t="s">
        <v>316</v>
      </c>
      <c r="D138" s="236" t="s">
        <v>280</v>
      </c>
      <c r="E138" s="237" t="s">
        <v>2714</v>
      </c>
      <c r="F138" s="238" t="s">
        <v>2715</v>
      </c>
      <c r="G138" s="239" t="s">
        <v>2295</v>
      </c>
      <c r="H138" s="240">
        <v>1</v>
      </c>
      <c r="I138" s="241"/>
      <c r="J138" s="242">
        <f>ROUND(I138*H138,2)</f>
        <v>0</v>
      </c>
      <c r="K138" s="238" t="s">
        <v>284</v>
      </c>
      <c r="L138" s="43"/>
      <c r="M138" s="243" t="s">
        <v>1</v>
      </c>
      <c r="N138" s="244" t="s">
        <v>51</v>
      </c>
      <c r="O138" s="86"/>
      <c r="P138" s="245">
        <f>O138*H138</f>
        <v>0</v>
      </c>
      <c r="Q138" s="245">
        <v>0.00139</v>
      </c>
      <c r="R138" s="245">
        <f>Q138*H138</f>
        <v>0.00139</v>
      </c>
      <c r="S138" s="245">
        <v>0</v>
      </c>
      <c r="T138" s="246">
        <f>S138*H138</f>
        <v>0</v>
      </c>
      <c r="AR138" s="247" t="s">
        <v>362</v>
      </c>
      <c r="AT138" s="247" t="s">
        <v>280</v>
      </c>
      <c r="AU138" s="247" t="s">
        <v>96</v>
      </c>
      <c r="AY138" s="16" t="s">
        <v>278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93</v>
      </c>
      <c r="BK138" s="248">
        <f>ROUND(I138*H138,2)</f>
        <v>0</v>
      </c>
      <c r="BL138" s="16" t="s">
        <v>362</v>
      </c>
      <c r="BM138" s="247" t="s">
        <v>2716</v>
      </c>
    </row>
    <row r="139" spans="2:65" s="1" customFormat="1" ht="32.4" customHeight="1">
      <c r="B139" s="38"/>
      <c r="C139" s="282" t="s">
        <v>321</v>
      </c>
      <c r="D139" s="282" t="s">
        <v>407</v>
      </c>
      <c r="E139" s="283" t="s">
        <v>2717</v>
      </c>
      <c r="F139" s="284" t="s">
        <v>2718</v>
      </c>
      <c r="G139" s="285" t="s">
        <v>2295</v>
      </c>
      <c r="H139" s="286">
        <v>1</v>
      </c>
      <c r="I139" s="287"/>
      <c r="J139" s="288">
        <f>ROUND(I139*H139,2)</f>
        <v>0</v>
      </c>
      <c r="K139" s="284" t="s">
        <v>2129</v>
      </c>
      <c r="L139" s="289"/>
      <c r="M139" s="290" t="s">
        <v>1</v>
      </c>
      <c r="N139" s="291" t="s">
        <v>51</v>
      </c>
      <c r="O139" s="86"/>
      <c r="P139" s="245">
        <f>O139*H139</f>
        <v>0</v>
      </c>
      <c r="Q139" s="245">
        <v>0.00139</v>
      </c>
      <c r="R139" s="245">
        <f>Q139*H139</f>
        <v>0.00139</v>
      </c>
      <c r="S139" s="245">
        <v>0</v>
      </c>
      <c r="T139" s="246">
        <f>S139*H139</f>
        <v>0</v>
      </c>
      <c r="AR139" s="247" t="s">
        <v>444</v>
      </c>
      <c r="AT139" s="247" t="s">
        <v>407</v>
      </c>
      <c r="AU139" s="247" t="s">
        <v>96</v>
      </c>
      <c r="AY139" s="16" t="s">
        <v>278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93</v>
      </c>
      <c r="BK139" s="248">
        <f>ROUND(I139*H139,2)</f>
        <v>0</v>
      </c>
      <c r="BL139" s="16" t="s">
        <v>362</v>
      </c>
      <c r="BM139" s="247" t="s">
        <v>2719</v>
      </c>
    </row>
    <row r="140" spans="2:65" s="1" customFormat="1" ht="32.4" customHeight="1">
      <c r="B140" s="38"/>
      <c r="C140" s="282" t="s">
        <v>326</v>
      </c>
      <c r="D140" s="282" t="s">
        <v>407</v>
      </c>
      <c r="E140" s="283" t="s">
        <v>2720</v>
      </c>
      <c r="F140" s="284" t="s">
        <v>2721</v>
      </c>
      <c r="G140" s="285" t="s">
        <v>2295</v>
      </c>
      <c r="H140" s="286">
        <v>1</v>
      </c>
      <c r="I140" s="287"/>
      <c r="J140" s="288">
        <f>ROUND(I140*H140,2)</f>
        <v>0</v>
      </c>
      <c r="K140" s="284" t="s">
        <v>2129</v>
      </c>
      <c r="L140" s="289"/>
      <c r="M140" s="290" t="s">
        <v>1</v>
      </c>
      <c r="N140" s="291" t="s">
        <v>51</v>
      </c>
      <c r="O140" s="86"/>
      <c r="P140" s="245">
        <f>O140*H140</f>
        <v>0</v>
      </c>
      <c r="Q140" s="245">
        <v>0.00139</v>
      </c>
      <c r="R140" s="245">
        <f>Q140*H140</f>
        <v>0.00139</v>
      </c>
      <c r="S140" s="245">
        <v>0</v>
      </c>
      <c r="T140" s="246">
        <f>S140*H140</f>
        <v>0</v>
      </c>
      <c r="AR140" s="247" t="s">
        <v>444</v>
      </c>
      <c r="AT140" s="247" t="s">
        <v>407</v>
      </c>
      <c r="AU140" s="247" t="s">
        <v>96</v>
      </c>
      <c r="AY140" s="16" t="s">
        <v>278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93</v>
      </c>
      <c r="BK140" s="248">
        <f>ROUND(I140*H140,2)</f>
        <v>0</v>
      </c>
      <c r="BL140" s="16" t="s">
        <v>362</v>
      </c>
      <c r="BM140" s="247" t="s">
        <v>2722</v>
      </c>
    </row>
    <row r="141" spans="2:65" s="1" customFormat="1" ht="14.4" customHeight="1">
      <c r="B141" s="38"/>
      <c r="C141" s="236" t="s">
        <v>330</v>
      </c>
      <c r="D141" s="236" t="s">
        <v>280</v>
      </c>
      <c r="E141" s="237" t="s">
        <v>2723</v>
      </c>
      <c r="F141" s="238" t="s">
        <v>2724</v>
      </c>
      <c r="G141" s="239" t="s">
        <v>283</v>
      </c>
      <c r="H141" s="240">
        <v>5</v>
      </c>
      <c r="I141" s="241"/>
      <c r="J141" s="242">
        <f>ROUND(I141*H141,2)</f>
        <v>0</v>
      </c>
      <c r="K141" s="238" t="s">
        <v>284</v>
      </c>
      <c r="L141" s="43"/>
      <c r="M141" s="243" t="s">
        <v>1</v>
      </c>
      <c r="N141" s="244" t="s">
        <v>51</v>
      </c>
      <c r="O141" s="86"/>
      <c r="P141" s="245">
        <f>O141*H141</f>
        <v>0</v>
      </c>
      <c r="Q141" s="245">
        <v>0.00053</v>
      </c>
      <c r="R141" s="245">
        <f>Q141*H141</f>
        <v>0.00265</v>
      </c>
      <c r="S141" s="245">
        <v>0</v>
      </c>
      <c r="T141" s="246">
        <f>S141*H141</f>
        <v>0</v>
      </c>
      <c r="AR141" s="247" t="s">
        <v>610</v>
      </c>
      <c r="AT141" s="247" t="s">
        <v>280</v>
      </c>
      <c r="AU141" s="247" t="s">
        <v>96</v>
      </c>
      <c r="AY141" s="16" t="s">
        <v>278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93</v>
      </c>
      <c r="BK141" s="248">
        <f>ROUND(I141*H141,2)</f>
        <v>0</v>
      </c>
      <c r="BL141" s="16" t="s">
        <v>610</v>
      </c>
      <c r="BM141" s="247" t="s">
        <v>2725</v>
      </c>
    </row>
    <row r="142" spans="2:65" s="1" customFormat="1" ht="43.2" customHeight="1">
      <c r="B142" s="38"/>
      <c r="C142" s="236" t="s">
        <v>336</v>
      </c>
      <c r="D142" s="236" t="s">
        <v>280</v>
      </c>
      <c r="E142" s="237" t="s">
        <v>2726</v>
      </c>
      <c r="F142" s="238" t="s">
        <v>2727</v>
      </c>
      <c r="G142" s="239" t="s">
        <v>333</v>
      </c>
      <c r="H142" s="240">
        <v>0.05</v>
      </c>
      <c r="I142" s="241"/>
      <c r="J142" s="242">
        <f>ROUND(I142*H142,2)</f>
        <v>0</v>
      </c>
      <c r="K142" s="238" t="s">
        <v>284</v>
      </c>
      <c r="L142" s="43"/>
      <c r="M142" s="243" t="s">
        <v>1</v>
      </c>
      <c r="N142" s="244" t="s">
        <v>51</v>
      </c>
      <c r="O142" s="86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7" t="s">
        <v>362</v>
      </c>
      <c r="AT142" s="247" t="s">
        <v>280</v>
      </c>
      <c r="AU142" s="247" t="s">
        <v>96</v>
      </c>
      <c r="AY142" s="16" t="s">
        <v>278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93</v>
      </c>
      <c r="BK142" s="248">
        <f>ROUND(I142*H142,2)</f>
        <v>0</v>
      </c>
      <c r="BL142" s="16" t="s">
        <v>362</v>
      </c>
      <c r="BM142" s="247" t="s">
        <v>2728</v>
      </c>
    </row>
    <row r="143" spans="2:63" s="11" customFormat="1" ht="22.8" customHeight="1">
      <c r="B143" s="220"/>
      <c r="C143" s="221"/>
      <c r="D143" s="222" t="s">
        <v>85</v>
      </c>
      <c r="E143" s="234" t="s">
        <v>2729</v>
      </c>
      <c r="F143" s="234" t="s">
        <v>2730</v>
      </c>
      <c r="G143" s="221"/>
      <c r="H143" s="221"/>
      <c r="I143" s="224"/>
      <c r="J143" s="235">
        <f>BK143</f>
        <v>0</v>
      </c>
      <c r="K143" s="221"/>
      <c r="L143" s="226"/>
      <c r="M143" s="227"/>
      <c r="N143" s="228"/>
      <c r="O143" s="228"/>
      <c r="P143" s="229">
        <f>SUM(P144:P151)</f>
        <v>0</v>
      </c>
      <c r="Q143" s="228"/>
      <c r="R143" s="229">
        <f>SUM(R144:R151)</f>
        <v>0.18677000000000002</v>
      </c>
      <c r="S143" s="228"/>
      <c r="T143" s="230">
        <f>SUM(T144:T151)</f>
        <v>0</v>
      </c>
      <c r="AR143" s="231" t="s">
        <v>96</v>
      </c>
      <c r="AT143" s="232" t="s">
        <v>85</v>
      </c>
      <c r="AU143" s="232" t="s">
        <v>93</v>
      </c>
      <c r="AY143" s="231" t="s">
        <v>278</v>
      </c>
      <c r="BK143" s="233">
        <f>SUM(BK144:BK151)</f>
        <v>0</v>
      </c>
    </row>
    <row r="144" spans="2:65" s="1" customFormat="1" ht="21.6" customHeight="1">
      <c r="B144" s="38"/>
      <c r="C144" s="236" t="s">
        <v>342</v>
      </c>
      <c r="D144" s="236" t="s">
        <v>280</v>
      </c>
      <c r="E144" s="237" t="s">
        <v>2731</v>
      </c>
      <c r="F144" s="238" t="s">
        <v>2732</v>
      </c>
      <c r="G144" s="239" t="s">
        <v>283</v>
      </c>
      <c r="H144" s="240">
        <v>90</v>
      </c>
      <c r="I144" s="241"/>
      <c r="J144" s="242">
        <f>ROUND(I144*H144,2)</f>
        <v>0</v>
      </c>
      <c r="K144" s="238" t="s">
        <v>284</v>
      </c>
      <c r="L144" s="43"/>
      <c r="M144" s="243" t="s">
        <v>1</v>
      </c>
      <c r="N144" s="244" t="s">
        <v>51</v>
      </c>
      <c r="O144" s="86"/>
      <c r="P144" s="245">
        <f>O144*H144</f>
        <v>0</v>
      </c>
      <c r="Q144" s="245">
        <v>0.00047</v>
      </c>
      <c r="R144" s="245">
        <f>Q144*H144</f>
        <v>0.0423</v>
      </c>
      <c r="S144" s="245">
        <v>0</v>
      </c>
      <c r="T144" s="246">
        <f>S144*H144</f>
        <v>0</v>
      </c>
      <c r="AR144" s="247" t="s">
        <v>362</v>
      </c>
      <c r="AT144" s="247" t="s">
        <v>280</v>
      </c>
      <c r="AU144" s="247" t="s">
        <v>96</v>
      </c>
      <c r="AY144" s="16" t="s">
        <v>278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93</v>
      </c>
      <c r="BK144" s="248">
        <f>ROUND(I144*H144,2)</f>
        <v>0</v>
      </c>
      <c r="BL144" s="16" t="s">
        <v>362</v>
      </c>
      <c r="BM144" s="247" t="s">
        <v>2733</v>
      </c>
    </row>
    <row r="145" spans="2:65" s="1" customFormat="1" ht="21.6" customHeight="1">
      <c r="B145" s="38"/>
      <c r="C145" s="236" t="s">
        <v>348</v>
      </c>
      <c r="D145" s="236" t="s">
        <v>280</v>
      </c>
      <c r="E145" s="237" t="s">
        <v>2734</v>
      </c>
      <c r="F145" s="238" t="s">
        <v>2735</v>
      </c>
      <c r="G145" s="239" t="s">
        <v>283</v>
      </c>
      <c r="H145" s="240">
        <v>55</v>
      </c>
      <c r="I145" s="241"/>
      <c r="J145" s="242">
        <f>ROUND(I145*H145,2)</f>
        <v>0</v>
      </c>
      <c r="K145" s="238" t="s">
        <v>284</v>
      </c>
      <c r="L145" s="43"/>
      <c r="M145" s="243" t="s">
        <v>1</v>
      </c>
      <c r="N145" s="244" t="s">
        <v>51</v>
      </c>
      <c r="O145" s="86"/>
      <c r="P145" s="245">
        <f>O145*H145</f>
        <v>0</v>
      </c>
      <c r="Q145" s="245">
        <v>0.00057</v>
      </c>
      <c r="R145" s="245">
        <f>Q145*H145</f>
        <v>0.031349999999999996</v>
      </c>
      <c r="S145" s="245">
        <v>0</v>
      </c>
      <c r="T145" s="246">
        <f>S145*H145</f>
        <v>0</v>
      </c>
      <c r="AR145" s="247" t="s">
        <v>362</v>
      </c>
      <c r="AT145" s="247" t="s">
        <v>280</v>
      </c>
      <c r="AU145" s="247" t="s">
        <v>96</v>
      </c>
      <c r="AY145" s="16" t="s">
        <v>278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93</v>
      </c>
      <c r="BK145" s="248">
        <f>ROUND(I145*H145,2)</f>
        <v>0</v>
      </c>
      <c r="BL145" s="16" t="s">
        <v>362</v>
      </c>
      <c r="BM145" s="247" t="s">
        <v>2736</v>
      </c>
    </row>
    <row r="146" spans="2:65" s="1" customFormat="1" ht="21.6" customHeight="1">
      <c r="B146" s="38"/>
      <c r="C146" s="236" t="s">
        <v>8</v>
      </c>
      <c r="D146" s="236" t="s">
        <v>280</v>
      </c>
      <c r="E146" s="237" t="s">
        <v>2737</v>
      </c>
      <c r="F146" s="238" t="s">
        <v>2738</v>
      </c>
      <c r="G146" s="239" t="s">
        <v>283</v>
      </c>
      <c r="H146" s="240">
        <v>80</v>
      </c>
      <c r="I146" s="241"/>
      <c r="J146" s="242">
        <f>ROUND(I146*H146,2)</f>
        <v>0</v>
      </c>
      <c r="K146" s="238" t="s">
        <v>284</v>
      </c>
      <c r="L146" s="43"/>
      <c r="M146" s="243" t="s">
        <v>1</v>
      </c>
      <c r="N146" s="244" t="s">
        <v>51</v>
      </c>
      <c r="O146" s="86"/>
      <c r="P146" s="245">
        <f>O146*H146</f>
        <v>0</v>
      </c>
      <c r="Q146" s="245">
        <v>0.00071</v>
      </c>
      <c r="R146" s="245">
        <f>Q146*H146</f>
        <v>0.0568</v>
      </c>
      <c r="S146" s="245">
        <v>0</v>
      </c>
      <c r="T146" s="246">
        <f>S146*H146</f>
        <v>0</v>
      </c>
      <c r="AR146" s="247" t="s">
        <v>362</v>
      </c>
      <c r="AT146" s="247" t="s">
        <v>280</v>
      </c>
      <c r="AU146" s="247" t="s">
        <v>96</v>
      </c>
      <c r="AY146" s="16" t="s">
        <v>278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93</v>
      </c>
      <c r="BK146" s="248">
        <f>ROUND(I146*H146,2)</f>
        <v>0</v>
      </c>
      <c r="BL146" s="16" t="s">
        <v>362</v>
      </c>
      <c r="BM146" s="247" t="s">
        <v>2739</v>
      </c>
    </row>
    <row r="147" spans="2:65" s="1" customFormat="1" ht="21.6" customHeight="1">
      <c r="B147" s="38"/>
      <c r="C147" s="236" t="s">
        <v>362</v>
      </c>
      <c r="D147" s="236" t="s">
        <v>280</v>
      </c>
      <c r="E147" s="237" t="s">
        <v>2740</v>
      </c>
      <c r="F147" s="238" t="s">
        <v>2741</v>
      </c>
      <c r="G147" s="239" t="s">
        <v>283</v>
      </c>
      <c r="H147" s="240">
        <v>15</v>
      </c>
      <c r="I147" s="241"/>
      <c r="J147" s="242">
        <f>ROUND(I147*H147,2)</f>
        <v>0</v>
      </c>
      <c r="K147" s="238" t="s">
        <v>284</v>
      </c>
      <c r="L147" s="43"/>
      <c r="M147" s="243" t="s">
        <v>1</v>
      </c>
      <c r="N147" s="244" t="s">
        <v>51</v>
      </c>
      <c r="O147" s="86"/>
      <c r="P147" s="245">
        <f>O147*H147</f>
        <v>0</v>
      </c>
      <c r="Q147" s="245">
        <v>0.00128</v>
      </c>
      <c r="R147" s="245">
        <f>Q147*H147</f>
        <v>0.019200000000000002</v>
      </c>
      <c r="S147" s="245">
        <v>0</v>
      </c>
      <c r="T147" s="246">
        <f>S147*H147</f>
        <v>0</v>
      </c>
      <c r="AR147" s="247" t="s">
        <v>362</v>
      </c>
      <c r="AT147" s="247" t="s">
        <v>280</v>
      </c>
      <c r="AU147" s="247" t="s">
        <v>96</v>
      </c>
      <c r="AY147" s="16" t="s">
        <v>278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93</v>
      </c>
      <c r="BK147" s="248">
        <f>ROUND(I147*H147,2)</f>
        <v>0</v>
      </c>
      <c r="BL147" s="16" t="s">
        <v>362</v>
      </c>
      <c r="BM147" s="247" t="s">
        <v>2742</v>
      </c>
    </row>
    <row r="148" spans="2:65" s="1" customFormat="1" ht="32.4" customHeight="1">
      <c r="B148" s="38"/>
      <c r="C148" s="236" t="s">
        <v>367</v>
      </c>
      <c r="D148" s="236" t="s">
        <v>280</v>
      </c>
      <c r="E148" s="237" t="s">
        <v>2743</v>
      </c>
      <c r="F148" s="238" t="s">
        <v>2744</v>
      </c>
      <c r="G148" s="239" t="s">
        <v>370</v>
      </c>
      <c r="H148" s="240">
        <v>40</v>
      </c>
      <c r="I148" s="241"/>
      <c r="J148" s="242">
        <f>ROUND(I148*H148,2)</f>
        <v>0</v>
      </c>
      <c r="K148" s="238" t="s">
        <v>284</v>
      </c>
      <c r="L148" s="43"/>
      <c r="M148" s="243" t="s">
        <v>1</v>
      </c>
      <c r="N148" s="244" t="s">
        <v>51</v>
      </c>
      <c r="O148" s="86"/>
      <c r="P148" s="245">
        <f>O148*H148</f>
        <v>0</v>
      </c>
      <c r="Q148" s="245">
        <v>1E-05</v>
      </c>
      <c r="R148" s="245">
        <f>Q148*H148</f>
        <v>0.0004</v>
      </c>
      <c r="S148" s="245">
        <v>0</v>
      </c>
      <c r="T148" s="246">
        <f>S148*H148</f>
        <v>0</v>
      </c>
      <c r="AR148" s="247" t="s">
        <v>362</v>
      </c>
      <c r="AT148" s="247" t="s">
        <v>280</v>
      </c>
      <c r="AU148" s="247" t="s">
        <v>96</v>
      </c>
      <c r="AY148" s="16" t="s">
        <v>278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93</v>
      </c>
      <c r="BK148" s="248">
        <f>ROUND(I148*H148,2)</f>
        <v>0</v>
      </c>
      <c r="BL148" s="16" t="s">
        <v>362</v>
      </c>
      <c r="BM148" s="247" t="s">
        <v>2745</v>
      </c>
    </row>
    <row r="149" spans="2:65" s="1" customFormat="1" ht="21.6" customHeight="1">
      <c r="B149" s="38"/>
      <c r="C149" s="236" t="s">
        <v>373</v>
      </c>
      <c r="D149" s="236" t="s">
        <v>280</v>
      </c>
      <c r="E149" s="237" t="s">
        <v>2746</v>
      </c>
      <c r="F149" s="238" t="s">
        <v>2747</v>
      </c>
      <c r="G149" s="239" t="s">
        <v>283</v>
      </c>
      <c r="H149" s="240">
        <v>240</v>
      </c>
      <c r="I149" s="241"/>
      <c r="J149" s="242">
        <f>ROUND(I149*H149,2)</f>
        <v>0</v>
      </c>
      <c r="K149" s="238" t="s">
        <v>284</v>
      </c>
      <c r="L149" s="43"/>
      <c r="M149" s="243" t="s">
        <v>1</v>
      </c>
      <c r="N149" s="244" t="s">
        <v>51</v>
      </c>
      <c r="O149" s="86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7" t="s">
        <v>362</v>
      </c>
      <c r="AT149" s="247" t="s">
        <v>280</v>
      </c>
      <c r="AU149" s="247" t="s">
        <v>96</v>
      </c>
      <c r="AY149" s="16" t="s">
        <v>278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93</v>
      </c>
      <c r="BK149" s="248">
        <f>ROUND(I149*H149,2)</f>
        <v>0</v>
      </c>
      <c r="BL149" s="16" t="s">
        <v>362</v>
      </c>
      <c r="BM149" s="247" t="s">
        <v>2748</v>
      </c>
    </row>
    <row r="150" spans="2:65" s="1" customFormat="1" ht="32.4" customHeight="1">
      <c r="B150" s="38"/>
      <c r="C150" s="236" t="s">
        <v>377</v>
      </c>
      <c r="D150" s="236" t="s">
        <v>280</v>
      </c>
      <c r="E150" s="237" t="s">
        <v>2749</v>
      </c>
      <c r="F150" s="238" t="s">
        <v>2750</v>
      </c>
      <c r="G150" s="239" t="s">
        <v>370</v>
      </c>
      <c r="H150" s="240">
        <v>34</v>
      </c>
      <c r="I150" s="241"/>
      <c r="J150" s="242">
        <f>ROUND(I150*H150,2)</f>
        <v>0</v>
      </c>
      <c r="K150" s="238" t="s">
        <v>2129</v>
      </c>
      <c r="L150" s="43"/>
      <c r="M150" s="243" t="s">
        <v>1</v>
      </c>
      <c r="N150" s="244" t="s">
        <v>51</v>
      </c>
      <c r="O150" s="86"/>
      <c r="P150" s="245">
        <f>O150*H150</f>
        <v>0</v>
      </c>
      <c r="Q150" s="245">
        <v>0.00108</v>
      </c>
      <c r="R150" s="245">
        <f>Q150*H150</f>
        <v>0.03672</v>
      </c>
      <c r="S150" s="245">
        <v>0</v>
      </c>
      <c r="T150" s="246">
        <f>S150*H150</f>
        <v>0</v>
      </c>
      <c r="AR150" s="247" t="s">
        <v>362</v>
      </c>
      <c r="AT150" s="247" t="s">
        <v>280</v>
      </c>
      <c r="AU150" s="247" t="s">
        <v>96</v>
      </c>
      <c r="AY150" s="16" t="s">
        <v>278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93</v>
      </c>
      <c r="BK150" s="248">
        <f>ROUND(I150*H150,2)</f>
        <v>0</v>
      </c>
      <c r="BL150" s="16" t="s">
        <v>362</v>
      </c>
      <c r="BM150" s="247" t="s">
        <v>2751</v>
      </c>
    </row>
    <row r="151" spans="2:65" s="1" customFormat="1" ht="43.2" customHeight="1">
      <c r="B151" s="38"/>
      <c r="C151" s="236" t="s">
        <v>382</v>
      </c>
      <c r="D151" s="236" t="s">
        <v>280</v>
      </c>
      <c r="E151" s="237" t="s">
        <v>2752</v>
      </c>
      <c r="F151" s="238" t="s">
        <v>2753</v>
      </c>
      <c r="G151" s="239" t="s">
        <v>333</v>
      </c>
      <c r="H151" s="240">
        <v>0.187</v>
      </c>
      <c r="I151" s="241"/>
      <c r="J151" s="242">
        <f>ROUND(I151*H151,2)</f>
        <v>0</v>
      </c>
      <c r="K151" s="238" t="s">
        <v>284</v>
      </c>
      <c r="L151" s="43"/>
      <c r="M151" s="243" t="s">
        <v>1</v>
      </c>
      <c r="N151" s="244" t="s">
        <v>51</v>
      </c>
      <c r="O151" s="86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7" t="s">
        <v>362</v>
      </c>
      <c r="AT151" s="247" t="s">
        <v>280</v>
      </c>
      <c r="AU151" s="247" t="s">
        <v>96</v>
      </c>
      <c r="AY151" s="16" t="s">
        <v>278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93</v>
      </c>
      <c r="BK151" s="248">
        <f>ROUND(I151*H151,2)</f>
        <v>0</v>
      </c>
      <c r="BL151" s="16" t="s">
        <v>362</v>
      </c>
      <c r="BM151" s="247" t="s">
        <v>2754</v>
      </c>
    </row>
    <row r="152" spans="2:63" s="11" customFormat="1" ht="22.8" customHeight="1">
      <c r="B152" s="220"/>
      <c r="C152" s="221"/>
      <c r="D152" s="222" t="s">
        <v>85</v>
      </c>
      <c r="E152" s="234" t="s">
        <v>2454</v>
      </c>
      <c r="F152" s="234" t="s">
        <v>2455</v>
      </c>
      <c r="G152" s="221"/>
      <c r="H152" s="221"/>
      <c r="I152" s="224"/>
      <c r="J152" s="235">
        <f>BK152</f>
        <v>0</v>
      </c>
      <c r="K152" s="221"/>
      <c r="L152" s="226"/>
      <c r="M152" s="227"/>
      <c r="N152" s="228"/>
      <c r="O152" s="228"/>
      <c r="P152" s="229">
        <f>SUM(P153:P160)</f>
        <v>0</v>
      </c>
      <c r="Q152" s="228"/>
      <c r="R152" s="229">
        <f>SUM(R153:R160)</f>
        <v>0.023950000000000003</v>
      </c>
      <c r="S152" s="228"/>
      <c r="T152" s="230">
        <f>SUM(T153:T160)</f>
        <v>0</v>
      </c>
      <c r="AR152" s="231" t="s">
        <v>96</v>
      </c>
      <c r="AT152" s="232" t="s">
        <v>85</v>
      </c>
      <c r="AU152" s="232" t="s">
        <v>93</v>
      </c>
      <c r="AY152" s="231" t="s">
        <v>278</v>
      </c>
      <c r="BK152" s="233">
        <f>SUM(BK153:BK160)</f>
        <v>0</v>
      </c>
    </row>
    <row r="153" spans="2:65" s="1" customFormat="1" ht="21.6" customHeight="1">
      <c r="B153" s="38"/>
      <c r="C153" s="236" t="s">
        <v>7</v>
      </c>
      <c r="D153" s="236" t="s">
        <v>280</v>
      </c>
      <c r="E153" s="237" t="s">
        <v>2755</v>
      </c>
      <c r="F153" s="238" t="s">
        <v>2756</v>
      </c>
      <c r="G153" s="239" t="s">
        <v>370</v>
      </c>
      <c r="H153" s="240">
        <v>2</v>
      </c>
      <c r="I153" s="241"/>
      <c r="J153" s="242">
        <f>ROUND(I153*H153,2)</f>
        <v>0</v>
      </c>
      <c r="K153" s="238" t="s">
        <v>284</v>
      </c>
      <c r="L153" s="43"/>
      <c r="M153" s="243" t="s">
        <v>1</v>
      </c>
      <c r="N153" s="244" t="s">
        <v>51</v>
      </c>
      <c r="O153" s="86"/>
      <c r="P153" s="245">
        <f>O153*H153</f>
        <v>0</v>
      </c>
      <c r="Q153" s="245">
        <v>0.00027</v>
      </c>
      <c r="R153" s="245">
        <f>Q153*H153</f>
        <v>0.00054</v>
      </c>
      <c r="S153" s="245">
        <v>0</v>
      </c>
      <c r="T153" s="246">
        <f>S153*H153</f>
        <v>0</v>
      </c>
      <c r="AR153" s="247" t="s">
        <v>362</v>
      </c>
      <c r="AT153" s="247" t="s">
        <v>280</v>
      </c>
      <c r="AU153" s="247" t="s">
        <v>96</v>
      </c>
      <c r="AY153" s="16" t="s">
        <v>278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93</v>
      </c>
      <c r="BK153" s="248">
        <f>ROUND(I153*H153,2)</f>
        <v>0</v>
      </c>
      <c r="BL153" s="16" t="s">
        <v>362</v>
      </c>
      <c r="BM153" s="247" t="s">
        <v>2757</v>
      </c>
    </row>
    <row r="154" spans="2:65" s="1" customFormat="1" ht="32.4" customHeight="1">
      <c r="B154" s="38"/>
      <c r="C154" s="236" t="s">
        <v>390</v>
      </c>
      <c r="D154" s="236" t="s">
        <v>280</v>
      </c>
      <c r="E154" s="237" t="s">
        <v>2758</v>
      </c>
      <c r="F154" s="238" t="s">
        <v>2759</v>
      </c>
      <c r="G154" s="239" t="s">
        <v>370</v>
      </c>
      <c r="H154" s="240">
        <v>20</v>
      </c>
      <c r="I154" s="241"/>
      <c r="J154" s="242">
        <f>ROUND(I154*H154,2)</f>
        <v>0</v>
      </c>
      <c r="K154" s="238" t="s">
        <v>284</v>
      </c>
      <c r="L154" s="43"/>
      <c r="M154" s="243" t="s">
        <v>1</v>
      </c>
      <c r="N154" s="244" t="s">
        <v>51</v>
      </c>
      <c r="O154" s="86"/>
      <c r="P154" s="245">
        <f>O154*H154</f>
        <v>0</v>
      </c>
      <c r="Q154" s="245">
        <v>0.00014</v>
      </c>
      <c r="R154" s="245">
        <f>Q154*H154</f>
        <v>0.0027999999999999995</v>
      </c>
      <c r="S154" s="245">
        <v>0</v>
      </c>
      <c r="T154" s="246">
        <f>S154*H154</f>
        <v>0</v>
      </c>
      <c r="AR154" s="247" t="s">
        <v>362</v>
      </c>
      <c r="AT154" s="247" t="s">
        <v>280</v>
      </c>
      <c r="AU154" s="247" t="s">
        <v>96</v>
      </c>
      <c r="AY154" s="16" t="s">
        <v>278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93</v>
      </c>
      <c r="BK154" s="248">
        <f>ROUND(I154*H154,2)</f>
        <v>0</v>
      </c>
      <c r="BL154" s="16" t="s">
        <v>362</v>
      </c>
      <c r="BM154" s="247" t="s">
        <v>2760</v>
      </c>
    </row>
    <row r="155" spans="2:65" s="1" customFormat="1" ht="32.4" customHeight="1">
      <c r="B155" s="38"/>
      <c r="C155" s="236" t="s">
        <v>395</v>
      </c>
      <c r="D155" s="236" t="s">
        <v>280</v>
      </c>
      <c r="E155" s="237" t="s">
        <v>2761</v>
      </c>
      <c r="F155" s="238" t="s">
        <v>2762</v>
      </c>
      <c r="G155" s="239" t="s">
        <v>370</v>
      </c>
      <c r="H155" s="240">
        <v>20</v>
      </c>
      <c r="I155" s="241"/>
      <c r="J155" s="242">
        <f>ROUND(I155*H155,2)</f>
        <v>0</v>
      </c>
      <c r="K155" s="238" t="s">
        <v>284</v>
      </c>
      <c r="L155" s="43"/>
      <c r="M155" s="243" t="s">
        <v>1</v>
      </c>
      <c r="N155" s="244" t="s">
        <v>51</v>
      </c>
      <c r="O155" s="86"/>
      <c r="P155" s="245">
        <f>O155*H155</f>
        <v>0</v>
      </c>
      <c r="Q155" s="245">
        <v>0.00076</v>
      </c>
      <c r="R155" s="245">
        <f>Q155*H155</f>
        <v>0.015200000000000002</v>
      </c>
      <c r="S155" s="245">
        <v>0</v>
      </c>
      <c r="T155" s="246">
        <f>S155*H155</f>
        <v>0</v>
      </c>
      <c r="AR155" s="247" t="s">
        <v>362</v>
      </c>
      <c r="AT155" s="247" t="s">
        <v>280</v>
      </c>
      <c r="AU155" s="247" t="s">
        <v>96</v>
      </c>
      <c r="AY155" s="16" t="s">
        <v>278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93</v>
      </c>
      <c r="BK155" s="248">
        <f>ROUND(I155*H155,2)</f>
        <v>0</v>
      </c>
      <c r="BL155" s="16" t="s">
        <v>362</v>
      </c>
      <c r="BM155" s="247" t="s">
        <v>2763</v>
      </c>
    </row>
    <row r="156" spans="2:65" s="1" customFormat="1" ht="21.6" customHeight="1">
      <c r="B156" s="38"/>
      <c r="C156" s="236" t="s">
        <v>400</v>
      </c>
      <c r="D156" s="236" t="s">
        <v>280</v>
      </c>
      <c r="E156" s="237" t="s">
        <v>2764</v>
      </c>
      <c r="F156" s="238" t="s">
        <v>2765</v>
      </c>
      <c r="G156" s="239" t="s">
        <v>370</v>
      </c>
      <c r="H156" s="240">
        <v>10</v>
      </c>
      <c r="I156" s="241"/>
      <c r="J156" s="242">
        <f>ROUND(I156*H156,2)</f>
        <v>0</v>
      </c>
      <c r="K156" s="238" t="s">
        <v>284</v>
      </c>
      <c r="L156" s="43"/>
      <c r="M156" s="243" t="s">
        <v>1</v>
      </c>
      <c r="N156" s="244" t="s">
        <v>51</v>
      </c>
      <c r="O156" s="86"/>
      <c r="P156" s="245">
        <f>O156*H156</f>
        <v>0</v>
      </c>
      <c r="Q156" s="245">
        <v>0.00022</v>
      </c>
      <c r="R156" s="245">
        <f>Q156*H156</f>
        <v>0.0022</v>
      </c>
      <c r="S156" s="245">
        <v>0</v>
      </c>
      <c r="T156" s="246">
        <f>S156*H156</f>
        <v>0</v>
      </c>
      <c r="AR156" s="247" t="s">
        <v>362</v>
      </c>
      <c r="AT156" s="247" t="s">
        <v>280</v>
      </c>
      <c r="AU156" s="247" t="s">
        <v>96</v>
      </c>
      <c r="AY156" s="16" t="s">
        <v>278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93</v>
      </c>
      <c r="BK156" s="248">
        <f>ROUND(I156*H156,2)</f>
        <v>0</v>
      </c>
      <c r="BL156" s="16" t="s">
        <v>362</v>
      </c>
      <c r="BM156" s="247" t="s">
        <v>2766</v>
      </c>
    </row>
    <row r="157" spans="2:65" s="1" customFormat="1" ht="21.6" customHeight="1">
      <c r="B157" s="38"/>
      <c r="C157" s="236" t="s">
        <v>406</v>
      </c>
      <c r="D157" s="236" t="s">
        <v>280</v>
      </c>
      <c r="E157" s="237" t="s">
        <v>2767</v>
      </c>
      <c r="F157" s="238" t="s">
        <v>2768</v>
      </c>
      <c r="G157" s="239" t="s">
        <v>370</v>
      </c>
      <c r="H157" s="240">
        <v>1</v>
      </c>
      <c r="I157" s="241"/>
      <c r="J157" s="242">
        <f>ROUND(I157*H157,2)</f>
        <v>0</v>
      </c>
      <c r="K157" s="238" t="s">
        <v>284</v>
      </c>
      <c r="L157" s="43"/>
      <c r="M157" s="243" t="s">
        <v>1</v>
      </c>
      <c r="N157" s="244" t="s">
        <v>51</v>
      </c>
      <c r="O157" s="86"/>
      <c r="P157" s="245">
        <f>O157*H157</f>
        <v>0</v>
      </c>
      <c r="Q157" s="245">
        <v>0.00057</v>
      </c>
      <c r="R157" s="245">
        <f>Q157*H157</f>
        <v>0.00057</v>
      </c>
      <c r="S157" s="245">
        <v>0</v>
      </c>
      <c r="T157" s="246">
        <f>S157*H157</f>
        <v>0</v>
      </c>
      <c r="AR157" s="247" t="s">
        <v>362</v>
      </c>
      <c r="AT157" s="247" t="s">
        <v>280</v>
      </c>
      <c r="AU157" s="247" t="s">
        <v>96</v>
      </c>
      <c r="AY157" s="16" t="s">
        <v>278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93</v>
      </c>
      <c r="BK157" s="248">
        <f>ROUND(I157*H157,2)</f>
        <v>0</v>
      </c>
      <c r="BL157" s="16" t="s">
        <v>362</v>
      </c>
      <c r="BM157" s="247" t="s">
        <v>2769</v>
      </c>
    </row>
    <row r="158" spans="2:65" s="1" customFormat="1" ht="21.6" customHeight="1">
      <c r="B158" s="38"/>
      <c r="C158" s="236" t="s">
        <v>411</v>
      </c>
      <c r="D158" s="236" t="s">
        <v>280</v>
      </c>
      <c r="E158" s="237" t="s">
        <v>2770</v>
      </c>
      <c r="F158" s="238" t="s">
        <v>2771</v>
      </c>
      <c r="G158" s="239" t="s">
        <v>370</v>
      </c>
      <c r="H158" s="240">
        <v>3</v>
      </c>
      <c r="I158" s="241"/>
      <c r="J158" s="242">
        <f>ROUND(I158*H158,2)</f>
        <v>0</v>
      </c>
      <c r="K158" s="238" t="s">
        <v>284</v>
      </c>
      <c r="L158" s="43"/>
      <c r="M158" s="243" t="s">
        <v>1</v>
      </c>
      <c r="N158" s="244" t="s">
        <v>51</v>
      </c>
      <c r="O158" s="86"/>
      <c r="P158" s="245">
        <f>O158*H158</f>
        <v>0</v>
      </c>
      <c r="Q158" s="245">
        <v>0.0005</v>
      </c>
      <c r="R158" s="245">
        <f>Q158*H158</f>
        <v>0.0015</v>
      </c>
      <c r="S158" s="245">
        <v>0</v>
      </c>
      <c r="T158" s="246">
        <f>S158*H158</f>
        <v>0</v>
      </c>
      <c r="AR158" s="247" t="s">
        <v>362</v>
      </c>
      <c r="AT158" s="247" t="s">
        <v>280</v>
      </c>
      <c r="AU158" s="247" t="s">
        <v>96</v>
      </c>
      <c r="AY158" s="16" t="s">
        <v>278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93</v>
      </c>
      <c r="BK158" s="248">
        <f>ROUND(I158*H158,2)</f>
        <v>0</v>
      </c>
      <c r="BL158" s="16" t="s">
        <v>362</v>
      </c>
      <c r="BM158" s="247" t="s">
        <v>2772</v>
      </c>
    </row>
    <row r="159" spans="2:65" s="1" customFormat="1" ht="32.4" customHeight="1">
      <c r="B159" s="38"/>
      <c r="C159" s="236" t="s">
        <v>416</v>
      </c>
      <c r="D159" s="236" t="s">
        <v>280</v>
      </c>
      <c r="E159" s="237" t="s">
        <v>2773</v>
      </c>
      <c r="F159" s="238" t="s">
        <v>2774</v>
      </c>
      <c r="G159" s="239" t="s">
        <v>370</v>
      </c>
      <c r="H159" s="240">
        <v>2</v>
      </c>
      <c r="I159" s="241"/>
      <c r="J159" s="242">
        <f>ROUND(I159*H159,2)</f>
        <v>0</v>
      </c>
      <c r="K159" s="238" t="s">
        <v>284</v>
      </c>
      <c r="L159" s="43"/>
      <c r="M159" s="243" t="s">
        <v>1</v>
      </c>
      <c r="N159" s="244" t="s">
        <v>51</v>
      </c>
      <c r="O159" s="86"/>
      <c r="P159" s="245">
        <f>O159*H159</f>
        <v>0</v>
      </c>
      <c r="Q159" s="245">
        <v>0.00057</v>
      </c>
      <c r="R159" s="245">
        <f>Q159*H159</f>
        <v>0.00114</v>
      </c>
      <c r="S159" s="245">
        <v>0</v>
      </c>
      <c r="T159" s="246">
        <f>S159*H159</f>
        <v>0</v>
      </c>
      <c r="AR159" s="247" t="s">
        <v>362</v>
      </c>
      <c r="AT159" s="247" t="s">
        <v>280</v>
      </c>
      <c r="AU159" s="247" t="s">
        <v>96</v>
      </c>
      <c r="AY159" s="16" t="s">
        <v>278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93</v>
      </c>
      <c r="BK159" s="248">
        <f>ROUND(I159*H159,2)</f>
        <v>0</v>
      </c>
      <c r="BL159" s="16" t="s">
        <v>362</v>
      </c>
      <c r="BM159" s="247" t="s">
        <v>2775</v>
      </c>
    </row>
    <row r="160" spans="2:65" s="1" customFormat="1" ht="43.2" customHeight="1">
      <c r="B160" s="38"/>
      <c r="C160" s="236" t="s">
        <v>421</v>
      </c>
      <c r="D160" s="236" t="s">
        <v>280</v>
      </c>
      <c r="E160" s="237" t="s">
        <v>2776</v>
      </c>
      <c r="F160" s="238" t="s">
        <v>2777</v>
      </c>
      <c r="G160" s="239" t="s">
        <v>333</v>
      </c>
      <c r="H160" s="240">
        <v>0.024</v>
      </c>
      <c r="I160" s="241"/>
      <c r="J160" s="242">
        <f>ROUND(I160*H160,2)</f>
        <v>0</v>
      </c>
      <c r="K160" s="238" t="s">
        <v>284</v>
      </c>
      <c r="L160" s="43"/>
      <c r="M160" s="243" t="s">
        <v>1</v>
      </c>
      <c r="N160" s="244" t="s">
        <v>51</v>
      </c>
      <c r="O160" s="86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7" t="s">
        <v>362</v>
      </c>
      <c r="AT160" s="247" t="s">
        <v>280</v>
      </c>
      <c r="AU160" s="247" t="s">
        <v>96</v>
      </c>
      <c r="AY160" s="16" t="s">
        <v>278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93</v>
      </c>
      <c r="BK160" s="248">
        <f>ROUND(I160*H160,2)</f>
        <v>0</v>
      </c>
      <c r="BL160" s="16" t="s">
        <v>362</v>
      </c>
      <c r="BM160" s="247" t="s">
        <v>2778</v>
      </c>
    </row>
    <row r="161" spans="2:63" s="11" customFormat="1" ht="22.8" customHeight="1">
      <c r="B161" s="220"/>
      <c r="C161" s="221"/>
      <c r="D161" s="222" t="s">
        <v>85</v>
      </c>
      <c r="E161" s="234" t="s">
        <v>2779</v>
      </c>
      <c r="F161" s="234" t="s">
        <v>2780</v>
      </c>
      <c r="G161" s="221"/>
      <c r="H161" s="221"/>
      <c r="I161" s="224"/>
      <c r="J161" s="235">
        <f>BK161</f>
        <v>0</v>
      </c>
      <c r="K161" s="221"/>
      <c r="L161" s="226"/>
      <c r="M161" s="227"/>
      <c r="N161" s="228"/>
      <c r="O161" s="228"/>
      <c r="P161" s="229">
        <f>SUM(P162:P175)</f>
        <v>0</v>
      </c>
      <c r="Q161" s="228"/>
      <c r="R161" s="229">
        <f>SUM(R162:R175)</f>
        <v>0.58776</v>
      </c>
      <c r="S161" s="228"/>
      <c r="T161" s="230">
        <f>SUM(T162:T175)</f>
        <v>0</v>
      </c>
      <c r="AR161" s="231" t="s">
        <v>96</v>
      </c>
      <c r="AT161" s="232" t="s">
        <v>85</v>
      </c>
      <c r="AU161" s="232" t="s">
        <v>93</v>
      </c>
      <c r="AY161" s="231" t="s">
        <v>278</v>
      </c>
      <c r="BK161" s="233">
        <f>SUM(BK162:BK175)</f>
        <v>0</v>
      </c>
    </row>
    <row r="162" spans="2:65" s="1" customFormat="1" ht="32.4" customHeight="1">
      <c r="B162" s="38"/>
      <c r="C162" s="236" t="s">
        <v>426</v>
      </c>
      <c r="D162" s="236" t="s">
        <v>280</v>
      </c>
      <c r="E162" s="237" t="s">
        <v>2781</v>
      </c>
      <c r="F162" s="238" t="s">
        <v>2782</v>
      </c>
      <c r="G162" s="239" t="s">
        <v>370</v>
      </c>
      <c r="H162" s="240">
        <v>20</v>
      </c>
      <c r="I162" s="241"/>
      <c r="J162" s="242">
        <f>ROUND(I162*H162,2)</f>
        <v>0</v>
      </c>
      <c r="K162" s="238" t="s">
        <v>284</v>
      </c>
      <c r="L162" s="43"/>
      <c r="M162" s="243" t="s">
        <v>1</v>
      </c>
      <c r="N162" s="244" t="s">
        <v>51</v>
      </c>
      <c r="O162" s="86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7" t="s">
        <v>362</v>
      </c>
      <c r="AT162" s="247" t="s">
        <v>280</v>
      </c>
      <c r="AU162" s="247" t="s">
        <v>96</v>
      </c>
      <c r="AY162" s="16" t="s">
        <v>278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93</v>
      </c>
      <c r="BK162" s="248">
        <f>ROUND(I162*H162,2)</f>
        <v>0</v>
      </c>
      <c r="BL162" s="16" t="s">
        <v>362</v>
      </c>
      <c r="BM162" s="247" t="s">
        <v>2783</v>
      </c>
    </row>
    <row r="163" spans="2:65" s="1" customFormat="1" ht="43.2" customHeight="1">
      <c r="B163" s="38"/>
      <c r="C163" s="236" t="s">
        <v>431</v>
      </c>
      <c r="D163" s="236" t="s">
        <v>280</v>
      </c>
      <c r="E163" s="237" t="s">
        <v>2784</v>
      </c>
      <c r="F163" s="238" t="s">
        <v>2785</v>
      </c>
      <c r="G163" s="239" t="s">
        <v>370</v>
      </c>
      <c r="H163" s="240">
        <v>2</v>
      </c>
      <c r="I163" s="241"/>
      <c r="J163" s="242">
        <f>ROUND(I163*H163,2)</f>
        <v>0</v>
      </c>
      <c r="K163" s="238" t="s">
        <v>284</v>
      </c>
      <c r="L163" s="43"/>
      <c r="M163" s="243" t="s">
        <v>1</v>
      </c>
      <c r="N163" s="244" t="s">
        <v>51</v>
      </c>
      <c r="O163" s="86"/>
      <c r="P163" s="245">
        <f>O163*H163</f>
        <v>0</v>
      </c>
      <c r="Q163" s="245">
        <v>0.01654</v>
      </c>
      <c r="R163" s="245">
        <f>Q163*H163</f>
        <v>0.03308</v>
      </c>
      <c r="S163" s="245">
        <v>0</v>
      </c>
      <c r="T163" s="246">
        <f>S163*H163</f>
        <v>0</v>
      </c>
      <c r="AR163" s="247" t="s">
        <v>362</v>
      </c>
      <c r="AT163" s="247" t="s">
        <v>280</v>
      </c>
      <c r="AU163" s="247" t="s">
        <v>96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362</v>
      </c>
      <c r="BM163" s="247" t="s">
        <v>2786</v>
      </c>
    </row>
    <row r="164" spans="2:65" s="1" customFormat="1" ht="43.2" customHeight="1">
      <c r="B164" s="38"/>
      <c r="C164" s="236" t="s">
        <v>437</v>
      </c>
      <c r="D164" s="236" t="s">
        <v>280</v>
      </c>
      <c r="E164" s="237" t="s">
        <v>2787</v>
      </c>
      <c r="F164" s="238" t="s">
        <v>2788</v>
      </c>
      <c r="G164" s="239" t="s">
        <v>370</v>
      </c>
      <c r="H164" s="240">
        <v>2</v>
      </c>
      <c r="I164" s="241"/>
      <c r="J164" s="242">
        <f>ROUND(I164*H164,2)</f>
        <v>0</v>
      </c>
      <c r="K164" s="238" t="s">
        <v>284</v>
      </c>
      <c r="L164" s="43"/>
      <c r="M164" s="243" t="s">
        <v>1</v>
      </c>
      <c r="N164" s="244" t="s">
        <v>51</v>
      </c>
      <c r="O164" s="86"/>
      <c r="P164" s="245">
        <f>O164*H164</f>
        <v>0</v>
      </c>
      <c r="Q164" s="245">
        <v>0.02132</v>
      </c>
      <c r="R164" s="245">
        <f>Q164*H164</f>
        <v>0.04264</v>
      </c>
      <c r="S164" s="245">
        <v>0</v>
      </c>
      <c r="T164" s="246">
        <f>S164*H164</f>
        <v>0</v>
      </c>
      <c r="AR164" s="247" t="s">
        <v>362</v>
      </c>
      <c r="AT164" s="247" t="s">
        <v>280</v>
      </c>
      <c r="AU164" s="247" t="s">
        <v>96</v>
      </c>
      <c r="AY164" s="16" t="s">
        <v>278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93</v>
      </c>
      <c r="BK164" s="248">
        <f>ROUND(I164*H164,2)</f>
        <v>0</v>
      </c>
      <c r="BL164" s="16" t="s">
        <v>362</v>
      </c>
      <c r="BM164" s="247" t="s">
        <v>2789</v>
      </c>
    </row>
    <row r="165" spans="2:65" s="1" customFormat="1" ht="43.2" customHeight="1">
      <c r="B165" s="38"/>
      <c r="C165" s="236" t="s">
        <v>444</v>
      </c>
      <c r="D165" s="236" t="s">
        <v>280</v>
      </c>
      <c r="E165" s="237" t="s">
        <v>2790</v>
      </c>
      <c r="F165" s="238" t="s">
        <v>2791</v>
      </c>
      <c r="G165" s="239" t="s">
        <v>370</v>
      </c>
      <c r="H165" s="240">
        <v>6</v>
      </c>
      <c r="I165" s="241"/>
      <c r="J165" s="242">
        <f>ROUND(I165*H165,2)</f>
        <v>0</v>
      </c>
      <c r="K165" s="238" t="s">
        <v>284</v>
      </c>
      <c r="L165" s="43"/>
      <c r="M165" s="243" t="s">
        <v>1</v>
      </c>
      <c r="N165" s="244" t="s">
        <v>51</v>
      </c>
      <c r="O165" s="86"/>
      <c r="P165" s="245">
        <f>O165*H165</f>
        <v>0</v>
      </c>
      <c r="Q165" s="245">
        <v>0.03566</v>
      </c>
      <c r="R165" s="245">
        <f>Q165*H165</f>
        <v>0.21395999999999998</v>
      </c>
      <c r="S165" s="245">
        <v>0</v>
      </c>
      <c r="T165" s="246">
        <f>S165*H165</f>
        <v>0</v>
      </c>
      <c r="AR165" s="247" t="s">
        <v>362</v>
      </c>
      <c r="AT165" s="247" t="s">
        <v>280</v>
      </c>
      <c r="AU165" s="247" t="s">
        <v>96</v>
      </c>
      <c r="AY165" s="16" t="s">
        <v>278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93</v>
      </c>
      <c r="BK165" s="248">
        <f>ROUND(I165*H165,2)</f>
        <v>0</v>
      </c>
      <c r="BL165" s="16" t="s">
        <v>362</v>
      </c>
      <c r="BM165" s="247" t="s">
        <v>2792</v>
      </c>
    </row>
    <row r="166" spans="2:65" s="1" customFormat="1" ht="54" customHeight="1">
      <c r="B166" s="38"/>
      <c r="C166" s="236" t="s">
        <v>449</v>
      </c>
      <c r="D166" s="236" t="s">
        <v>280</v>
      </c>
      <c r="E166" s="237" t="s">
        <v>2793</v>
      </c>
      <c r="F166" s="238" t="s">
        <v>2794</v>
      </c>
      <c r="G166" s="239" t="s">
        <v>370</v>
      </c>
      <c r="H166" s="240">
        <v>1</v>
      </c>
      <c r="I166" s="241"/>
      <c r="J166" s="242">
        <f>ROUND(I166*H166,2)</f>
        <v>0</v>
      </c>
      <c r="K166" s="238" t="s">
        <v>2129</v>
      </c>
      <c r="L166" s="43"/>
      <c r="M166" s="243" t="s">
        <v>1</v>
      </c>
      <c r="N166" s="244" t="s">
        <v>51</v>
      </c>
      <c r="O166" s="86"/>
      <c r="P166" s="245">
        <f>O166*H166</f>
        <v>0</v>
      </c>
      <c r="Q166" s="245">
        <v>0.03566</v>
      </c>
      <c r="R166" s="245">
        <f>Q166*H166</f>
        <v>0.03566</v>
      </c>
      <c r="S166" s="245">
        <v>0</v>
      </c>
      <c r="T166" s="246">
        <f>S166*H166</f>
        <v>0</v>
      </c>
      <c r="AR166" s="247" t="s">
        <v>362</v>
      </c>
      <c r="AT166" s="247" t="s">
        <v>280</v>
      </c>
      <c r="AU166" s="247" t="s">
        <v>96</v>
      </c>
      <c r="AY166" s="16" t="s">
        <v>278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93</v>
      </c>
      <c r="BK166" s="248">
        <f>ROUND(I166*H166,2)</f>
        <v>0</v>
      </c>
      <c r="BL166" s="16" t="s">
        <v>362</v>
      </c>
      <c r="BM166" s="247" t="s">
        <v>2795</v>
      </c>
    </row>
    <row r="167" spans="2:65" s="1" customFormat="1" ht="54" customHeight="1">
      <c r="B167" s="38"/>
      <c r="C167" s="236" t="s">
        <v>454</v>
      </c>
      <c r="D167" s="236" t="s">
        <v>280</v>
      </c>
      <c r="E167" s="237" t="s">
        <v>2796</v>
      </c>
      <c r="F167" s="238" t="s">
        <v>2797</v>
      </c>
      <c r="G167" s="239" t="s">
        <v>370</v>
      </c>
      <c r="H167" s="240">
        <v>1</v>
      </c>
      <c r="I167" s="241"/>
      <c r="J167" s="242">
        <f>ROUND(I167*H167,2)</f>
        <v>0</v>
      </c>
      <c r="K167" s="238" t="s">
        <v>2129</v>
      </c>
      <c r="L167" s="43"/>
      <c r="M167" s="243" t="s">
        <v>1</v>
      </c>
      <c r="N167" s="244" t="s">
        <v>51</v>
      </c>
      <c r="O167" s="86"/>
      <c r="P167" s="245">
        <f>O167*H167</f>
        <v>0</v>
      </c>
      <c r="Q167" s="245">
        <v>0.01942</v>
      </c>
      <c r="R167" s="245">
        <f>Q167*H167</f>
        <v>0.01942</v>
      </c>
      <c r="S167" s="245">
        <v>0</v>
      </c>
      <c r="T167" s="246">
        <f>S167*H167</f>
        <v>0</v>
      </c>
      <c r="AR167" s="247" t="s">
        <v>362</v>
      </c>
      <c r="AT167" s="247" t="s">
        <v>280</v>
      </c>
      <c r="AU167" s="247" t="s">
        <v>96</v>
      </c>
      <c r="AY167" s="16" t="s">
        <v>278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93</v>
      </c>
      <c r="BK167" s="248">
        <f>ROUND(I167*H167,2)</f>
        <v>0</v>
      </c>
      <c r="BL167" s="16" t="s">
        <v>362</v>
      </c>
      <c r="BM167" s="247" t="s">
        <v>2798</v>
      </c>
    </row>
    <row r="168" spans="2:65" s="1" customFormat="1" ht="43.2" customHeight="1">
      <c r="B168" s="38"/>
      <c r="C168" s="236" t="s">
        <v>459</v>
      </c>
      <c r="D168" s="236" t="s">
        <v>280</v>
      </c>
      <c r="E168" s="237" t="s">
        <v>2799</v>
      </c>
      <c r="F168" s="238" t="s">
        <v>2800</v>
      </c>
      <c r="G168" s="239" t="s">
        <v>370</v>
      </c>
      <c r="H168" s="240">
        <v>1</v>
      </c>
      <c r="I168" s="241"/>
      <c r="J168" s="242">
        <f>ROUND(I168*H168,2)</f>
        <v>0</v>
      </c>
      <c r="K168" s="238" t="s">
        <v>284</v>
      </c>
      <c r="L168" s="43"/>
      <c r="M168" s="243" t="s">
        <v>1</v>
      </c>
      <c r="N168" s="244" t="s">
        <v>51</v>
      </c>
      <c r="O168" s="86"/>
      <c r="P168" s="245">
        <f>O168*H168</f>
        <v>0</v>
      </c>
      <c r="Q168" s="245">
        <v>0.03664</v>
      </c>
      <c r="R168" s="245">
        <f>Q168*H168</f>
        <v>0.03664</v>
      </c>
      <c r="S168" s="245">
        <v>0</v>
      </c>
      <c r="T168" s="246">
        <f>S168*H168</f>
        <v>0</v>
      </c>
      <c r="AR168" s="247" t="s">
        <v>362</v>
      </c>
      <c r="AT168" s="247" t="s">
        <v>280</v>
      </c>
      <c r="AU168" s="247" t="s">
        <v>96</v>
      </c>
      <c r="AY168" s="16" t="s">
        <v>278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93</v>
      </c>
      <c r="BK168" s="248">
        <f>ROUND(I168*H168,2)</f>
        <v>0</v>
      </c>
      <c r="BL168" s="16" t="s">
        <v>362</v>
      </c>
      <c r="BM168" s="247" t="s">
        <v>2801</v>
      </c>
    </row>
    <row r="169" spans="2:65" s="1" customFormat="1" ht="43.2" customHeight="1">
      <c r="B169" s="38"/>
      <c r="C169" s="236" t="s">
        <v>463</v>
      </c>
      <c r="D169" s="236" t="s">
        <v>280</v>
      </c>
      <c r="E169" s="237" t="s">
        <v>2802</v>
      </c>
      <c r="F169" s="238" t="s">
        <v>2803</v>
      </c>
      <c r="G169" s="239" t="s">
        <v>370</v>
      </c>
      <c r="H169" s="240">
        <v>1</v>
      </c>
      <c r="I169" s="241"/>
      <c r="J169" s="242">
        <f>ROUND(I169*H169,2)</f>
        <v>0</v>
      </c>
      <c r="K169" s="238" t="s">
        <v>284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0.0234</v>
      </c>
      <c r="R169" s="245">
        <f>Q169*H169</f>
        <v>0.0234</v>
      </c>
      <c r="S169" s="245">
        <v>0</v>
      </c>
      <c r="T169" s="246">
        <f>S169*H169</f>
        <v>0</v>
      </c>
      <c r="AR169" s="247" t="s">
        <v>362</v>
      </c>
      <c r="AT169" s="247" t="s">
        <v>280</v>
      </c>
      <c r="AU169" s="247" t="s">
        <v>96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362</v>
      </c>
      <c r="BM169" s="247" t="s">
        <v>2804</v>
      </c>
    </row>
    <row r="170" spans="2:65" s="1" customFormat="1" ht="43.2" customHeight="1">
      <c r="B170" s="38"/>
      <c r="C170" s="236" t="s">
        <v>468</v>
      </c>
      <c r="D170" s="236" t="s">
        <v>280</v>
      </c>
      <c r="E170" s="237" t="s">
        <v>2805</v>
      </c>
      <c r="F170" s="238" t="s">
        <v>2806</v>
      </c>
      <c r="G170" s="239" t="s">
        <v>370</v>
      </c>
      <c r="H170" s="240">
        <v>1</v>
      </c>
      <c r="I170" s="241"/>
      <c r="J170" s="242">
        <f>ROUND(I170*H170,2)</f>
        <v>0</v>
      </c>
      <c r="K170" s="238" t="s">
        <v>284</v>
      </c>
      <c r="L170" s="43"/>
      <c r="M170" s="243" t="s">
        <v>1</v>
      </c>
      <c r="N170" s="244" t="s">
        <v>51</v>
      </c>
      <c r="O170" s="86"/>
      <c r="P170" s="245">
        <f>O170*H170</f>
        <v>0</v>
      </c>
      <c r="Q170" s="245">
        <v>0.0393</v>
      </c>
      <c r="R170" s="245">
        <f>Q170*H170</f>
        <v>0.0393</v>
      </c>
      <c r="S170" s="245">
        <v>0</v>
      </c>
      <c r="T170" s="246">
        <f>S170*H170</f>
        <v>0</v>
      </c>
      <c r="AR170" s="247" t="s">
        <v>362</v>
      </c>
      <c r="AT170" s="247" t="s">
        <v>280</v>
      </c>
      <c r="AU170" s="247" t="s">
        <v>96</v>
      </c>
      <c r="AY170" s="16" t="s">
        <v>278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93</v>
      </c>
      <c r="BK170" s="248">
        <f>ROUND(I170*H170,2)</f>
        <v>0</v>
      </c>
      <c r="BL170" s="16" t="s">
        <v>362</v>
      </c>
      <c r="BM170" s="247" t="s">
        <v>2807</v>
      </c>
    </row>
    <row r="171" spans="2:65" s="1" customFormat="1" ht="54" customHeight="1">
      <c r="B171" s="38"/>
      <c r="C171" s="236" t="s">
        <v>475</v>
      </c>
      <c r="D171" s="236" t="s">
        <v>280</v>
      </c>
      <c r="E171" s="237" t="s">
        <v>2808</v>
      </c>
      <c r="F171" s="238" t="s">
        <v>2809</v>
      </c>
      <c r="G171" s="239" t="s">
        <v>370</v>
      </c>
      <c r="H171" s="240">
        <v>2</v>
      </c>
      <c r="I171" s="241"/>
      <c r="J171" s="242">
        <f>ROUND(I171*H171,2)</f>
        <v>0</v>
      </c>
      <c r="K171" s="238" t="s">
        <v>2129</v>
      </c>
      <c r="L171" s="43"/>
      <c r="M171" s="243" t="s">
        <v>1</v>
      </c>
      <c r="N171" s="244" t="s">
        <v>51</v>
      </c>
      <c r="O171" s="86"/>
      <c r="P171" s="245">
        <f>O171*H171</f>
        <v>0</v>
      </c>
      <c r="Q171" s="245">
        <v>0.02176</v>
      </c>
      <c r="R171" s="245">
        <f>Q171*H171</f>
        <v>0.04352</v>
      </c>
      <c r="S171" s="245">
        <v>0</v>
      </c>
      <c r="T171" s="246">
        <f>S171*H171</f>
        <v>0</v>
      </c>
      <c r="AR171" s="247" t="s">
        <v>362</v>
      </c>
      <c r="AT171" s="247" t="s">
        <v>280</v>
      </c>
      <c r="AU171" s="247" t="s">
        <v>96</v>
      </c>
      <c r="AY171" s="16" t="s">
        <v>278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93</v>
      </c>
      <c r="BK171" s="248">
        <f>ROUND(I171*H171,2)</f>
        <v>0</v>
      </c>
      <c r="BL171" s="16" t="s">
        <v>362</v>
      </c>
      <c r="BM171" s="247" t="s">
        <v>2810</v>
      </c>
    </row>
    <row r="172" spans="2:65" s="1" customFormat="1" ht="43.2" customHeight="1">
      <c r="B172" s="38"/>
      <c r="C172" s="236" t="s">
        <v>482</v>
      </c>
      <c r="D172" s="236" t="s">
        <v>280</v>
      </c>
      <c r="E172" s="237" t="s">
        <v>2811</v>
      </c>
      <c r="F172" s="238" t="s">
        <v>2812</v>
      </c>
      <c r="G172" s="239" t="s">
        <v>370</v>
      </c>
      <c r="H172" s="240">
        <v>1</v>
      </c>
      <c r="I172" s="241"/>
      <c r="J172" s="242">
        <f>ROUND(I172*H172,2)</f>
        <v>0</v>
      </c>
      <c r="K172" s="238" t="s">
        <v>284</v>
      </c>
      <c r="L172" s="43"/>
      <c r="M172" s="243" t="s">
        <v>1</v>
      </c>
      <c r="N172" s="244" t="s">
        <v>51</v>
      </c>
      <c r="O172" s="86"/>
      <c r="P172" s="245">
        <f>O172*H172</f>
        <v>0</v>
      </c>
      <c r="Q172" s="245">
        <v>0.02502</v>
      </c>
      <c r="R172" s="245">
        <f>Q172*H172</f>
        <v>0.02502</v>
      </c>
      <c r="S172" s="245">
        <v>0</v>
      </c>
      <c r="T172" s="246">
        <f>S172*H172</f>
        <v>0</v>
      </c>
      <c r="AR172" s="247" t="s">
        <v>362</v>
      </c>
      <c r="AT172" s="247" t="s">
        <v>280</v>
      </c>
      <c r="AU172" s="247" t="s">
        <v>96</v>
      </c>
      <c r="AY172" s="16" t="s">
        <v>278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93</v>
      </c>
      <c r="BK172" s="248">
        <f>ROUND(I172*H172,2)</f>
        <v>0</v>
      </c>
      <c r="BL172" s="16" t="s">
        <v>362</v>
      </c>
      <c r="BM172" s="247" t="s">
        <v>2813</v>
      </c>
    </row>
    <row r="173" spans="2:65" s="1" customFormat="1" ht="54" customHeight="1">
      <c r="B173" s="38"/>
      <c r="C173" s="236" t="s">
        <v>486</v>
      </c>
      <c r="D173" s="236" t="s">
        <v>280</v>
      </c>
      <c r="E173" s="237" t="s">
        <v>2814</v>
      </c>
      <c r="F173" s="238" t="s">
        <v>2815</v>
      </c>
      <c r="G173" s="239" t="s">
        <v>370</v>
      </c>
      <c r="H173" s="240">
        <v>1</v>
      </c>
      <c r="I173" s="241"/>
      <c r="J173" s="242">
        <f>ROUND(I173*H173,2)</f>
        <v>0</v>
      </c>
      <c r="K173" s="238" t="s">
        <v>2129</v>
      </c>
      <c r="L173" s="43"/>
      <c r="M173" s="243" t="s">
        <v>1</v>
      </c>
      <c r="N173" s="244" t="s">
        <v>51</v>
      </c>
      <c r="O173" s="86"/>
      <c r="P173" s="245">
        <f>O173*H173</f>
        <v>0</v>
      </c>
      <c r="Q173" s="245">
        <v>0.02828</v>
      </c>
      <c r="R173" s="245">
        <f>Q173*H173</f>
        <v>0.02828</v>
      </c>
      <c r="S173" s="245">
        <v>0</v>
      </c>
      <c r="T173" s="246">
        <f>S173*H173</f>
        <v>0</v>
      </c>
      <c r="AR173" s="247" t="s">
        <v>362</v>
      </c>
      <c r="AT173" s="247" t="s">
        <v>280</v>
      </c>
      <c r="AU173" s="247" t="s">
        <v>96</v>
      </c>
      <c r="AY173" s="16" t="s">
        <v>278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6" t="s">
        <v>93</v>
      </c>
      <c r="BK173" s="248">
        <f>ROUND(I173*H173,2)</f>
        <v>0</v>
      </c>
      <c r="BL173" s="16" t="s">
        <v>362</v>
      </c>
      <c r="BM173" s="247" t="s">
        <v>2816</v>
      </c>
    </row>
    <row r="174" spans="2:65" s="1" customFormat="1" ht="43.2" customHeight="1">
      <c r="B174" s="38"/>
      <c r="C174" s="236" t="s">
        <v>491</v>
      </c>
      <c r="D174" s="236" t="s">
        <v>280</v>
      </c>
      <c r="E174" s="237" t="s">
        <v>2817</v>
      </c>
      <c r="F174" s="238" t="s">
        <v>2818</v>
      </c>
      <c r="G174" s="239" t="s">
        <v>370</v>
      </c>
      <c r="H174" s="240">
        <v>1</v>
      </c>
      <c r="I174" s="241"/>
      <c r="J174" s="242">
        <f>ROUND(I174*H174,2)</f>
        <v>0</v>
      </c>
      <c r="K174" s="238" t="s">
        <v>2129</v>
      </c>
      <c r="L174" s="43"/>
      <c r="M174" s="243" t="s">
        <v>1</v>
      </c>
      <c r="N174" s="244" t="s">
        <v>51</v>
      </c>
      <c r="O174" s="86"/>
      <c r="P174" s="245">
        <f>O174*H174</f>
        <v>0</v>
      </c>
      <c r="Q174" s="245">
        <v>0.04684</v>
      </c>
      <c r="R174" s="245">
        <f>Q174*H174</f>
        <v>0.04684</v>
      </c>
      <c r="S174" s="245">
        <v>0</v>
      </c>
      <c r="T174" s="246">
        <f>S174*H174</f>
        <v>0</v>
      </c>
      <c r="AR174" s="247" t="s">
        <v>362</v>
      </c>
      <c r="AT174" s="247" t="s">
        <v>280</v>
      </c>
      <c r="AU174" s="247" t="s">
        <v>96</v>
      </c>
      <c r="AY174" s="16" t="s">
        <v>278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6" t="s">
        <v>93</v>
      </c>
      <c r="BK174" s="248">
        <f>ROUND(I174*H174,2)</f>
        <v>0</v>
      </c>
      <c r="BL174" s="16" t="s">
        <v>362</v>
      </c>
      <c r="BM174" s="247" t="s">
        <v>2819</v>
      </c>
    </row>
    <row r="175" spans="2:65" s="1" customFormat="1" ht="43.2" customHeight="1">
      <c r="B175" s="38"/>
      <c r="C175" s="236" t="s">
        <v>496</v>
      </c>
      <c r="D175" s="236" t="s">
        <v>280</v>
      </c>
      <c r="E175" s="237" t="s">
        <v>2820</v>
      </c>
      <c r="F175" s="238" t="s">
        <v>2821</v>
      </c>
      <c r="G175" s="239" t="s">
        <v>333</v>
      </c>
      <c r="H175" s="240">
        <v>0.826</v>
      </c>
      <c r="I175" s="241"/>
      <c r="J175" s="242">
        <f>ROUND(I175*H175,2)</f>
        <v>0</v>
      </c>
      <c r="K175" s="238" t="s">
        <v>284</v>
      </c>
      <c r="L175" s="43"/>
      <c r="M175" s="300" t="s">
        <v>1</v>
      </c>
      <c r="N175" s="301" t="s">
        <v>51</v>
      </c>
      <c r="O175" s="297"/>
      <c r="P175" s="298">
        <f>O175*H175</f>
        <v>0</v>
      </c>
      <c r="Q175" s="298">
        <v>0</v>
      </c>
      <c r="R175" s="298">
        <f>Q175*H175</f>
        <v>0</v>
      </c>
      <c r="S175" s="298">
        <v>0</v>
      </c>
      <c r="T175" s="299">
        <f>S175*H175</f>
        <v>0</v>
      </c>
      <c r="AR175" s="247" t="s">
        <v>362</v>
      </c>
      <c r="AT175" s="247" t="s">
        <v>280</v>
      </c>
      <c r="AU175" s="247" t="s">
        <v>96</v>
      </c>
      <c r="AY175" s="16" t="s">
        <v>278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93</v>
      </c>
      <c r="BK175" s="248">
        <f>ROUND(I175*H175,2)</f>
        <v>0</v>
      </c>
      <c r="BL175" s="16" t="s">
        <v>362</v>
      </c>
      <c r="BM175" s="247" t="s">
        <v>2822</v>
      </c>
    </row>
    <row r="176" spans="2:12" s="1" customFormat="1" ht="6.95" customHeight="1">
      <c r="B176" s="61"/>
      <c r="C176" s="62"/>
      <c r="D176" s="62"/>
      <c r="E176" s="62"/>
      <c r="F176" s="62"/>
      <c r="G176" s="62"/>
      <c r="H176" s="62"/>
      <c r="I176" s="187"/>
      <c r="J176" s="62"/>
      <c r="K176" s="62"/>
      <c r="L176" s="43"/>
    </row>
  </sheetData>
  <sheetProtection password="CC35" sheet="1" objects="1" scenarios="1" formatColumns="0" formatRows="0" autoFilter="0"/>
  <autoFilter ref="C125:K175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0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113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24" customHeight="1">
      <c r="B9" s="43"/>
      <c r="E9" s="149" t="s">
        <v>161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2823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19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23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2824</v>
      </c>
      <c r="L22" s="43"/>
    </row>
    <row r="23" spans="2:12" s="1" customFormat="1" ht="18" customHeight="1">
      <c r="B23" s="43"/>
      <c r="E23" s="136" t="s">
        <v>2825</v>
      </c>
      <c r="I23" s="152" t="s">
        <v>34</v>
      </c>
      <c r="J23" s="136" t="s">
        <v>2826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1</v>
      </c>
      <c r="L25" s="43"/>
    </row>
    <row r="26" spans="2:12" s="1" customFormat="1" ht="18" customHeight="1">
      <c r="B26" s="43"/>
      <c r="E26" s="136" t="s">
        <v>2827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ROUND(J129,2)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ROUND((SUM(BE129:BE405)),2)</f>
        <v>0</v>
      </c>
      <c r="I35" s="168">
        <v>0.21</v>
      </c>
      <c r="J35" s="167">
        <f>ROUND(((SUM(BE129:BE405))*I35),2)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ROUND((SUM(BF129:BF405)),2)</f>
        <v>0</v>
      </c>
      <c r="I36" s="168">
        <v>0.15</v>
      </c>
      <c r="J36" s="167">
        <f>ROUND(((SUM(BF129:BF405))*I36),2)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ROUND((SUM(BG129:BG405)),2)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ROUND((SUM(BH129:BH405)),2)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ROUND((SUM(BI129:BI405)),2)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24" customHeight="1">
      <c r="B86" s="38"/>
      <c r="C86" s="39"/>
      <c r="D86" s="39"/>
      <c r="E86" s="191" t="s">
        <v>161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01.1.4.4 - Elektroinstalace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 xml:space="preserve"> 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40.8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ELEKTRO - SYCHRA, spol. s r.o.</v>
      </c>
      <c r="K92" s="39"/>
      <c r="L92" s="43"/>
    </row>
    <row r="93" spans="2:12" s="1" customFormat="1" ht="15.6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Roman Hroděj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J129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249</v>
      </c>
      <c r="E98" s="200"/>
      <c r="F98" s="200"/>
      <c r="G98" s="200"/>
      <c r="H98" s="200"/>
      <c r="I98" s="201"/>
      <c r="J98" s="202">
        <f>J130</f>
        <v>0</v>
      </c>
      <c r="K98" s="198"/>
      <c r="L98" s="203"/>
    </row>
    <row r="99" spans="2:12" s="9" customFormat="1" ht="19.9" customHeight="1">
      <c r="B99" s="204"/>
      <c r="C99" s="128"/>
      <c r="D99" s="205" t="s">
        <v>2828</v>
      </c>
      <c r="E99" s="206"/>
      <c r="F99" s="206"/>
      <c r="G99" s="206"/>
      <c r="H99" s="206"/>
      <c r="I99" s="207"/>
      <c r="J99" s="208">
        <f>J131</f>
        <v>0</v>
      </c>
      <c r="K99" s="128"/>
      <c r="L99" s="209"/>
    </row>
    <row r="100" spans="2:12" s="9" customFormat="1" ht="19.9" customHeight="1">
      <c r="B100" s="204"/>
      <c r="C100" s="128"/>
      <c r="D100" s="205" t="s">
        <v>2829</v>
      </c>
      <c r="E100" s="206"/>
      <c r="F100" s="206"/>
      <c r="G100" s="206"/>
      <c r="H100" s="206"/>
      <c r="I100" s="207"/>
      <c r="J100" s="208">
        <f>J196</f>
        <v>0</v>
      </c>
      <c r="K100" s="128"/>
      <c r="L100" s="209"/>
    </row>
    <row r="101" spans="2:12" s="9" customFormat="1" ht="19.9" customHeight="1">
      <c r="B101" s="204"/>
      <c r="C101" s="128"/>
      <c r="D101" s="205" t="s">
        <v>2830</v>
      </c>
      <c r="E101" s="206"/>
      <c r="F101" s="206"/>
      <c r="G101" s="206"/>
      <c r="H101" s="206"/>
      <c r="I101" s="207"/>
      <c r="J101" s="208">
        <f>J239</f>
        <v>0</v>
      </c>
      <c r="K101" s="128"/>
      <c r="L101" s="209"/>
    </row>
    <row r="102" spans="2:12" s="9" customFormat="1" ht="19.9" customHeight="1">
      <c r="B102" s="204"/>
      <c r="C102" s="128"/>
      <c r="D102" s="205" t="s">
        <v>2831</v>
      </c>
      <c r="E102" s="206"/>
      <c r="F102" s="206"/>
      <c r="G102" s="206"/>
      <c r="H102" s="206"/>
      <c r="I102" s="207"/>
      <c r="J102" s="208">
        <f>J244</f>
        <v>0</v>
      </c>
      <c r="K102" s="128"/>
      <c r="L102" s="209"/>
    </row>
    <row r="103" spans="2:12" s="9" customFormat="1" ht="19.9" customHeight="1">
      <c r="B103" s="204"/>
      <c r="C103" s="128"/>
      <c r="D103" s="205" t="s">
        <v>2832</v>
      </c>
      <c r="E103" s="206"/>
      <c r="F103" s="206"/>
      <c r="G103" s="206"/>
      <c r="H103" s="206"/>
      <c r="I103" s="207"/>
      <c r="J103" s="208">
        <f>J256</f>
        <v>0</v>
      </c>
      <c r="K103" s="128"/>
      <c r="L103" s="209"/>
    </row>
    <row r="104" spans="2:12" s="9" customFormat="1" ht="19.9" customHeight="1">
      <c r="B104" s="204"/>
      <c r="C104" s="128"/>
      <c r="D104" s="205" t="s">
        <v>2833</v>
      </c>
      <c r="E104" s="206"/>
      <c r="F104" s="206"/>
      <c r="G104" s="206"/>
      <c r="H104" s="206"/>
      <c r="I104" s="207"/>
      <c r="J104" s="208">
        <f>J260</f>
        <v>0</v>
      </c>
      <c r="K104" s="128"/>
      <c r="L104" s="209"/>
    </row>
    <row r="105" spans="2:12" s="9" customFormat="1" ht="19.9" customHeight="1">
      <c r="B105" s="204"/>
      <c r="C105" s="128"/>
      <c r="D105" s="205" t="s">
        <v>2834</v>
      </c>
      <c r="E105" s="206"/>
      <c r="F105" s="206"/>
      <c r="G105" s="206"/>
      <c r="H105" s="206"/>
      <c r="I105" s="207"/>
      <c r="J105" s="208">
        <f>J262</f>
        <v>0</v>
      </c>
      <c r="K105" s="128"/>
      <c r="L105" s="209"/>
    </row>
    <row r="106" spans="2:12" s="9" customFormat="1" ht="19.9" customHeight="1">
      <c r="B106" s="204"/>
      <c r="C106" s="128"/>
      <c r="D106" s="205" t="s">
        <v>2835</v>
      </c>
      <c r="E106" s="206"/>
      <c r="F106" s="206"/>
      <c r="G106" s="206"/>
      <c r="H106" s="206"/>
      <c r="I106" s="207"/>
      <c r="J106" s="208">
        <f>J389</f>
        <v>0</v>
      </c>
      <c r="K106" s="128"/>
      <c r="L106" s="209"/>
    </row>
    <row r="107" spans="2:12" s="9" customFormat="1" ht="19.9" customHeight="1">
      <c r="B107" s="204"/>
      <c r="C107" s="128"/>
      <c r="D107" s="205" t="s">
        <v>2836</v>
      </c>
      <c r="E107" s="206"/>
      <c r="F107" s="206"/>
      <c r="G107" s="206"/>
      <c r="H107" s="206"/>
      <c r="I107" s="207"/>
      <c r="J107" s="208">
        <f>J392</f>
        <v>0</v>
      </c>
      <c r="K107" s="128"/>
      <c r="L107" s="209"/>
    </row>
    <row r="108" spans="2:12" s="1" customFormat="1" ht="21.8" customHeight="1">
      <c r="B108" s="38"/>
      <c r="C108" s="39"/>
      <c r="D108" s="39"/>
      <c r="E108" s="39"/>
      <c r="F108" s="39"/>
      <c r="G108" s="39"/>
      <c r="H108" s="39"/>
      <c r="I108" s="150"/>
      <c r="J108" s="39"/>
      <c r="K108" s="39"/>
      <c r="L108" s="43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87"/>
      <c r="J109" s="62"/>
      <c r="K109" s="62"/>
      <c r="L109" s="43"/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90"/>
      <c r="J113" s="64"/>
      <c r="K113" s="64"/>
      <c r="L113" s="43"/>
    </row>
    <row r="114" spans="2:12" s="1" customFormat="1" ht="24.95" customHeight="1">
      <c r="B114" s="38"/>
      <c r="C114" s="22" t="s">
        <v>263</v>
      </c>
      <c r="D114" s="39"/>
      <c r="E114" s="39"/>
      <c r="F114" s="39"/>
      <c r="G114" s="39"/>
      <c r="H114" s="39"/>
      <c r="I114" s="150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12" customHeight="1">
      <c r="B116" s="38"/>
      <c r="C116" s="31" t="s">
        <v>16</v>
      </c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14.4" customHeight="1">
      <c r="B117" s="38"/>
      <c r="C117" s="39"/>
      <c r="D117" s="39"/>
      <c r="E117" s="191" t="str">
        <f>E7</f>
        <v>Speciální ZŠ, MŠ a praktická škola Ústí nad Orlicí - půdní vestavba a rekonstrukce WC</v>
      </c>
      <c r="F117" s="31"/>
      <c r="G117" s="31"/>
      <c r="H117" s="31"/>
      <c r="I117" s="150"/>
      <c r="J117" s="39"/>
      <c r="K117" s="39"/>
      <c r="L117" s="43"/>
    </row>
    <row r="118" spans="2:12" ht="12" customHeight="1">
      <c r="B118" s="20"/>
      <c r="C118" s="31" t="s">
        <v>157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pans="2:12" s="1" customFormat="1" ht="24" customHeight="1">
      <c r="B119" s="38"/>
      <c r="C119" s="39"/>
      <c r="D119" s="39"/>
      <c r="E119" s="191" t="s">
        <v>161</v>
      </c>
      <c r="F119" s="39"/>
      <c r="G119" s="39"/>
      <c r="H119" s="39"/>
      <c r="I119" s="150"/>
      <c r="J119" s="39"/>
      <c r="K119" s="39"/>
      <c r="L119" s="43"/>
    </row>
    <row r="120" spans="2:12" s="1" customFormat="1" ht="12" customHeight="1">
      <c r="B120" s="38"/>
      <c r="C120" s="31" t="s">
        <v>165</v>
      </c>
      <c r="D120" s="39"/>
      <c r="E120" s="39"/>
      <c r="F120" s="39"/>
      <c r="G120" s="39"/>
      <c r="H120" s="39"/>
      <c r="I120" s="150"/>
      <c r="J120" s="39"/>
      <c r="K120" s="39"/>
      <c r="L120" s="43"/>
    </row>
    <row r="121" spans="2:12" s="1" customFormat="1" ht="14.4" customHeight="1">
      <c r="B121" s="38"/>
      <c r="C121" s="39"/>
      <c r="D121" s="39"/>
      <c r="E121" s="71" t="str">
        <f>E11</f>
        <v>D 01.1.4.4 - Elektroinstalace</v>
      </c>
      <c r="F121" s="39"/>
      <c r="G121" s="39"/>
      <c r="H121" s="39"/>
      <c r="I121" s="150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50"/>
      <c r="J122" s="39"/>
      <c r="K122" s="39"/>
      <c r="L122" s="43"/>
    </row>
    <row r="123" spans="2:12" s="1" customFormat="1" ht="12" customHeight="1">
      <c r="B123" s="38"/>
      <c r="C123" s="31" t="s">
        <v>22</v>
      </c>
      <c r="D123" s="39"/>
      <c r="E123" s="39"/>
      <c r="F123" s="26" t="str">
        <f>F14</f>
        <v xml:space="preserve"> </v>
      </c>
      <c r="G123" s="39"/>
      <c r="H123" s="39"/>
      <c r="I123" s="152" t="s">
        <v>24</v>
      </c>
      <c r="J123" s="74" t="str">
        <f>IF(J14="","",J14)</f>
        <v>9. 7. 2019</v>
      </c>
      <c r="K123" s="39"/>
      <c r="L123" s="43"/>
    </row>
    <row r="124" spans="2:12" s="1" customFormat="1" ht="6.95" customHeight="1">
      <c r="B124" s="38"/>
      <c r="C124" s="39"/>
      <c r="D124" s="39"/>
      <c r="E124" s="39"/>
      <c r="F124" s="39"/>
      <c r="G124" s="39"/>
      <c r="H124" s="39"/>
      <c r="I124" s="150"/>
      <c r="J124" s="39"/>
      <c r="K124" s="39"/>
      <c r="L124" s="43"/>
    </row>
    <row r="125" spans="2:12" s="1" customFormat="1" ht="40.8" customHeight="1">
      <c r="B125" s="38"/>
      <c r="C125" s="31" t="s">
        <v>30</v>
      </c>
      <c r="D125" s="39"/>
      <c r="E125" s="39"/>
      <c r="F125" s="26" t="str">
        <f>E17</f>
        <v>Pardubický kraj</v>
      </c>
      <c r="G125" s="39"/>
      <c r="H125" s="39"/>
      <c r="I125" s="152" t="s">
        <v>38</v>
      </c>
      <c r="J125" s="36" t="str">
        <f>E23</f>
        <v>ELEKTRO - SYCHRA, spol. s r.o.</v>
      </c>
      <c r="K125" s="39"/>
      <c r="L125" s="43"/>
    </row>
    <row r="126" spans="2:12" s="1" customFormat="1" ht="15.6" customHeight="1">
      <c r="B126" s="38"/>
      <c r="C126" s="31" t="s">
        <v>36</v>
      </c>
      <c r="D126" s="39"/>
      <c r="E126" s="39"/>
      <c r="F126" s="26" t="str">
        <f>IF(E20="","",E20)</f>
        <v>Vyplň údaj</v>
      </c>
      <c r="G126" s="39"/>
      <c r="H126" s="39"/>
      <c r="I126" s="152" t="s">
        <v>43</v>
      </c>
      <c r="J126" s="36" t="str">
        <f>E26</f>
        <v>Roman Hroděj</v>
      </c>
      <c r="K126" s="39"/>
      <c r="L126" s="43"/>
    </row>
    <row r="127" spans="2:12" s="1" customFormat="1" ht="10.3" customHeight="1">
      <c r="B127" s="38"/>
      <c r="C127" s="39"/>
      <c r="D127" s="39"/>
      <c r="E127" s="39"/>
      <c r="F127" s="39"/>
      <c r="G127" s="39"/>
      <c r="H127" s="39"/>
      <c r="I127" s="150"/>
      <c r="J127" s="39"/>
      <c r="K127" s="39"/>
      <c r="L127" s="43"/>
    </row>
    <row r="128" spans="2:20" s="10" customFormat="1" ht="29.25" customHeight="1">
      <c r="B128" s="210"/>
      <c r="C128" s="211" t="s">
        <v>264</v>
      </c>
      <c r="D128" s="212" t="s">
        <v>71</v>
      </c>
      <c r="E128" s="212" t="s">
        <v>67</v>
      </c>
      <c r="F128" s="212" t="s">
        <v>68</v>
      </c>
      <c r="G128" s="212" t="s">
        <v>265</v>
      </c>
      <c r="H128" s="212" t="s">
        <v>266</v>
      </c>
      <c r="I128" s="213" t="s">
        <v>267</v>
      </c>
      <c r="J128" s="212" t="s">
        <v>237</v>
      </c>
      <c r="K128" s="214" t="s">
        <v>268</v>
      </c>
      <c r="L128" s="215"/>
      <c r="M128" s="95" t="s">
        <v>1</v>
      </c>
      <c r="N128" s="96" t="s">
        <v>50</v>
      </c>
      <c r="O128" s="96" t="s">
        <v>269</v>
      </c>
      <c r="P128" s="96" t="s">
        <v>270</v>
      </c>
      <c r="Q128" s="96" t="s">
        <v>271</v>
      </c>
      <c r="R128" s="96" t="s">
        <v>272</v>
      </c>
      <c r="S128" s="96" t="s">
        <v>273</v>
      </c>
      <c r="T128" s="97" t="s">
        <v>274</v>
      </c>
    </row>
    <row r="129" spans="2:63" s="1" customFormat="1" ht="22.8" customHeight="1">
      <c r="B129" s="38"/>
      <c r="C129" s="102" t="s">
        <v>275</v>
      </c>
      <c r="D129" s="39"/>
      <c r="E129" s="39"/>
      <c r="F129" s="39"/>
      <c r="G129" s="39"/>
      <c r="H129" s="39"/>
      <c r="I129" s="150"/>
      <c r="J129" s="216">
        <f>BK129</f>
        <v>0</v>
      </c>
      <c r="K129" s="39"/>
      <c r="L129" s="43"/>
      <c r="M129" s="98"/>
      <c r="N129" s="99"/>
      <c r="O129" s="99"/>
      <c r="P129" s="217">
        <f>P130</f>
        <v>0</v>
      </c>
      <c r="Q129" s="99"/>
      <c r="R129" s="217">
        <f>R130</f>
        <v>0</v>
      </c>
      <c r="S129" s="99"/>
      <c r="T129" s="218">
        <f>T130</f>
        <v>0</v>
      </c>
      <c r="AT129" s="16" t="s">
        <v>85</v>
      </c>
      <c r="AU129" s="16" t="s">
        <v>239</v>
      </c>
      <c r="BK129" s="219">
        <f>BK130</f>
        <v>0</v>
      </c>
    </row>
    <row r="130" spans="2:63" s="11" customFormat="1" ht="25.9" customHeight="1">
      <c r="B130" s="220"/>
      <c r="C130" s="221"/>
      <c r="D130" s="222" t="s">
        <v>85</v>
      </c>
      <c r="E130" s="223" t="s">
        <v>953</v>
      </c>
      <c r="F130" s="223" t="s">
        <v>954</v>
      </c>
      <c r="G130" s="221"/>
      <c r="H130" s="221"/>
      <c r="I130" s="224"/>
      <c r="J130" s="225">
        <f>BK130</f>
        <v>0</v>
      </c>
      <c r="K130" s="221"/>
      <c r="L130" s="226"/>
      <c r="M130" s="227"/>
      <c r="N130" s="228"/>
      <c r="O130" s="228"/>
      <c r="P130" s="229">
        <f>P131+P196+P239+P244+P256+P260+P262+P389+P392</f>
        <v>0</v>
      </c>
      <c r="Q130" s="228"/>
      <c r="R130" s="229">
        <f>R131+R196+R239+R244+R256+R260+R262+R389+R392</f>
        <v>0</v>
      </c>
      <c r="S130" s="228"/>
      <c r="T130" s="230">
        <f>T131+T196+T239+T244+T256+T260+T262+T389+T392</f>
        <v>0</v>
      </c>
      <c r="AR130" s="231" t="s">
        <v>96</v>
      </c>
      <c r="AT130" s="232" t="s">
        <v>85</v>
      </c>
      <c r="AU130" s="232" t="s">
        <v>86</v>
      </c>
      <c r="AY130" s="231" t="s">
        <v>278</v>
      </c>
      <c r="BK130" s="233">
        <f>BK131+BK196+BK239+BK244+BK256+BK260+BK262+BK389+BK392</f>
        <v>0</v>
      </c>
    </row>
    <row r="131" spans="2:63" s="11" customFormat="1" ht="22.8" customHeight="1">
      <c r="B131" s="220"/>
      <c r="C131" s="221"/>
      <c r="D131" s="222" t="s">
        <v>85</v>
      </c>
      <c r="E131" s="234" t="s">
        <v>2472</v>
      </c>
      <c r="F131" s="234" t="s">
        <v>2837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SUM(P132:P195)</f>
        <v>0</v>
      </c>
      <c r="Q131" s="228"/>
      <c r="R131" s="229">
        <f>SUM(R132:R195)</f>
        <v>0</v>
      </c>
      <c r="S131" s="228"/>
      <c r="T131" s="230">
        <f>SUM(T132:T195)</f>
        <v>0</v>
      </c>
      <c r="AR131" s="231" t="s">
        <v>93</v>
      </c>
      <c r="AT131" s="232" t="s">
        <v>85</v>
      </c>
      <c r="AU131" s="232" t="s">
        <v>93</v>
      </c>
      <c r="AY131" s="231" t="s">
        <v>278</v>
      </c>
      <c r="BK131" s="233">
        <f>SUM(BK132:BK195)</f>
        <v>0</v>
      </c>
    </row>
    <row r="132" spans="2:65" s="1" customFormat="1" ht="14.4" customHeight="1">
      <c r="B132" s="38"/>
      <c r="C132" s="236" t="s">
        <v>93</v>
      </c>
      <c r="D132" s="236" t="s">
        <v>280</v>
      </c>
      <c r="E132" s="237" t="s">
        <v>2838</v>
      </c>
      <c r="F132" s="238" t="s">
        <v>2839</v>
      </c>
      <c r="G132" s="239" t="s">
        <v>283</v>
      </c>
      <c r="H132" s="240">
        <v>86</v>
      </c>
      <c r="I132" s="241"/>
      <c r="J132" s="242">
        <f>ROUND(I132*H132,2)</f>
        <v>0</v>
      </c>
      <c r="K132" s="238" t="s">
        <v>2840</v>
      </c>
      <c r="L132" s="43"/>
      <c r="M132" s="243" t="s">
        <v>1</v>
      </c>
      <c r="N132" s="244" t="s">
        <v>51</v>
      </c>
      <c r="O132" s="86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7" t="s">
        <v>285</v>
      </c>
      <c r="AT132" s="247" t="s">
        <v>280</v>
      </c>
      <c r="AU132" s="247" t="s">
        <v>96</v>
      </c>
      <c r="AY132" s="16" t="s">
        <v>278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93</v>
      </c>
      <c r="BK132" s="248">
        <f>ROUND(I132*H132,2)</f>
        <v>0</v>
      </c>
      <c r="BL132" s="16" t="s">
        <v>285</v>
      </c>
      <c r="BM132" s="247" t="s">
        <v>96</v>
      </c>
    </row>
    <row r="133" spans="2:65" s="1" customFormat="1" ht="14.4" customHeight="1">
      <c r="B133" s="38"/>
      <c r="C133" s="236" t="s">
        <v>96</v>
      </c>
      <c r="D133" s="236" t="s">
        <v>280</v>
      </c>
      <c r="E133" s="237" t="s">
        <v>2841</v>
      </c>
      <c r="F133" s="238" t="s">
        <v>2842</v>
      </c>
      <c r="G133" s="239" t="s">
        <v>2476</v>
      </c>
      <c r="H133" s="240">
        <v>12</v>
      </c>
      <c r="I133" s="241"/>
      <c r="J133" s="242">
        <f>ROUND(I133*H133,2)</f>
        <v>0</v>
      </c>
      <c r="K133" s="238" t="s">
        <v>2840</v>
      </c>
      <c r="L133" s="43"/>
      <c r="M133" s="243" t="s">
        <v>1</v>
      </c>
      <c r="N133" s="244" t="s">
        <v>51</v>
      </c>
      <c r="O133" s="86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7" t="s">
        <v>285</v>
      </c>
      <c r="AT133" s="247" t="s">
        <v>280</v>
      </c>
      <c r="AU133" s="247" t="s">
        <v>96</v>
      </c>
      <c r="AY133" s="16" t="s">
        <v>278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93</v>
      </c>
      <c r="BK133" s="248">
        <f>ROUND(I133*H133,2)</f>
        <v>0</v>
      </c>
      <c r="BL133" s="16" t="s">
        <v>285</v>
      </c>
      <c r="BM133" s="247" t="s">
        <v>285</v>
      </c>
    </row>
    <row r="134" spans="2:65" s="1" customFormat="1" ht="14.4" customHeight="1">
      <c r="B134" s="38"/>
      <c r="C134" s="236" t="s">
        <v>140</v>
      </c>
      <c r="D134" s="236" t="s">
        <v>280</v>
      </c>
      <c r="E134" s="237" t="s">
        <v>2843</v>
      </c>
      <c r="F134" s="238" t="s">
        <v>2844</v>
      </c>
      <c r="G134" s="239" t="s">
        <v>2476</v>
      </c>
      <c r="H134" s="240">
        <v>122</v>
      </c>
      <c r="I134" s="241"/>
      <c r="J134" s="242">
        <f>ROUND(I134*H134,2)</f>
        <v>0</v>
      </c>
      <c r="K134" s="238" t="s">
        <v>2840</v>
      </c>
      <c r="L134" s="43"/>
      <c r="M134" s="243" t="s">
        <v>1</v>
      </c>
      <c r="N134" s="244" t="s">
        <v>51</v>
      </c>
      <c r="O134" s="86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7" t="s">
        <v>285</v>
      </c>
      <c r="AT134" s="247" t="s">
        <v>280</v>
      </c>
      <c r="AU134" s="247" t="s">
        <v>96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285</v>
      </c>
      <c r="BM134" s="247" t="s">
        <v>304</v>
      </c>
    </row>
    <row r="135" spans="2:65" s="1" customFormat="1" ht="14.4" customHeight="1">
      <c r="B135" s="38"/>
      <c r="C135" s="236" t="s">
        <v>285</v>
      </c>
      <c r="D135" s="236" t="s">
        <v>280</v>
      </c>
      <c r="E135" s="237" t="s">
        <v>2845</v>
      </c>
      <c r="F135" s="238" t="s">
        <v>2846</v>
      </c>
      <c r="G135" s="239" t="s">
        <v>283</v>
      </c>
      <c r="H135" s="240">
        <v>60</v>
      </c>
      <c r="I135" s="241"/>
      <c r="J135" s="242">
        <f>ROUND(I135*H135,2)</f>
        <v>0</v>
      </c>
      <c r="K135" s="238" t="s">
        <v>2840</v>
      </c>
      <c r="L135" s="43"/>
      <c r="M135" s="243" t="s">
        <v>1</v>
      </c>
      <c r="N135" s="244" t="s">
        <v>51</v>
      </c>
      <c r="O135" s="86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7" t="s">
        <v>285</v>
      </c>
      <c r="AT135" s="247" t="s">
        <v>280</v>
      </c>
      <c r="AU135" s="247" t="s">
        <v>96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285</v>
      </c>
      <c r="BM135" s="247" t="s">
        <v>316</v>
      </c>
    </row>
    <row r="136" spans="2:65" s="1" customFormat="1" ht="21.6" customHeight="1">
      <c r="B136" s="38"/>
      <c r="C136" s="236" t="s">
        <v>300</v>
      </c>
      <c r="D136" s="236" t="s">
        <v>280</v>
      </c>
      <c r="E136" s="237" t="s">
        <v>2847</v>
      </c>
      <c r="F136" s="238" t="s">
        <v>2848</v>
      </c>
      <c r="G136" s="239" t="s">
        <v>283</v>
      </c>
      <c r="H136" s="240">
        <v>10</v>
      </c>
      <c r="I136" s="241"/>
      <c r="J136" s="242">
        <f>ROUND(I136*H136,2)</f>
        <v>0</v>
      </c>
      <c r="K136" s="238" t="s">
        <v>2840</v>
      </c>
      <c r="L136" s="43"/>
      <c r="M136" s="243" t="s">
        <v>1</v>
      </c>
      <c r="N136" s="244" t="s">
        <v>51</v>
      </c>
      <c r="O136" s="86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7" t="s">
        <v>285</v>
      </c>
      <c r="AT136" s="247" t="s">
        <v>280</v>
      </c>
      <c r="AU136" s="247" t="s">
        <v>96</v>
      </c>
      <c r="AY136" s="16" t="s">
        <v>278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93</v>
      </c>
      <c r="BK136" s="248">
        <f>ROUND(I136*H136,2)</f>
        <v>0</v>
      </c>
      <c r="BL136" s="16" t="s">
        <v>285</v>
      </c>
      <c r="BM136" s="247" t="s">
        <v>326</v>
      </c>
    </row>
    <row r="137" spans="2:65" s="1" customFormat="1" ht="21.6" customHeight="1">
      <c r="B137" s="38"/>
      <c r="C137" s="236" t="s">
        <v>304</v>
      </c>
      <c r="D137" s="236" t="s">
        <v>280</v>
      </c>
      <c r="E137" s="237" t="s">
        <v>2849</v>
      </c>
      <c r="F137" s="238" t="s">
        <v>2850</v>
      </c>
      <c r="G137" s="239" t="s">
        <v>2476</v>
      </c>
      <c r="H137" s="240">
        <v>3</v>
      </c>
      <c r="I137" s="241"/>
      <c r="J137" s="242">
        <f>ROUND(I137*H137,2)</f>
        <v>0</v>
      </c>
      <c r="K137" s="238" t="s">
        <v>2840</v>
      </c>
      <c r="L137" s="43"/>
      <c r="M137" s="243" t="s">
        <v>1</v>
      </c>
      <c r="N137" s="244" t="s">
        <v>51</v>
      </c>
      <c r="O137" s="86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7" t="s">
        <v>285</v>
      </c>
      <c r="AT137" s="247" t="s">
        <v>280</v>
      </c>
      <c r="AU137" s="247" t="s">
        <v>96</v>
      </c>
      <c r="AY137" s="16" t="s">
        <v>278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93</v>
      </c>
      <c r="BK137" s="248">
        <f>ROUND(I137*H137,2)</f>
        <v>0</v>
      </c>
      <c r="BL137" s="16" t="s">
        <v>285</v>
      </c>
      <c r="BM137" s="247" t="s">
        <v>336</v>
      </c>
    </row>
    <row r="138" spans="2:65" s="1" customFormat="1" ht="21.6" customHeight="1">
      <c r="B138" s="38"/>
      <c r="C138" s="236" t="s">
        <v>309</v>
      </c>
      <c r="D138" s="236" t="s">
        <v>280</v>
      </c>
      <c r="E138" s="237" t="s">
        <v>2851</v>
      </c>
      <c r="F138" s="238" t="s">
        <v>2852</v>
      </c>
      <c r="G138" s="239" t="s">
        <v>2476</v>
      </c>
      <c r="H138" s="240">
        <v>56</v>
      </c>
      <c r="I138" s="241"/>
      <c r="J138" s="242">
        <f>ROUND(I138*H138,2)</f>
        <v>0</v>
      </c>
      <c r="K138" s="238" t="s">
        <v>2840</v>
      </c>
      <c r="L138" s="43"/>
      <c r="M138" s="243" t="s">
        <v>1</v>
      </c>
      <c r="N138" s="244" t="s">
        <v>51</v>
      </c>
      <c r="O138" s="86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7" t="s">
        <v>285</v>
      </c>
      <c r="AT138" s="247" t="s">
        <v>280</v>
      </c>
      <c r="AU138" s="247" t="s">
        <v>96</v>
      </c>
      <c r="AY138" s="16" t="s">
        <v>278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93</v>
      </c>
      <c r="BK138" s="248">
        <f>ROUND(I138*H138,2)</f>
        <v>0</v>
      </c>
      <c r="BL138" s="16" t="s">
        <v>285</v>
      </c>
      <c r="BM138" s="247" t="s">
        <v>348</v>
      </c>
    </row>
    <row r="139" spans="2:65" s="1" customFormat="1" ht="21.6" customHeight="1">
      <c r="B139" s="38"/>
      <c r="C139" s="236" t="s">
        <v>316</v>
      </c>
      <c r="D139" s="236" t="s">
        <v>280</v>
      </c>
      <c r="E139" s="237" t="s">
        <v>2853</v>
      </c>
      <c r="F139" s="238" t="s">
        <v>2854</v>
      </c>
      <c r="G139" s="239" t="s">
        <v>2476</v>
      </c>
      <c r="H139" s="240">
        <v>4</v>
      </c>
      <c r="I139" s="241"/>
      <c r="J139" s="242">
        <f>ROUND(I139*H139,2)</f>
        <v>0</v>
      </c>
      <c r="K139" s="238" t="s">
        <v>2840</v>
      </c>
      <c r="L139" s="43"/>
      <c r="M139" s="243" t="s">
        <v>1</v>
      </c>
      <c r="N139" s="244" t="s">
        <v>51</v>
      </c>
      <c r="O139" s="86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47" t="s">
        <v>285</v>
      </c>
      <c r="AT139" s="247" t="s">
        <v>280</v>
      </c>
      <c r="AU139" s="247" t="s">
        <v>96</v>
      </c>
      <c r="AY139" s="16" t="s">
        <v>278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93</v>
      </c>
      <c r="BK139" s="248">
        <f>ROUND(I139*H139,2)</f>
        <v>0</v>
      </c>
      <c r="BL139" s="16" t="s">
        <v>285</v>
      </c>
      <c r="BM139" s="247" t="s">
        <v>362</v>
      </c>
    </row>
    <row r="140" spans="2:65" s="1" customFormat="1" ht="21.6" customHeight="1">
      <c r="B140" s="38"/>
      <c r="C140" s="236" t="s">
        <v>321</v>
      </c>
      <c r="D140" s="236" t="s">
        <v>280</v>
      </c>
      <c r="E140" s="237" t="s">
        <v>2855</v>
      </c>
      <c r="F140" s="238" t="s">
        <v>2856</v>
      </c>
      <c r="G140" s="239" t="s">
        <v>2476</v>
      </c>
      <c r="H140" s="240">
        <v>2</v>
      </c>
      <c r="I140" s="241"/>
      <c r="J140" s="242">
        <f>ROUND(I140*H140,2)</f>
        <v>0</v>
      </c>
      <c r="K140" s="238" t="s">
        <v>2840</v>
      </c>
      <c r="L140" s="43"/>
      <c r="M140" s="243" t="s">
        <v>1</v>
      </c>
      <c r="N140" s="244" t="s">
        <v>51</v>
      </c>
      <c r="O140" s="86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7" t="s">
        <v>285</v>
      </c>
      <c r="AT140" s="247" t="s">
        <v>280</v>
      </c>
      <c r="AU140" s="247" t="s">
        <v>96</v>
      </c>
      <c r="AY140" s="16" t="s">
        <v>278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93</v>
      </c>
      <c r="BK140" s="248">
        <f>ROUND(I140*H140,2)</f>
        <v>0</v>
      </c>
      <c r="BL140" s="16" t="s">
        <v>285</v>
      </c>
      <c r="BM140" s="247" t="s">
        <v>373</v>
      </c>
    </row>
    <row r="141" spans="2:65" s="1" customFormat="1" ht="21.6" customHeight="1">
      <c r="B141" s="38"/>
      <c r="C141" s="236" t="s">
        <v>326</v>
      </c>
      <c r="D141" s="236" t="s">
        <v>280</v>
      </c>
      <c r="E141" s="237" t="s">
        <v>2857</v>
      </c>
      <c r="F141" s="238" t="s">
        <v>2858</v>
      </c>
      <c r="G141" s="239" t="s">
        <v>283</v>
      </c>
      <c r="H141" s="240">
        <v>173</v>
      </c>
      <c r="I141" s="241"/>
      <c r="J141" s="242">
        <f>ROUND(I141*H141,2)</f>
        <v>0</v>
      </c>
      <c r="K141" s="238" t="s">
        <v>2840</v>
      </c>
      <c r="L141" s="43"/>
      <c r="M141" s="243" t="s">
        <v>1</v>
      </c>
      <c r="N141" s="244" t="s">
        <v>51</v>
      </c>
      <c r="O141" s="86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47" t="s">
        <v>285</v>
      </c>
      <c r="AT141" s="247" t="s">
        <v>280</v>
      </c>
      <c r="AU141" s="247" t="s">
        <v>96</v>
      </c>
      <c r="AY141" s="16" t="s">
        <v>278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6" t="s">
        <v>93</v>
      </c>
      <c r="BK141" s="248">
        <f>ROUND(I141*H141,2)</f>
        <v>0</v>
      </c>
      <c r="BL141" s="16" t="s">
        <v>285</v>
      </c>
      <c r="BM141" s="247" t="s">
        <v>382</v>
      </c>
    </row>
    <row r="142" spans="2:65" s="1" customFormat="1" ht="14.4" customHeight="1">
      <c r="B142" s="38"/>
      <c r="C142" s="236" t="s">
        <v>330</v>
      </c>
      <c r="D142" s="236" t="s">
        <v>280</v>
      </c>
      <c r="E142" s="237" t="s">
        <v>2859</v>
      </c>
      <c r="F142" s="238" t="s">
        <v>2860</v>
      </c>
      <c r="G142" s="239" t="s">
        <v>283</v>
      </c>
      <c r="H142" s="240">
        <v>49</v>
      </c>
      <c r="I142" s="241"/>
      <c r="J142" s="242">
        <f>ROUND(I142*H142,2)</f>
        <v>0</v>
      </c>
      <c r="K142" s="238" t="s">
        <v>2840</v>
      </c>
      <c r="L142" s="43"/>
      <c r="M142" s="243" t="s">
        <v>1</v>
      </c>
      <c r="N142" s="244" t="s">
        <v>51</v>
      </c>
      <c r="O142" s="86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47" t="s">
        <v>285</v>
      </c>
      <c r="AT142" s="247" t="s">
        <v>280</v>
      </c>
      <c r="AU142" s="247" t="s">
        <v>96</v>
      </c>
      <c r="AY142" s="16" t="s">
        <v>278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93</v>
      </c>
      <c r="BK142" s="248">
        <f>ROUND(I142*H142,2)</f>
        <v>0</v>
      </c>
      <c r="BL142" s="16" t="s">
        <v>285</v>
      </c>
      <c r="BM142" s="247" t="s">
        <v>390</v>
      </c>
    </row>
    <row r="143" spans="2:65" s="1" customFormat="1" ht="21.6" customHeight="1">
      <c r="B143" s="38"/>
      <c r="C143" s="236" t="s">
        <v>336</v>
      </c>
      <c r="D143" s="236" t="s">
        <v>280</v>
      </c>
      <c r="E143" s="237" t="s">
        <v>2861</v>
      </c>
      <c r="F143" s="238" t="s">
        <v>2862</v>
      </c>
      <c r="G143" s="239" t="s">
        <v>2476</v>
      </c>
      <c r="H143" s="240">
        <v>234</v>
      </c>
      <c r="I143" s="241"/>
      <c r="J143" s="242">
        <f>ROUND(I143*H143,2)</f>
        <v>0</v>
      </c>
      <c r="K143" s="238" t="s">
        <v>2840</v>
      </c>
      <c r="L143" s="43"/>
      <c r="M143" s="243" t="s">
        <v>1</v>
      </c>
      <c r="N143" s="244" t="s">
        <v>51</v>
      </c>
      <c r="O143" s="86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AR143" s="247" t="s">
        <v>285</v>
      </c>
      <c r="AT143" s="247" t="s">
        <v>280</v>
      </c>
      <c r="AU143" s="247" t="s">
        <v>96</v>
      </c>
      <c r="AY143" s="16" t="s">
        <v>278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93</v>
      </c>
      <c r="BK143" s="248">
        <f>ROUND(I143*H143,2)</f>
        <v>0</v>
      </c>
      <c r="BL143" s="16" t="s">
        <v>285</v>
      </c>
      <c r="BM143" s="247" t="s">
        <v>400</v>
      </c>
    </row>
    <row r="144" spans="2:65" s="1" customFormat="1" ht="21.6" customHeight="1">
      <c r="B144" s="38"/>
      <c r="C144" s="236" t="s">
        <v>342</v>
      </c>
      <c r="D144" s="236" t="s">
        <v>280</v>
      </c>
      <c r="E144" s="237" t="s">
        <v>2863</v>
      </c>
      <c r="F144" s="238" t="s">
        <v>2864</v>
      </c>
      <c r="G144" s="239" t="s">
        <v>2476</v>
      </c>
      <c r="H144" s="240">
        <v>40</v>
      </c>
      <c r="I144" s="241"/>
      <c r="J144" s="242">
        <f>ROUND(I144*H144,2)</f>
        <v>0</v>
      </c>
      <c r="K144" s="238" t="s">
        <v>2840</v>
      </c>
      <c r="L144" s="43"/>
      <c r="M144" s="243" t="s">
        <v>1</v>
      </c>
      <c r="N144" s="244" t="s">
        <v>51</v>
      </c>
      <c r="O144" s="86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AR144" s="247" t="s">
        <v>285</v>
      </c>
      <c r="AT144" s="247" t="s">
        <v>280</v>
      </c>
      <c r="AU144" s="247" t="s">
        <v>96</v>
      </c>
      <c r="AY144" s="16" t="s">
        <v>278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6" t="s">
        <v>93</v>
      </c>
      <c r="BK144" s="248">
        <f>ROUND(I144*H144,2)</f>
        <v>0</v>
      </c>
      <c r="BL144" s="16" t="s">
        <v>285</v>
      </c>
      <c r="BM144" s="247" t="s">
        <v>411</v>
      </c>
    </row>
    <row r="145" spans="2:65" s="1" customFormat="1" ht="21.6" customHeight="1">
      <c r="B145" s="38"/>
      <c r="C145" s="236" t="s">
        <v>348</v>
      </c>
      <c r="D145" s="236" t="s">
        <v>280</v>
      </c>
      <c r="E145" s="237" t="s">
        <v>2863</v>
      </c>
      <c r="F145" s="238" t="s">
        <v>2864</v>
      </c>
      <c r="G145" s="239" t="s">
        <v>2476</v>
      </c>
      <c r="H145" s="240">
        <v>20</v>
      </c>
      <c r="I145" s="241"/>
      <c r="J145" s="242">
        <f>ROUND(I145*H145,2)</f>
        <v>0</v>
      </c>
      <c r="K145" s="238" t="s">
        <v>2840</v>
      </c>
      <c r="L145" s="43"/>
      <c r="M145" s="243" t="s">
        <v>1</v>
      </c>
      <c r="N145" s="244" t="s">
        <v>51</v>
      </c>
      <c r="O145" s="86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47" t="s">
        <v>285</v>
      </c>
      <c r="AT145" s="247" t="s">
        <v>280</v>
      </c>
      <c r="AU145" s="247" t="s">
        <v>96</v>
      </c>
      <c r="AY145" s="16" t="s">
        <v>278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6" t="s">
        <v>93</v>
      </c>
      <c r="BK145" s="248">
        <f>ROUND(I145*H145,2)</f>
        <v>0</v>
      </c>
      <c r="BL145" s="16" t="s">
        <v>285</v>
      </c>
      <c r="BM145" s="247" t="s">
        <v>421</v>
      </c>
    </row>
    <row r="146" spans="2:65" s="1" customFormat="1" ht="14.4" customHeight="1">
      <c r="B146" s="38"/>
      <c r="C146" s="236" t="s">
        <v>8</v>
      </c>
      <c r="D146" s="236" t="s">
        <v>280</v>
      </c>
      <c r="E146" s="237" t="s">
        <v>2865</v>
      </c>
      <c r="F146" s="238" t="s">
        <v>2866</v>
      </c>
      <c r="G146" s="239" t="s">
        <v>283</v>
      </c>
      <c r="H146" s="240">
        <v>3</v>
      </c>
      <c r="I146" s="241"/>
      <c r="J146" s="242">
        <f>ROUND(I146*H146,2)</f>
        <v>0</v>
      </c>
      <c r="K146" s="238" t="s">
        <v>2840</v>
      </c>
      <c r="L146" s="43"/>
      <c r="M146" s="243" t="s">
        <v>1</v>
      </c>
      <c r="N146" s="244" t="s">
        <v>51</v>
      </c>
      <c r="O146" s="86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47" t="s">
        <v>285</v>
      </c>
      <c r="AT146" s="247" t="s">
        <v>280</v>
      </c>
      <c r="AU146" s="247" t="s">
        <v>96</v>
      </c>
      <c r="AY146" s="16" t="s">
        <v>278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93</v>
      </c>
      <c r="BK146" s="248">
        <f>ROUND(I146*H146,2)</f>
        <v>0</v>
      </c>
      <c r="BL146" s="16" t="s">
        <v>285</v>
      </c>
      <c r="BM146" s="247" t="s">
        <v>431</v>
      </c>
    </row>
    <row r="147" spans="2:65" s="1" customFormat="1" ht="21.6" customHeight="1">
      <c r="B147" s="38"/>
      <c r="C147" s="236" t="s">
        <v>362</v>
      </c>
      <c r="D147" s="236" t="s">
        <v>280</v>
      </c>
      <c r="E147" s="237" t="s">
        <v>2867</v>
      </c>
      <c r="F147" s="238" t="s">
        <v>2868</v>
      </c>
      <c r="G147" s="239" t="s">
        <v>283</v>
      </c>
      <c r="H147" s="240">
        <v>38</v>
      </c>
      <c r="I147" s="241"/>
      <c r="J147" s="242">
        <f>ROUND(I147*H147,2)</f>
        <v>0</v>
      </c>
      <c r="K147" s="238" t="s">
        <v>2840</v>
      </c>
      <c r="L147" s="43"/>
      <c r="M147" s="243" t="s">
        <v>1</v>
      </c>
      <c r="N147" s="244" t="s">
        <v>51</v>
      </c>
      <c r="O147" s="86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47" t="s">
        <v>285</v>
      </c>
      <c r="AT147" s="247" t="s">
        <v>280</v>
      </c>
      <c r="AU147" s="247" t="s">
        <v>96</v>
      </c>
      <c r="AY147" s="16" t="s">
        <v>278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93</v>
      </c>
      <c r="BK147" s="248">
        <f>ROUND(I147*H147,2)</f>
        <v>0</v>
      </c>
      <c r="BL147" s="16" t="s">
        <v>285</v>
      </c>
      <c r="BM147" s="247" t="s">
        <v>444</v>
      </c>
    </row>
    <row r="148" spans="2:65" s="1" customFormat="1" ht="21.6" customHeight="1">
      <c r="B148" s="38"/>
      <c r="C148" s="236" t="s">
        <v>367</v>
      </c>
      <c r="D148" s="236" t="s">
        <v>280</v>
      </c>
      <c r="E148" s="237" t="s">
        <v>2869</v>
      </c>
      <c r="F148" s="238" t="s">
        <v>2870</v>
      </c>
      <c r="G148" s="239" t="s">
        <v>2476</v>
      </c>
      <c r="H148" s="240">
        <v>12</v>
      </c>
      <c r="I148" s="241"/>
      <c r="J148" s="242">
        <f>ROUND(I148*H148,2)</f>
        <v>0</v>
      </c>
      <c r="K148" s="238" t="s">
        <v>2840</v>
      </c>
      <c r="L148" s="43"/>
      <c r="M148" s="243" t="s">
        <v>1</v>
      </c>
      <c r="N148" s="244" t="s">
        <v>51</v>
      </c>
      <c r="O148" s="86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47" t="s">
        <v>285</v>
      </c>
      <c r="AT148" s="247" t="s">
        <v>280</v>
      </c>
      <c r="AU148" s="247" t="s">
        <v>96</v>
      </c>
      <c r="AY148" s="16" t="s">
        <v>278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93</v>
      </c>
      <c r="BK148" s="248">
        <f>ROUND(I148*H148,2)</f>
        <v>0</v>
      </c>
      <c r="BL148" s="16" t="s">
        <v>285</v>
      </c>
      <c r="BM148" s="247" t="s">
        <v>454</v>
      </c>
    </row>
    <row r="149" spans="2:65" s="1" customFormat="1" ht="14.4" customHeight="1">
      <c r="B149" s="38"/>
      <c r="C149" s="236" t="s">
        <v>373</v>
      </c>
      <c r="D149" s="236" t="s">
        <v>280</v>
      </c>
      <c r="E149" s="237" t="s">
        <v>2871</v>
      </c>
      <c r="F149" s="238" t="s">
        <v>2872</v>
      </c>
      <c r="G149" s="239" t="s">
        <v>2476</v>
      </c>
      <c r="H149" s="240">
        <v>9</v>
      </c>
      <c r="I149" s="241"/>
      <c r="J149" s="242">
        <f>ROUND(I149*H149,2)</f>
        <v>0</v>
      </c>
      <c r="K149" s="238" t="s">
        <v>2840</v>
      </c>
      <c r="L149" s="43"/>
      <c r="M149" s="243" t="s">
        <v>1</v>
      </c>
      <c r="N149" s="244" t="s">
        <v>51</v>
      </c>
      <c r="O149" s="86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AR149" s="247" t="s">
        <v>285</v>
      </c>
      <c r="AT149" s="247" t="s">
        <v>280</v>
      </c>
      <c r="AU149" s="247" t="s">
        <v>96</v>
      </c>
      <c r="AY149" s="16" t="s">
        <v>278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93</v>
      </c>
      <c r="BK149" s="248">
        <f>ROUND(I149*H149,2)</f>
        <v>0</v>
      </c>
      <c r="BL149" s="16" t="s">
        <v>285</v>
      </c>
      <c r="BM149" s="247" t="s">
        <v>463</v>
      </c>
    </row>
    <row r="150" spans="2:65" s="1" customFormat="1" ht="14.4" customHeight="1">
      <c r="B150" s="38"/>
      <c r="C150" s="236" t="s">
        <v>377</v>
      </c>
      <c r="D150" s="236" t="s">
        <v>280</v>
      </c>
      <c r="E150" s="237" t="s">
        <v>2873</v>
      </c>
      <c r="F150" s="238" t="s">
        <v>2874</v>
      </c>
      <c r="G150" s="239" t="s">
        <v>2476</v>
      </c>
      <c r="H150" s="240">
        <v>1</v>
      </c>
      <c r="I150" s="241"/>
      <c r="J150" s="242">
        <f>ROUND(I150*H150,2)</f>
        <v>0</v>
      </c>
      <c r="K150" s="238" t="s">
        <v>2840</v>
      </c>
      <c r="L150" s="43"/>
      <c r="M150" s="243" t="s">
        <v>1</v>
      </c>
      <c r="N150" s="244" t="s">
        <v>51</v>
      </c>
      <c r="O150" s="86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47" t="s">
        <v>285</v>
      </c>
      <c r="AT150" s="247" t="s">
        <v>280</v>
      </c>
      <c r="AU150" s="247" t="s">
        <v>96</v>
      </c>
      <c r="AY150" s="16" t="s">
        <v>278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93</v>
      </c>
      <c r="BK150" s="248">
        <f>ROUND(I150*H150,2)</f>
        <v>0</v>
      </c>
      <c r="BL150" s="16" t="s">
        <v>285</v>
      </c>
      <c r="BM150" s="247" t="s">
        <v>475</v>
      </c>
    </row>
    <row r="151" spans="2:65" s="1" customFormat="1" ht="14.4" customHeight="1">
      <c r="B151" s="38"/>
      <c r="C151" s="236" t="s">
        <v>382</v>
      </c>
      <c r="D151" s="236" t="s">
        <v>280</v>
      </c>
      <c r="E151" s="237" t="s">
        <v>2875</v>
      </c>
      <c r="F151" s="238" t="s">
        <v>2876</v>
      </c>
      <c r="G151" s="239" t="s">
        <v>2476</v>
      </c>
      <c r="H151" s="240">
        <v>1</v>
      </c>
      <c r="I151" s="241"/>
      <c r="J151" s="242">
        <f>ROUND(I151*H151,2)</f>
        <v>0</v>
      </c>
      <c r="K151" s="238" t="s">
        <v>2840</v>
      </c>
      <c r="L151" s="43"/>
      <c r="M151" s="243" t="s">
        <v>1</v>
      </c>
      <c r="N151" s="244" t="s">
        <v>51</v>
      </c>
      <c r="O151" s="86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AR151" s="247" t="s">
        <v>285</v>
      </c>
      <c r="AT151" s="247" t="s">
        <v>280</v>
      </c>
      <c r="AU151" s="247" t="s">
        <v>96</v>
      </c>
      <c r="AY151" s="16" t="s">
        <v>278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93</v>
      </c>
      <c r="BK151" s="248">
        <f>ROUND(I151*H151,2)</f>
        <v>0</v>
      </c>
      <c r="BL151" s="16" t="s">
        <v>285</v>
      </c>
      <c r="BM151" s="247" t="s">
        <v>486</v>
      </c>
    </row>
    <row r="152" spans="2:65" s="1" customFormat="1" ht="14.4" customHeight="1">
      <c r="B152" s="38"/>
      <c r="C152" s="236" t="s">
        <v>7</v>
      </c>
      <c r="D152" s="236" t="s">
        <v>280</v>
      </c>
      <c r="E152" s="237" t="s">
        <v>2877</v>
      </c>
      <c r="F152" s="238" t="s">
        <v>2878</v>
      </c>
      <c r="G152" s="239" t="s">
        <v>2476</v>
      </c>
      <c r="H152" s="240">
        <v>1</v>
      </c>
      <c r="I152" s="241"/>
      <c r="J152" s="242">
        <f>ROUND(I152*H152,2)</f>
        <v>0</v>
      </c>
      <c r="K152" s="238" t="s">
        <v>2840</v>
      </c>
      <c r="L152" s="43"/>
      <c r="M152" s="243" t="s">
        <v>1</v>
      </c>
      <c r="N152" s="244" t="s">
        <v>51</v>
      </c>
      <c r="O152" s="86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47" t="s">
        <v>285</v>
      </c>
      <c r="AT152" s="247" t="s">
        <v>280</v>
      </c>
      <c r="AU152" s="247" t="s">
        <v>96</v>
      </c>
      <c r="AY152" s="16" t="s">
        <v>278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93</v>
      </c>
      <c r="BK152" s="248">
        <f>ROUND(I152*H152,2)</f>
        <v>0</v>
      </c>
      <c r="BL152" s="16" t="s">
        <v>285</v>
      </c>
      <c r="BM152" s="247" t="s">
        <v>496</v>
      </c>
    </row>
    <row r="153" spans="2:65" s="1" customFormat="1" ht="14.4" customHeight="1">
      <c r="B153" s="38"/>
      <c r="C153" s="236" t="s">
        <v>390</v>
      </c>
      <c r="D153" s="236" t="s">
        <v>280</v>
      </c>
      <c r="E153" s="237" t="s">
        <v>2879</v>
      </c>
      <c r="F153" s="238" t="s">
        <v>2880</v>
      </c>
      <c r="G153" s="239" t="s">
        <v>2476</v>
      </c>
      <c r="H153" s="240">
        <v>3</v>
      </c>
      <c r="I153" s="241"/>
      <c r="J153" s="242">
        <f>ROUND(I153*H153,2)</f>
        <v>0</v>
      </c>
      <c r="K153" s="238" t="s">
        <v>2840</v>
      </c>
      <c r="L153" s="43"/>
      <c r="M153" s="243" t="s">
        <v>1</v>
      </c>
      <c r="N153" s="244" t="s">
        <v>51</v>
      </c>
      <c r="O153" s="86"/>
      <c r="P153" s="245">
        <f>O153*H153</f>
        <v>0</v>
      </c>
      <c r="Q153" s="245">
        <v>0</v>
      </c>
      <c r="R153" s="245">
        <f>Q153*H153</f>
        <v>0</v>
      </c>
      <c r="S153" s="245">
        <v>0</v>
      </c>
      <c r="T153" s="246">
        <f>S153*H153</f>
        <v>0</v>
      </c>
      <c r="AR153" s="247" t="s">
        <v>285</v>
      </c>
      <c r="AT153" s="247" t="s">
        <v>280</v>
      </c>
      <c r="AU153" s="247" t="s">
        <v>96</v>
      </c>
      <c r="AY153" s="16" t="s">
        <v>278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93</v>
      </c>
      <c r="BK153" s="248">
        <f>ROUND(I153*H153,2)</f>
        <v>0</v>
      </c>
      <c r="BL153" s="16" t="s">
        <v>285</v>
      </c>
      <c r="BM153" s="247" t="s">
        <v>505</v>
      </c>
    </row>
    <row r="154" spans="2:65" s="1" customFormat="1" ht="14.4" customHeight="1">
      <c r="B154" s="38"/>
      <c r="C154" s="236" t="s">
        <v>395</v>
      </c>
      <c r="D154" s="236" t="s">
        <v>280</v>
      </c>
      <c r="E154" s="237" t="s">
        <v>2881</v>
      </c>
      <c r="F154" s="238" t="s">
        <v>2882</v>
      </c>
      <c r="G154" s="239" t="s">
        <v>2476</v>
      </c>
      <c r="H154" s="240">
        <v>5</v>
      </c>
      <c r="I154" s="241"/>
      <c r="J154" s="242">
        <f>ROUND(I154*H154,2)</f>
        <v>0</v>
      </c>
      <c r="K154" s="238" t="s">
        <v>2840</v>
      </c>
      <c r="L154" s="43"/>
      <c r="M154" s="243" t="s">
        <v>1</v>
      </c>
      <c r="N154" s="244" t="s">
        <v>51</v>
      </c>
      <c r="O154" s="86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47" t="s">
        <v>285</v>
      </c>
      <c r="AT154" s="247" t="s">
        <v>280</v>
      </c>
      <c r="AU154" s="247" t="s">
        <v>96</v>
      </c>
      <c r="AY154" s="16" t="s">
        <v>278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93</v>
      </c>
      <c r="BK154" s="248">
        <f>ROUND(I154*H154,2)</f>
        <v>0</v>
      </c>
      <c r="BL154" s="16" t="s">
        <v>285</v>
      </c>
      <c r="BM154" s="247" t="s">
        <v>516</v>
      </c>
    </row>
    <row r="155" spans="2:65" s="1" customFormat="1" ht="21.6" customHeight="1">
      <c r="B155" s="38"/>
      <c r="C155" s="236" t="s">
        <v>400</v>
      </c>
      <c r="D155" s="236" t="s">
        <v>280</v>
      </c>
      <c r="E155" s="237" t="s">
        <v>2883</v>
      </c>
      <c r="F155" s="238" t="s">
        <v>2884</v>
      </c>
      <c r="G155" s="239" t="s">
        <v>2476</v>
      </c>
      <c r="H155" s="240">
        <v>5</v>
      </c>
      <c r="I155" s="241"/>
      <c r="J155" s="242">
        <f>ROUND(I155*H155,2)</f>
        <v>0</v>
      </c>
      <c r="K155" s="238" t="s">
        <v>2840</v>
      </c>
      <c r="L155" s="43"/>
      <c r="M155" s="243" t="s">
        <v>1</v>
      </c>
      <c r="N155" s="244" t="s">
        <v>51</v>
      </c>
      <c r="O155" s="86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47" t="s">
        <v>285</v>
      </c>
      <c r="AT155" s="247" t="s">
        <v>280</v>
      </c>
      <c r="AU155" s="247" t="s">
        <v>96</v>
      </c>
      <c r="AY155" s="16" t="s">
        <v>278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93</v>
      </c>
      <c r="BK155" s="248">
        <f>ROUND(I155*H155,2)</f>
        <v>0</v>
      </c>
      <c r="BL155" s="16" t="s">
        <v>285</v>
      </c>
      <c r="BM155" s="247" t="s">
        <v>532</v>
      </c>
    </row>
    <row r="156" spans="2:65" s="1" customFormat="1" ht="14.4" customHeight="1">
      <c r="B156" s="38"/>
      <c r="C156" s="236" t="s">
        <v>406</v>
      </c>
      <c r="D156" s="236" t="s">
        <v>280</v>
      </c>
      <c r="E156" s="237" t="s">
        <v>2885</v>
      </c>
      <c r="F156" s="238" t="s">
        <v>2886</v>
      </c>
      <c r="G156" s="239" t="s">
        <v>2476</v>
      </c>
      <c r="H156" s="240">
        <v>2</v>
      </c>
      <c r="I156" s="241"/>
      <c r="J156" s="242">
        <f>ROUND(I156*H156,2)</f>
        <v>0</v>
      </c>
      <c r="K156" s="238" t="s">
        <v>2840</v>
      </c>
      <c r="L156" s="43"/>
      <c r="M156" s="243" t="s">
        <v>1</v>
      </c>
      <c r="N156" s="244" t="s">
        <v>51</v>
      </c>
      <c r="O156" s="86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7" t="s">
        <v>285</v>
      </c>
      <c r="AT156" s="247" t="s">
        <v>280</v>
      </c>
      <c r="AU156" s="247" t="s">
        <v>96</v>
      </c>
      <c r="AY156" s="16" t="s">
        <v>278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93</v>
      </c>
      <c r="BK156" s="248">
        <f>ROUND(I156*H156,2)</f>
        <v>0</v>
      </c>
      <c r="BL156" s="16" t="s">
        <v>285</v>
      </c>
      <c r="BM156" s="247" t="s">
        <v>543</v>
      </c>
    </row>
    <row r="157" spans="2:65" s="1" customFormat="1" ht="21.6" customHeight="1">
      <c r="B157" s="38"/>
      <c r="C157" s="236" t="s">
        <v>411</v>
      </c>
      <c r="D157" s="236" t="s">
        <v>280</v>
      </c>
      <c r="E157" s="237" t="s">
        <v>2887</v>
      </c>
      <c r="F157" s="238" t="s">
        <v>2888</v>
      </c>
      <c r="G157" s="239" t="s">
        <v>2476</v>
      </c>
      <c r="H157" s="240">
        <v>2</v>
      </c>
      <c r="I157" s="241"/>
      <c r="J157" s="242">
        <f>ROUND(I157*H157,2)</f>
        <v>0</v>
      </c>
      <c r="K157" s="238" t="s">
        <v>2840</v>
      </c>
      <c r="L157" s="43"/>
      <c r="M157" s="243" t="s">
        <v>1</v>
      </c>
      <c r="N157" s="244" t="s">
        <v>51</v>
      </c>
      <c r="O157" s="86"/>
      <c r="P157" s="245">
        <f>O157*H157</f>
        <v>0</v>
      </c>
      <c r="Q157" s="245">
        <v>0</v>
      </c>
      <c r="R157" s="245">
        <f>Q157*H157</f>
        <v>0</v>
      </c>
      <c r="S157" s="245">
        <v>0</v>
      </c>
      <c r="T157" s="246">
        <f>S157*H157</f>
        <v>0</v>
      </c>
      <c r="AR157" s="247" t="s">
        <v>285</v>
      </c>
      <c r="AT157" s="247" t="s">
        <v>280</v>
      </c>
      <c r="AU157" s="247" t="s">
        <v>96</v>
      </c>
      <c r="AY157" s="16" t="s">
        <v>278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6" t="s">
        <v>93</v>
      </c>
      <c r="BK157" s="248">
        <f>ROUND(I157*H157,2)</f>
        <v>0</v>
      </c>
      <c r="BL157" s="16" t="s">
        <v>285</v>
      </c>
      <c r="BM157" s="247" t="s">
        <v>552</v>
      </c>
    </row>
    <row r="158" spans="2:65" s="1" customFormat="1" ht="21.6" customHeight="1">
      <c r="B158" s="38"/>
      <c r="C158" s="236" t="s">
        <v>416</v>
      </c>
      <c r="D158" s="236" t="s">
        <v>280</v>
      </c>
      <c r="E158" s="237" t="s">
        <v>2889</v>
      </c>
      <c r="F158" s="238" t="s">
        <v>2890</v>
      </c>
      <c r="G158" s="239" t="s">
        <v>283</v>
      </c>
      <c r="H158" s="240">
        <v>70</v>
      </c>
      <c r="I158" s="241"/>
      <c r="J158" s="242">
        <f>ROUND(I158*H158,2)</f>
        <v>0</v>
      </c>
      <c r="K158" s="238" t="s">
        <v>2840</v>
      </c>
      <c r="L158" s="43"/>
      <c r="M158" s="243" t="s">
        <v>1</v>
      </c>
      <c r="N158" s="244" t="s">
        <v>51</v>
      </c>
      <c r="O158" s="86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47" t="s">
        <v>285</v>
      </c>
      <c r="AT158" s="247" t="s">
        <v>280</v>
      </c>
      <c r="AU158" s="247" t="s">
        <v>96</v>
      </c>
      <c r="AY158" s="16" t="s">
        <v>278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93</v>
      </c>
      <c r="BK158" s="248">
        <f>ROUND(I158*H158,2)</f>
        <v>0</v>
      </c>
      <c r="BL158" s="16" t="s">
        <v>285</v>
      </c>
      <c r="BM158" s="247" t="s">
        <v>562</v>
      </c>
    </row>
    <row r="159" spans="2:65" s="1" customFormat="1" ht="14.4" customHeight="1">
      <c r="B159" s="38"/>
      <c r="C159" s="236" t="s">
        <v>421</v>
      </c>
      <c r="D159" s="236" t="s">
        <v>280</v>
      </c>
      <c r="E159" s="237" t="s">
        <v>2891</v>
      </c>
      <c r="F159" s="238" t="s">
        <v>2892</v>
      </c>
      <c r="G159" s="239" t="s">
        <v>2476</v>
      </c>
      <c r="H159" s="240">
        <v>35</v>
      </c>
      <c r="I159" s="241"/>
      <c r="J159" s="242">
        <f>ROUND(I159*H159,2)</f>
        <v>0</v>
      </c>
      <c r="K159" s="238" t="s">
        <v>2840</v>
      </c>
      <c r="L159" s="43"/>
      <c r="M159" s="243" t="s">
        <v>1</v>
      </c>
      <c r="N159" s="244" t="s">
        <v>51</v>
      </c>
      <c r="O159" s="86"/>
      <c r="P159" s="245">
        <f>O159*H159</f>
        <v>0</v>
      </c>
      <c r="Q159" s="245">
        <v>0</v>
      </c>
      <c r="R159" s="245">
        <f>Q159*H159</f>
        <v>0</v>
      </c>
      <c r="S159" s="245">
        <v>0</v>
      </c>
      <c r="T159" s="246">
        <f>S159*H159</f>
        <v>0</v>
      </c>
      <c r="AR159" s="247" t="s">
        <v>285</v>
      </c>
      <c r="AT159" s="247" t="s">
        <v>280</v>
      </c>
      <c r="AU159" s="247" t="s">
        <v>96</v>
      </c>
      <c r="AY159" s="16" t="s">
        <v>278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93</v>
      </c>
      <c r="BK159" s="248">
        <f>ROUND(I159*H159,2)</f>
        <v>0</v>
      </c>
      <c r="BL159" s="16" t="s">
        <v>285</v>
      </c>
      <c r="BM159" s="247" t="s">
        <v>572</v>
      </c>
    </row>
    <row r="160" spans="2:65" s="1" customFormat="1" ht="14.4" customHeight="1">
      <c r="B160" s="38"/>
      <c r="C160" s="236" t="s">
        <v>426</v>
      </c>
      <c r="D160" s="236" t="s">
        <v>280</v>
      </c>
      <c r="E160" s="237" t="s">
        <v>2893</v>
      </c>
      <c r="F160" s="238" t="s">
        <v>2894</v>
      </c>
      <c r="G160" s="239" t="s">
        <v>283</v>
      </c>
      <c r="H160" s="240">
        <v>20</v>
      </c>
      <c r="I160" s="241"/>
      <c r="J160" s="242">
        <f>ROUND(I160*H160,2)</f>
        <v>0</v>
      </c>
      <c r="K160" s="238" t="s">
        <v>2840</v>
      </c>
      <c r="L160" s="43"/>
      <c r="M160" s="243" t="s">
        <v>1</v>
      </c>
      <c r="N160" s="244" t="s">
        <v>51</v>
      </c>
      <c r="O160" s="86"/>
      <c r="P160" s="245">
        <f>O160*H160</f>
        <v>0</v>
      </c>
      <c r="Q160" s="245">
        <v>0</v>
      </c>
      <c r="R160" s="245">
        <f>Q160*H160</f>
        <v>0</v>
      </c>
      <c r="S160" s="245">
        <v>0</v>
      </c>
      <c r="T160" s="246">
        <f>S160*H160</f>
        <v>0</v>
      </c>
      <c r="AR160" s="247" t="s">
        <v>285</v>
      </c>
      <c r="AT160" s="247" t="s">
        <v>280</v>
      </c>
      <c r="AU160" s="247" t="s">
        <v>96</v>
      </c>
      <c r="AY160" s="16" t="s">
        <v>278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93</v>
      </c>
      <c r="BK160" s="248">
        <f>ROUND(I160*H160,2)</f>
        <v>0</v>
      </c>
      <c r="BL160" s="16" t="s">
        <v>285</v>
      </c>
      <c r="BM160" s="247" t="s">
        <v>582</v>
      </c>
    </row>
    <row r="161" spans="2:65" s="1" customFormat="1" ht="14.4" customHeight="1">
      <c r="B161" s="38"/>
      <c r="C161" s="236" t="s">
        <v>431</v>
      </c>
      <c r="D161" s="236" t="s">
        <v>280</v>
      </c>
      <c r="E161" s="237" t="s">
        <v>2895</v>
      </c>
      <c r="F161" s="238" t="s">
        <v>2896</v>
      </c>
      <c r="G161" s="239" t="s">
        <v>283</v>
      </c>
      <c r="H161" s="240">
        <v>20</v>
      </c>
      <c r="I161" s="241"/>
      <c r="J161" s="242">
        <f>ROUND(I161*H161,2)</f>
        <v>0</v>
      </c>
      <c r="K161" s="238" t="s">
        <v>2840</v>
      </c>
      <c r="L161" s="43"/>
      <c r="M161" s="243" t="s">
        <v>1</v>
      </c>
      <c r="N161" s="244" t="s">
        <v>51</v>
      </c>
      <c r="O161" s="86"/>
      <c r="P161" s="245">
        <f>O161*H161</f>
        <v>0</v>
      </c>
      <c r="Q161" s="245">
        <v>0</v>
      </c>
      <c r="R161" s="245">
        <f>Q161*H161</f>
        <v>0</v>
      </c>
      <c r="S161" s="245">
        <v>0</v>
      </c>
      <c r="T161" s="246">
        <f>S161*H161</f>
        <v>0</v>
      </c>
      <c r="AR161" s="247" t="s">
        <v>285</v>
      </c>
      <c r="AT161" s="247" t="s">
        <v>280</v>
      </c>
      <c r="AU161" s="247" t="s">
        <v>96</v>
      </c>
      <c r="AY161" s="16" t="s">
        <v>278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6" t="s">
        <v>93</v>
      </c>
      <c r="BK161" s="248">
        <f>ROUND(I161*H161,2)</f>
        <v>0</v>
      </c>
      <c r="BL161" s="16" t="s">
        <v>285</v>
      </c>
      <c r="BM161" s="247" t="s">
        <v>591</v>
      </c>
    </row>
    <row r="162" spans="2:65" s="1" customFormat="1" ht="14.4" customHeight="1">
      <c r="B162" s="38"/>
      <c r="C162" s="236" t="s">
        <v>437</v>
      </c>
      <c r="D162" s="236" t="s">
        <v>280</v>
      </c>
      <c r="E162" s="237" t="s">
        <v>2897</v>
      </c>
      <c r="F162" s="238" t="s">
        <v>2898</v>
      </c>
      <c r="G162" s="239" t="s">
        <v>2476</v>
      </c>
      <c r="H162" s="240">
        <v>1</v>
      </c>
      <c r="I162" s="241"/>
      <c r="J162" s="242">
        <f>ROUND(I162*H162,2)</f>
        <v>0</v>
      </c>
      <c r="K162" s="238" t="s">
        <v>2840</v>
      </c>
      <c r="L162" s="43"/>
      <c r="M162" s="243" t="s">
        <v>1</v>
      </c>
      <c r="N162" s="244" t="s">
        <v>51</v>
      </c>
      <c r="O162" s="86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47" t="s">
        <v>285</v>
      </c>
      <c r="AT162" s="247" t="s">
        <v>280</v>
      </c>
      <c r="AU162" s="247" t="s">
        <v>96</v>
      </c>
      <c r="AY162" s="16" t="s">
        <v>278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93</v>
      </c>
      <c r="BK162" s="248">
        <f>ROUND(I162*H162,2)</f>
        <v>0</v>
      </c>
      <c r="BL162" s="16" t="s">
        <v>285</v>
      </c>
      <c r="BM162" s="247" t="s">
        <v>601</v>
      </c>
    </row>
    <row r="163" spans="2:65" s="1" customFormat="1" ht="21.6" customHeight="1">
      <c r="B163" s="38"/>
      <c r="C163" s="236" t="s">
        <v>444</v>
      </c>
      <c r="D163" s="236" t="s">
        <v>280</v>
      </c>
      <c r="E163" s="237" t="s">
        <v>2899</v>
      </c>
      <c r="F163" s="238" t="s">
        <v>2900</v>
      </c>
      <c r="G163" s="239" t="s">
        <v>2476</v>
      </c>
      <c r="H163" s="240">
        <v>10</v>
      </c>
      <c r="I163" s="241"/>
      <c r="J163" s="242">
        <f>ROUND(I163*H163,2)</f>
        <v>0</v>
      </c>
      <c r="K163" s="238" t="s">
        <v>2840</v>
      </c>
      <c r="L163" s="43"/>
      <c r="M163" s="243" t="s">
        <v>1</v>
      </c>
      <c r="N163" s="244" t="s">
        <v>51</v>
      </c>
      <c r="O163" s="86"/>
      <c r="P163" s="245">
        <f>O163*H163</f>
        <v>0</v>
      </c>
      <c r="Q163" s="245">
        <v>0</v>
      </c>
      <c r="R163" s="245">
        <f>Q163*H163</f>
        <v>0</v>
      </c>
      <c r="S163" s="245">
        <v>0</v>
      </c>
      <c r="T163" s="246">
        <f>S163*H163</f>
        <v>0</v>
      </c>
      <c r="AR163" s="247" t="s">
        <v>285</v>
      </c>
      <c r="AT163" s="247" t="s">
        <v>280</v>
      </c>
      <c r="AU163" s="247" t="s">
        <v>96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285</v>
      </c>
      <c r="BM163" s="247" t="s">
        <v>610</v>
      </c>
    </row>
    <row r="164" spans="2:65" s="1" customFormat="1" ht="14.4" customHeight="1">
      <c r="B164" s="38"/>
      <c r="C164" s="236" t="s">
        <v>449</v>
      </c>
      <c r="D164" s="236" t="s">
        <v>280</v>
      </c>
      <c r="E164" s="237" t="s">
        <v>2901</v>
      </c>
      <c r="F164" s="238" t="s">
        <v>2902</v>
      </c>
      <c r="G164" s="239" t="s">
        <v>2476</v>
      </c>
      <c r="H164" s="240">
        <v>1</v>
      </c>
      <c r="I164" s="241"/>
      <c r="J164" s="242">
        <f>ROUND(I164*H164,2)</f>
        <v>0</v>
      </c>
      <c r="K164" s="238" t="s">
        <v>2840</v>
      </c>
      <c r="L164" s="43"/>
      <c r="M164" s="243" t="s">
        <v>1</v>
      </c>
      <c r="N164" s="244" t="s">
        <v>51</v>
      </c>
      <c r="O164" s="86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47" t="s">
        <v>285</v>
      </c>
      <c r="AT164" s="247" t="s">
        <v>280</v>
      </c>
      <c r="AU164" s="247" t="s">
        <v>96</v>
      </c>
      <c r="AY164" s="16" t="s">
        <v>278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93</v>
      </c>
      <c r="BK164" s="248">
        <f>ROUND(I164*H164,2)</f>
        <v>0</v>
      </c>
      <c r="BL164" s="16" t="s">
        <v>285</v>
      </c>
      <c r="BM164" s="247" t="s">
        <v>619</v>
      </c>
    </row>
    <row r="165" spans="2:65" s="1" customFormat="1" ht="14.4" customHeight="1">
      <c r="B165" s="38"/>
      <c r="C165" s="236" t="s">
        <v>454</v>
      </c>
      <c r="D165" s="236" t="s">
        <v>280</v>
      </c>
      <c r="E165" s="237" t="s">
        <v>2903</v>
      </c>
      <c r="F165" s="238" t="s">
        <v>2904</v>
      </c>
      <c r="G165" s="239" t="s">
        <v>283</v>
      </c>
      <c r="H165" s="240">
        <v>30</v>
      </c>
      <c r="I165" s="241"/>
      <c r="J165" s="242">
        <f>ROUND(I165*H165,2)</f>
        <v>0</v>
      </c>
      <c r="K165" s="238" t="s">
        <v>2840</v>
      </c>
      <c r="L165" s="43"/>
      <c r="M165" s="243" t="s">
        <v>1</v>
      </c>
      <c r="N165" s="244" t="s">
        <v>51</v>
      </c>
      <c r="O165" s="86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7" t="s">
        <v>285</v>
      </c>
      <c r="AT165" s="247" t="s">
        <v>280</v>
      </c>
      <c r="AU165" s="247" t="s">
        <v>96</v>
      </c>
      <c r="AY165" s="16" t="s">
        <v>278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93</v>
      </c>
      <c r="BK165" s="248">
        <f>ROUND(I165*H165,2)</f>
        <v>0</v>
      </c>
      <c r="BL165" s="16" t="s">
        <v>285</v>
      </c>
      <c r="BM165" s="247" t="s">
        <v>629</v>
      </c>
    </row>
    <row r="166" spans="2:65" s="1" customFormat="1" ht="14.4" customHeight="1">
      <c r="B166" s="38"/>
      <c r="C166" s="236" t="s">
        <v>459</v>
      </c>
      <c r="D166" s="236" t="s">
        <v>280</v>
      </c>
      <c r="E166" s="237" t="s">
        <v>2905</v>
      </c>
      <c r="F166" s="238" t="s">
        <v>2906</v>
      </c>
      <c r="G166" s="239" t="s">
        <v>283</v>
      </c>
      <c r="H166" s="240">
        <v>35</v>
      </c>
      <c r="I166" s="241"/>
      <c r="J166" s="242">
        <f>ROUND(I166*H166,2)</f>
        <v>0</v>
      </c>
      <c r="K166" s="238" t="s">
        <v>2840</v>
      </c>
      <c r="L166" s="43"/>
      <c r="M166" s="243" t="s">
        <v>1</v>
      </c>
      <c r="N166" s="244" t="s">
        <v>51</v>
      </c>
      <c r="O166" s="86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7" t="s">
        <v>285</v>
      </c>
      <c r="AT166" s="247" t="s">
        <v>280</v>
      </c>
      <c r="AU166" s="247" t="s">
        <v>96</v>
      </c>
      <c r="AY166" s="16" t="s">
        <v>278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93</v>
      </c>
      <c r="BK166" s="248">
        <f>ROUND(I166*H166,2)</f>
        <v>0</v>
      </c>
      <c r="BL166" s="16" t="s">
        <v>285</v>
      </c>
      <c r="BM166" s="247" t="s">
        <v>639</v>
      </c>
    </row>
    <row r="167" spans="2:65" s="1" customFormat="1" ht="14.4" customHeight="1">
      <c r="B167" s="38"/>
      <c r="C167" s="236" t="s">
        <v>463</v>
      </c>
      <c r="D167" s="236" t="s">
        <v>280</v>
      </c>
      <c r="E167" s="237" t="s">
        <v>2907</v>
      </c>
      <c r="F167" s="238" t="s">
        <v>2908</v>
      </c>
      <c r="G167" s="239" t="s">
        <v>283</v>
      </c>
      <c r="H167" s="240">
        <v>20</v>
      </c>
      <c r="I167" s="241"/>
      <c r="J167" s="242">
        <f>ROUND(I167*H167,2)</f>
        <v>0</v>
      </c>
      <c r="K167" s="238" t="s">
        <v>2840</v>
      </c>
      <c r="L167" s="43"/>
      <c r="M167" s="243" t="s">
        <v>1</v>
      </c>
      <c r="N167" s="244" t="s">
        <v>51</v>
      </c>
      <c r="O167" s="86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7" t="s">
        <v>285</v>
      </c>
      <c r="AT167" s="247" t="s">
        <v>280</v>
      </c>
      <c r="AU167" s="247" t="s">
        <v>96</v>
      </c>
      <c r="AY167" s="16" t="s">
        <v>278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93</v>
      </c>
      <c r="BK167" s="248">
        <f>ROUND(I167*H167,2)</f>
        <v>0</v>
      </c>
      <c r="BL167" s="16" t="s">
        <v>285</v>
      </c>
      <c r="BM167" s="247" t="s">
        <v>649</v>
      </c>
    </row>
    <row r="168" spans="2:65" s="1" customFormat="1" ht="14.4" customHeight="1">
      <c r="B168" s="38"/>
      <c r="C168" s="236" t="s">
        <v>468</v>
      </c>
      <c r="D168" s="236" t="s">
        <v>280</v>
      </c>
      <c r="E168" s="237" t="s">
        <v>2909</v>
      </c>
      <c r="F168" s="238" t="s">
        <v>2910</v>
      </c>
      <c r="G168" s="239" t="s">
        <v>283</v>
      </c>
      <c r="H168" s="240">
        <v>30</v>
      </c>
      <c r="I168" s="241"/>
      <c r="J168" s="242">
        <f>ROUND(I168*H168,2)</f>
        <v>0</v>
      </c>
      <c r="K168" s="238" t="s">
        <v>2840</v>
      </c>
      <c r="L168" s="43"/>
      <c r="M168" s="243" t="s">
        <v>1</v>
      </c>
      <c r="N168" s="244" t="s">
        <v>51</v>
      </c>
      <c r="O168" s="86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AR168" s="247" t="s">
        <v>285</v>
      </c>
      <c r="AT168" s="247" t="s">
        <v>280</v>
      </c>
      <c r="AU168" s="247" t="s">
        <v>96</v>
      </c>
      <c r="AY168" s="16" t="s">
        <v>278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6" t="s">
        <v>93</v>
      </c>
      <c r="BK168" s="248">
        <f>ROUND(I168*H168,2)</f>
        <v>0</v>
      </c>
      <c r="BL168" s="16" t="s">
        <v>285</v>
      </c>
      <c r="BM168" s="247" t="s">
        <v>658</v>
      </c>
    </row>
    <row r="169" spans="2:65" s="1" customFormat="1" ht="21.6" customHeight="1">
      <c r="B169" s="38"/>
      <c r="C169" s="236" t="s">
        <v>475</v>
      </c>
      <c r="D169" s="236" t="s">
        <v>280</v>
      </c>
      <c r="E169" s="237" t="s">
        <v>2911</v>
      </c>
      <c r="F169" s="238" t="s">
        <v>2912</v>
      </c>
      <c r="G169" s="239" t="s">
        <v>2476</v>
      </c>
      <c r="H169" s="240">
        <v>8</v>
      </c>
      <c r="I169" s="241"/>
      <c r="J169" s="242">
        <f>ROUND(I169*H169,2)</f>
        <v>0</v>
      </c>
      <c r="K169" s="238" t="s">
        <v>2840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7" t="s">
        <v>285</v>
      </c>
      <c r="AT169" s="247" t="s">
        <v>280</v>
      </c>
      <c r="AU169" s="247" t="s">
        <v>96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285</v>
      </c>
      <c r="BM169" s="247" t="s">
        <v>669</v>
      </c>
    </row>
    <row r="170" spans="2:65" s="1" customFormat="1" ht="14.4" customHeight="1">
      <c r="B170" s="38"/>
      <c r="C170" s="236" t="s">
        <v>482</v>
      </c>
      <c r="D170" s="236" t="s">
        <v>280</v>
      </c>
      <c r="E170" s="237" t="s">
        <v>2913</v>
      </c>
      <c r="F170" s="238" t="s">
        <v>2914</v>
      </c>
      <c r="G170" s="239" t="s">
        <v>2476</v>
      </c>
      <c r="H170" s="240">
        <v>220</v>
      </c>
      <c r="I170" s="241"/>
      <c r="J170" s="242">
        <f>ROUND(I170*H170,2)</f>
        <v>0</v>
      </c>
      <c r="K170" s="238" t="s">
        <v>2840</v>
      </c>
      <c r="L170" s="43"/>
      <c r="M170" s="243" t="s">
        <v>1</v>
      </c>
      <c r="N170" s="244" t="s">
        <v>51</v>
      </c>
      <c r="O170" s="86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47" t="s">
        <v>285</v>
      </c>
      <c r="AT170" s="247" t="s">
        <v>280</v>
      </c>
      <c r="AU170" s="247" t="s">
        <v>96</v>
      </c>
      <c r="AY170" s="16" t="s">
        <v>278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6" t="s">
        <v>93</v>
      </c>
      <c r="BK170" s="248">
        <f>ROUND(I170*H170,2)</f>
        <v>0</v>
      </c>
      <c r="BL170" s="16" t="s">
        <v>285</v>
      </c>
      <c r="BM170" s="247" t="s">
        <v>680</v>
      </c>
    </row>
    <row r="171" spans="2:65" s="1" customFormat="1" ht="21.6" customHeight="1">
      <c r="B171" s="38"/>
      <c r="C171" s="236" t="s">
        <v>486</v>
      </c>
      <c r="D171" s="236" t="s">
        <v>280</v>
      </c>
      <c r="E171" s="237" t="s">
        <v>2915</v>
      </c>
      <c r="F171" s="238" t="s">
        <v>2916</v>
      </c>
      <c r="G171" s="239" t="s">
        <v>2476</v>
      </c>
      <c r="H171" s="240">
        <v>73</v>
      </c>
      <c r="I171" s="241"/>
      <c r="J171" s="242">
        <f>ROUND(I171*H171,2)</f>
        <v>0</v>
      </c>
      <c r="K171" s="238" t="s">
        <v>2840</v>
      </c>
      <c r="L171" s="43"/>
      <c r="M171" s="243" t="s">
        <v>1</v>
      </c>
      <c r="N171" s="244" t="s">
        <v>51</v>
      </c>
      <c r="O171" s="86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7" t="s">
        <v>285</v>
      </c>
      <c r="AT171" s="247" t="s">
        <v>280</v>
      </c>
      <c r="AU171" s="247" t="s">
        <v>96</v>
      </c>
      <c r="AY171" s="16" t="s">
        <v>278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93</v>
      </c>
      <c r="BK171" s="248">
        <f>ROUND(I171*H171,2)</f>
        <v>0</v>
      </c>
      <c r="BL171" s="16" t="s">
        <v>285</v>
      </c>
      <c r="BM171" s="247" t="s">
        <v>689</v>
      </c>
    </row>
    <row r="172" spans="2:65" s="1" customFormat="1" ht="21.6" customHeight="1">
      <c r="B172" s="38"/>
      <c r="C172" s="236" t="s">
        <v>491</v>
      </c>
      <c r="D172" s="236" t="s">
        <v>280</v>
      </c>
      <c r="E172" s="237" t="s">
        <v>2917</v>
      </c>
      <c r="F172" s="238" t="s">
        <v>2918</v>
      </c>
      <c r="G172" s="239" t="s">
        <v>2476</v>
      </c>
      <c r="H172" s="240">
        <v>1</v>
      </c>
      <c r="I172" s="241"/>
      <c r="J172" s="242">
        <f>ROUND(I172*H172,2)</f>
        <v>0</v>
      </c>
      <c r="K172" s="238" t="s">
        <v>2840</v>
      </c>
      <c r="L172" s="43"/>
      <c r="M172" s="243" t="s">
        <v>1</v>
      </c>
      <c r="N172" s="244" t="s">
        <v>51</v>
      </c>
      <c r="O172" s="86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47" t="s">
        <v>285</v>
      </c>
      <c r="AT172" s="247" t="s">
        <v>280</v>
      </c>
      <c r="AU172" s="247" t="s">
        <v>96</v>
      </c>
      <c r="AY172" s="16" t="s">
        <v>278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6" t="s">
        <v>93</v>
      </c>
      <c r="BK172" s="248">
        <f>ROUND(I172*H172,2)</f>
        <v>0</v>
      </c>
      <c r="BL172" s="16" t="s">
        <v>285</v>
      </c>
      <c r="BM172" s="247" t="s">
        <v>700</v>
      </c>
    </row>
    <row r="173" spans="2:65" s="1" customFormat="1" ht="21.6" customHeight="1">
      <c r="B173" s="38"/>
      <c r="C173" s="236" t="s">
        <v>496</v>
      </c>
      <c r="D173" s="236" t="s">
        <v>280</v>
      </c>
      <c r="E173" s="237" t="s">
        <v>2919</v>
      </c>
      <c r="F173" s="238" t="s">
        <v>2920</v>
      </c>
      <c r="G173" s="239" t="s">
        <v>2476</v>
      </c>
      <c r="H173" s="240">
        <v>13</v>
      </c>
      <c r="I173" s="241"/>
      <c r="J173" s="242">
        <f>ROUND(I173*H173,2)</f>
        <v>0</v>
      </c>
      <c r="K173" s="238" t="s">
        <v>2840</v>
      </c>
      <c r="L173" s="43"/>
      <c r="M173" s="243" t="s">
        <v>1</v>
      </c>
      <c r="N173" s="244" t="s">
        <v>51</v>
      </c>
      <c r="O173" s="86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7" t="s">
        <v>285</v>
      </c>
      <c r="AT173" s="247" t="s">
        <v>280</v>
      </c>
      <c r="AU173" s="247" t="s">
        <v>96</v>
      </c>
      <c r="AY173" s="16" t="s">
        <v>278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6" t="s">
        <v>93</v>
      </c>
      <c r="BK173" s="248">
        <f>ROUND(I173*H173,2)</f>
        <v>0</v>
      </c>
      <c r="BL173" s="16" t="s">
        <v>285</v>
      </c>
      <c r="BM173" s="247" t="s">
        <v>710</v>
      </c>
    </row>
    <row r="174" spans="2:65" s="1" customFormat="1" ht="14.4" customHeight="1">
      <c r="B174" s="38"/>
      <c r="C174" s="236" t="s">
        <v>501</v>
      </c>
      <c r="D174" s="236" t="s">
        <v>280</v>
      </c>
      <c r="E174" s="237" t="s">
        <v>2921</v>
      </c>
      <c r="F174" s="238" t="s">
        <v>2922</v>
      </c>
      <c r="G174" s="239" t="s">
        <v>2476</v>
      </c>
      <c r="H174" s="240">
        <v>122</v>
      </c>
      <c r="I174" s="241"/>
      <c r="J174" s="242">
        <f>ROUND(I174*H174,2)</f>
        <v>0</v>
      </c>
      <c r="K174" s="238" t="s">
        <v>2840</v>
      </c>
      <c r="L174" s="43"/>
      <c r="M174" s="243" t="s">
        <v>1</v>
      </c>
      <c r="N174" s="244" t="s">
        <v>51</v>
      </c>
      <c r="O174" s="86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AR174" s="247" t="s">
        <v>285</v>
      </c>
      <c r="AT174" s="247" t="s">
        <v>280</v>
      </c>
      <c r="AU174" s="247" t="s">
        <v>96</v>
      </c>
      <c r="AY174" s="16" t="s">
        <v>278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6" t="s">
        <v>93</v>
      </c>
      <c r="BK174" s="248">
        <f>ROUND(I174*H174,2)</f>
        <v>0</v>
      </c>
      <c r="BL174" s="16" t="s">
        <v>285</v>
      </c>
      <c r="BM174" s="247" t="s">
        <v>722</v>
      </c>
    </row>
    <row r="175" spans="2:65" s="1" customFormat="1" ht="14.4" customHeight="1">
      <c r="B175" s="38"/>
      <c r="C175" s="236" t="s">
        <v>505</v>
      </c>
      <c r="D175" s="236" t="s">
        <v>280</v>
      </c>
      <c r="E175" s="237" t="s">
        <v>2923</v>
      </c>
      <c r="F175" s="238" t="s">
        <v>2924</v>
      </c>
      <c r="G175" s="239" t="s">
        <v>2476</v>
      </c>
      <c r="H175" s="240">
        <v>32</v>
      </c>
      <c r="I175" s="241"/>
      <c r="J175" s="242">
        <f>ROUND(I175*H175,2)</f>
        <v>0</v>
      </c>
      <c r="K175" s="238" t="s">
        <v>2840</v>
      </c>
      <c r="L175" s="43"/>
      <c r="M175" s="243" t="s">
        <v>1</v>
      </c>
      <c r="N175" s="244" t="s">
        <v>51</v>
      </c>
      <c r="O175" s="86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47" t="s">
        <v>285</v>
      </c>
      <c r="AT175" s="247" t="s">
        <v>280</v>
      </c>
      <c r="AU175" s="247" t="s">
        <v>96</v>
      </c>
      <c r="AY175" s="16" t="s">
        <v>278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6" t="s">
        <v>93</v>
      </c>
      <c r="BK175" s="248">
        <f>ROUND(I175*H175,2)</f>
        <v>0</v>
      </c>
      <c r="BL175" s="16" t="s">
        <v>285</v>
      </c>
      <c r="BM175" s="247" t="s">
        <v>732</v>
      </c>
    </row>
    <row r="176" spans="2:65" s="1" customFormat="1" ht="14.4" customHeight="1">
      <c r="B176" s="38"/>
      <c r="C176" s="236" t="s">
        <v>510</v>
      </c>
      <c r="D176" s="236" t="s">
        <v>280</v>
      </c>
      <c r="E176" s="237" t="s">
        <v>2925</v>
      </c>
      <c r="F176" s="238" t="s">
        <v>2926</v>
      </c>
      <c r="G176" s="239" t="s">
        <v>283</v>
      </c>
      <c r="H176" s="240">
        <v>50</v>
      </c>
      <c r="I176" s="241"/>
      <c r="J176" s="242">
        <f>ROUND(I176*H176,2)</f>
        <v>0</v>
      </c>
      <c r="K176" s="238" t="s">
        <v>2840</v>
      </c>
      <c r="L176" s="43"/>
      <c r="M176" s="243" t="s">
        <v>1</v>
      </c>
      <c r="N176" s="244" t="s">
        <v>51</v>
      </c>
      <c r="O176" s="86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AR176" s="247" t="s">
        <v>285</v>
      </c>
      <c r="AT176" s="247" t="s">
        <v>280</v>
      </c>
      <c r="AU176" s="247" t="s">
        <v>96</v>
      </c>
      <c r="AY176" s="16" t="s">
        <v>278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6" t="s">
        <v>93</v>
      </c>
      <c r="BK176" s="248">
        <f>ROUND(I176*H176,2)</f>
        <v>0</v>
      </c>
      <c r="BL176" s="16" t="s">
        <v>285</v>
      </c>
      <c r="BM176" s="247" t="s">
        <v>742</v>
      </c>
    </row>
    <row r="177" spans="2:65" s="1" customFormat="1" ht="14.4" customHeight="1">
      <c r="B177" s="38"/>
      <c r="C177" s="236" t="s">
        <v>516</v>
      </c>
      <c r="D177" s="236" t="s">
        <v>280</v>
      </c>
      <c r="E177" s="237" t="s">
        <v>2927</v>
      </c>
      <c r="F177" s="238" t="s">
        <v>2928</v>
      </c>
      <c r="G177" s="239" t="s">
        <v>283</v>
      </c>
      <c r="H177" s="240">
        <v>235</v>
      </c>
      <c r="I177" s="241"/>
      <c r="J177" s="242">
        <f>ROUND(I177*H177,2)</f>
        <v>0</v>
      </c>
      <c r="K177" s="238" t="s">
        <v>2840</v>
      </c>
      <c r="L177" s="43"/>
      <c r="M177" s="243" t="s">
        <v>1</v>
      </c>
      <c r="N177" s="244" t="s">
        <v>51</v>
      </c>
      <c r="O177" s="86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7" t="s">
        <v>285</v>
      </c>
      <c r="AT177" s="247" t="s">
        <v>280</v>
      </c>
      <c r="AU177" s="247" t="s">
        <v>96</v>
      </c>
      <c r="AY177" s="16" t="s">
        <v>278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6" t="s">
        <v>93</v>
      </c>
      <c r="BK177" s="248">
        <f>ROUND(I177*H177,2)</f>
        <v>0</v>
      </c>
      <c r="BL177" s="16" t="s">
        <v>285</v>
      </c>
      <c r="BM177" s="247" t="s">
        <v>750</v>
      </c>
    </row>
    <row r="178" spans="2:65" s="1" customFormat="1" ht="21.6" customHeight="1">
      <c r="B178" s="38"/>
      <c r="C178" s="236" t="s">
        <v>520</v>
      </c>
      <c r="D178" s="236" t="s">
        <v>280</v>
      </c>
      <c r="E178" s="237" t="s">
        <v>2929</v>
      </c>
      <c r="F178" s="238" t="s">
        <v>2930</v>
      </c>
      <c r="G178" s="239" t="s">
        <v>2476</v>
      </c>
      <c r="H178" s="240">
        <v>5</v>
      </c>
      <c r="I178" s="241"/>
      <c r="J178" s="242">
        <f>ROUND(I178*H178,2)</f>
        <v>0</v>
      </c>
      <c r="K178" s="238" t="s">
        <v>2840</v>
      </c>
      <c r="L178" s="43"/>
      <c r="M178" s="243" t="s">
        <v>1</v>
      </c>
      <c r="N178" s="244" t="s">
        <v>51</v>
      </c>
      <c r="O178" s="86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7" t="s">
        <v>285</v>
      </c>
      <c r="AT178" s="247" t="s">
        <v>280</v>
      </c>
      <c r="AU178" s="247" t="s">
        <v>96</v>
      </c>
      <c r="AY178" s="16" t="s">
        <v>278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93</v>
      </c>
      <c r="BK178" s="248">
        <f>ROUND(I178*H178,2)</f>
        <v>0</v>
      </c>
      <c r="BL178" s="16" t="s">
        <v>285</v>
      </c>
      <c r="BM178" s="247" t="s">
        <v>758</v>
      </c>
    </row>
    <row r="179" spans="2:65" s="1" customFormat="1" ht="21.6" customHeight="1">
      <c r="B179" s="38"/>
      <c r="C179" s="236" t="s">
        <v>532</v>
      </c>
      <c r="D179" s="236" t="s">
        <v>280</v>
      </c>
      <c r="E179" s="237" t="s">
        <v>2931</v>
      </c>
      <c r="F179" s="238" t="s">
        <v>2932</v>
      </c>
      <c r="G179" s="239" t="s">
        <v>2476</v>
      </c>
      <c r="H179" s="240">
        <v>5</v>
      </c>
      <c r="I179" s="241"/>
      <c r="J179" s="242">
        <f>ROUND(I179*H179,2)</f>
        <v>0</v>
      </c>
      <c r="K179" s="238" t="s">
        <v>2840</v>
      </c>
      <c r="L179" s="43"/>
      <c r="M179" s="243" t="s">
        <v>1</v>
      </c>
      <c r="N179" s="244" t="s">
        <v>51</v>
      </c>
      <c r="O179" s="86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47" t="s">
        <v>285</v>
      </c>
      <c r="AT179" s="247" t="s">
        <v>280</v>
      </c>
      <c r="AU179" s="247" t="s">
        <v>96</v>
      </c>
      <c r="AY179" s="16" t="s">
        <v>278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6" t="s">
        <v>93</v>
      </c>
      <c r="BK179" s="248">
        <f>ROUND(I179*H179,2)</f>
        <v>0</v>
      </c>
      <c r="BL179" s="16" t="s">
        <v>285</v>
      </c>
      <c r="BM179" s="247" t="s">
        <v>766</v>
      </c>
    </row>
    <row r="180" spans="2:65" s="1" customFormat="1" ht="21.6" customHeight="1">
      <c r="B180" s="38"/>
      <c r="C180" s="236" t="s">
        <v>537</v>
      </c>
      <c r="D180" s="236" t="s">
        <v>280</v>
      </c>
      <c r="E180" s="237" t="s">
        <v>2933</v>
      </c>
      <c r="F180" s="238" t="s">
        <v>2934</v>
      </c>
      <c r="G180" s="239" t="s">
        <v>2476</v>
      </c>
      <c r="H180" s="240">
        <v>28</v>
      </c>
      <c r="I180" s="241"/>
      <c r="J180" s="242">
        <f>ROUND(I180*H180,2)</f>
        <v>0</v>
      </c>
      <c r="K180" s="238" t="s">
        <v>2840</v>
      </c>
      <c r="L180" s="43"/>
      <c r="M180" s="243" t="s">
        <v>1</v>
      </c>
      <c r="N180" s="244" t="s">
        <v>51</v>
      </c>
      <c r="O180" s="86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7" t="s">
        <v>285</v>
      </c>
      <c r="AT180" s="247" t="s">
        <v>280</v>
      </c>
      <c r="AU180" s="247" t="s">
        <v>96</v>
      </c>
      <c r="AY180" s="16" t="s">
        <v>278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93</v>
      </c>
      <c r="BK180" s="248">
        <f>ROUND(I180*H180,2)</f>
        <v>0</v>
      </c>
      <c r="BL180" s="16" t="s">
        <v>285</v>
      </c>
      <c r="BM180" s="247" t="s">
        <v>775</v>
      </c>
    </row>
    <row r="181" spans="2:65" s="1" customFormat="1" ht="14.4" customHeight="1">
      <c r="B181" s="38"/>
      <c r="C181" s="236" t="s">
        <v>543</v>
      </c>
      <c r="D181" s="236" t="s">
        <v>280</v>
      </c>
      <c r="E181" s="237" t="s">
        <v>2935</v>
      </c>
      <c r="F181" s="238" t="s">
        <v>2936</v>
      </c>
      <c r="G181" s="239" t="s">
        <v>2476</v>
      </c>
      <c r="H181" s="240">
        <v>20</v>
      </c>
      <c r="I181" s="241"/>
      <c r="J181" s="242">
        <f>ROUND(I181*H181,2)</f>
        <v>0</v>
      </c>
      <c r="K181" s="238" t="s">
        <v>2840</v>
      </c>
      <c r="L181" s="43"/>
      <c r="M181" s="243" t="s">
        <v>1</v>
      </c>
      <c r="N181" s="244" t="s">
        <v>51</v>
      </c>
      <c r="O181" s="86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47" t="s">
        <v>285</v>
      </c>
      <c r="AT181" s="247" t="s">
        <v>280</v>
      </c>
      <c r="AU181" s="247" t="s">
        <v>96</v>
      </c>
      <c r="AY181" s="16" t="s">
        <v>278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6" t="s">
        <v>93</v>
      </c>
      <c r="BK181" s="248">
        <f>ROUND(I181*H181,2)</f>
        <v>0</v>
      </c>
      <c r="BL181" s="16" t="s">
        <v>285</v>
      </c>
      <c r="BM181" s="247" t="s">
        <v>784</v>
      </c>
    </row>
    <row r="182" spans="2:65" s="1" customFormat="1" ht="14.4" customHeight="1">
      <c r="B182" s="38"/>
      <c r="C182" s="236" t="s">
        <v>547</v>
      </c>
      <c r="D182" s="236" t="s">
        <v>280</v>
      </c>
      <c r="E182" s="237" t="s">
        <v>2937</v>
      </c>
      <c r="F182" s="238" t="s">
        <v>2938</v>
      </c>
      <c r="G182" s="239" t="s">
        <v>2476</v>
      </c>
      <c r="H182" s="240">
        <v>7</v>
      </c>
      <c r="I182" s="241"/>
      <c r="J182" s="242">
        <f>ROUND(I182*H182,2)</f>
        <v>0</v>
      </c>
      <c r="K182" s="238" t="s">
        <v>2840</v>
      </c>
      <c r="L182" s="43"/>
      <c r="M182" s="243" t="s">
        <v>1</v>
      </c>
      <c r="N182" s="244" t="s">
        <v>51</v>
      </c>
      <c r="O182" s="86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47" t="s">
        <v>285</v>
      </c>
      <c r="AT182" s="247" t="s">
        <v>280</v>
      </c>
      <c r="AU182" s="247" t="s">
        <v>96</v>
      </c>
      <c r="AY182" s="16" t="s">
        <v>278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6" t="s">
        <v>93</v>
      </c>
      <c r="BK182" s="248">
        <f>ROUND(I182*H182,2)</f>
        <v>0</v>
      </c>
      <c r="BL182" s="16" t="s">
        <v>285</v>
      </c>
      <c r="BM182" s="247" t="s">
        <v>793</v>
      </c>
    </row>
    <row r="183" spans="2:65" s="1" customFormat="1" ht="14.4" customHeight="1">
      <c r="B183" s="38"/>
      <c r="C183" s="236" t="s">
        <v>552</v>
      </c>
      <c r="D183" s="236" t="s">
        <v>280</v>
      </c>
      <c r="E183" s="237" t="s">
        <v>2939</v>
      </c>
      <c r="F183" s="238" t="s">
        <v>2940</v>
      </c>
      <c r="G183" s="239" t="s">
        <v>283</v>
      </c>
      <c r="H183" s="240">
        <v>48</v>
      </c>
      <c r="I183" s="241"/>
      <c r="J183" s="242">
        <f>ROUND(I183*H183,2)</f>
        <v>0</v>
      </c>
      <c r="K183" s="238" t="s">
        <v>2840</v>
      </c>
      <c r="L183" s="43"/>
      <c r="M183" s="243" t="s">
        <v>1</v>
      </c>
      <c r="N183" s="244" t="s">
        <v>51</v>
      </c>
      <c r="O183" s="86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47" t="s">
        <v>285</v>
      </c>
      <c r="AT183" s="247" t="s">
        <v>280</v>
      </c>
      <c r="AU183" s="247" t="s">
        <v>96</v>
      </c>
      <c r="AY183" s="16" t="s">
        <v>278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93</v>
      </c>
      <c r="BK183" s="248">
        <f>ROUND(I183*H183,2)</f>
        <v>0</v>
      </c>
      <c r="BL183" s="16" t="s">
        <v>285</v>
      </c>
      <c r="BM183" s="247" t="s">
        <v>802</v>
      </c>
    </row>
    <row r="184" spans="2:65" s="1" customFormat="1" ht="14.4" customHeight="1">
      <c r="B184" s="38"/>
      <c r="C184" s="236" t="s">
        <v>557</v>
      </c>
      <c r="D184" s="236" t="s">
        <v>280</v>
      </c>
      <c r="E184" s="237" t="s">
        <v>2941</v>
      </c>
      <c r="F184" s="238" t="s">
        <v>2942</v>
      </c>
      <c r="G184" s="239" t="s">
        <v>283</v>
      </c>
      <c r="H184" s="240">
        <v>177</v>
      </c>
      <c r="I184" s="241"/>
      <c r="J184" s="242">
        <f>ROUND(I184*H184,2)</f>
        <v>0</v>
      </c>
      <c r="K184" s="238" t="s">
        <v>2840</v>
      </c>
      <c r="L184" s="43"/>
      <c r="M184" s="243" t="s">
        <v>1</v>
      </c>
      <c r="N184" s="244" t="s">
        <v>51</v>
      </c>
      <c r="O184" s="86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7" t="s">
        <v>285</v>
      </c>
      <c r="AT184" s="247" t="s">
        <v>280</v>
      </c>
      <c r="AU184" s="247" t="s">
        <v>96</v>
      </c>
      <c r="AY184" s="16" t="s">
        <v>278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6" t="s">
        <v>93</v>
      </c>
      <c r="BK184" s="248">
        <f>ROUND(I184*H184,2)</f>
        <v>0</v>
      </c>
      <c r="BL184" s="16" t="s">
        <v>285</v>
      </c>
      <c r="BM184" s="247" t="s">
        <v>811</v>
      </c>
    </row>
    <row r="185" spans="2:65" s="1" customFormat="1" ht="14.4" customHeight="1">
      <c r="B185" s="38"/>
      <c r="C185" s="236" t="s">
        <v>562</v>
      </c>
      <c r="D185" s="236" t="s">
        <v>280</v>
      </c>
      <c r="E185" s="237" t="s">
        <v>2943</v>
      </c>
      <c r="F185" s="238" t="s">
        <v>2944</v>
      </c>
      <c r="G185" s="239" t="s">
        <v>283</v>
      </c>
      <c r="H185" s="240">
        <v>123</v>
      </c>
      <c r="I185" s="241"/>
      <c r="J185" s="242">
        <f>ROUND(I185*H185,2)</f>
        <v>0</v>
      </c>
      <c r="K185" s="238" t="s">
        <v>2840</v>
      </c>
      <c r="L185" s="43"/>
      <c r="M185" s="243" t="s">
        <v>1</v>
      </c>
      <c r="N185" s="244" t="s">
        <v>51</v>
      </c>
      <c r="O185" s="86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47" t="s">
        <v>285</v>
      </c>
      <c r="AT185" s="247" t="s">
        <v>280</v>
      </c>
      <c r="AU185" s="247" t="s">
        <v>96</v>
      </c>
      <c r="AY185" s="16" t="s">
        <v>278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93</v>
      </c>
      <c r="BK185" s="248">
        <f>ROUND(I185*H185,2)</f>
        <v>0</v>
      </c>
      <c r="BL185" s="16" t="s">
        <v>285</v>
      </c>
      <c r="BM185" s="247" t="s">
        <v>822</v>
      </c>
    </row>
    <row r="186" spans="2:65" s="1" customFormat="1" ht="14.4" customHeight="1">
      <c r="B186" s="38"/>
      <c r="C186" s="236" t="s">
        <v>567</v>
      </c>
      <c r="D186" s="236" t="s">
        <v>280</v>
      </c>
      <c r="E186" s="237" t="s">
        <v>2945</v>
      </c>
      <c r="F186" s="238" t="s">
        <v>2946</v>
      </c>
      <c r="G186" s="239" t="s">
        <v>283</v>
      </c>
      <c r="H186" s="240">
        <v>344</v>
      </c>
      <c r="I186" s="241"/>
      <c r="J186" s="242">
        <f>ROUND(I186*H186,2)</f>
        <v>0</v>
      </c>
      <c r="K186" s="238" t="s">
        <v>2840</v>
      </c>
      <c r="L186" s="43"/>
      <c r="M186" s="243" t="s">
        <v>1</v>
      </c>
      <c r="N186" s="244" t="s">
        <v>51</v>
      </c>
      <c r="O186" s="86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47" t="s">
        <v>285</v>
      </c>
      <c r="AT186" s="247" t="s">
        <v>280</v>
      </c>
      <c r="AU186" s="247" t="s">
        <v>96</v>
      </c>
      <c r="AY186" s="16" t="s">
        <v>278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6" t="s">
        <v>93</v>
      </c>
      <c r="BK186" s="248">
        <f>ROUND(I186*H186,2)</f>
        <v>0</v>
      </c>
      <c r="BL186" s="16" t="s">
        <v>285</v>
      </c>
      <c r="BM186" s="247" t="s">
        <v>833</v>
      </c>
    </row>
    <row r="187" spans="2:65" s="1" customFormat="1" ht="14.4" customHeight="1">
      <c r="B187" s="38"/>
      <c r="C187" s="236" t="s">
        <v>572</v>
      </c>
      <c r="D187" s="236" t="s">
        <v>280</v>
      </c>
      <c r="E187" s="237" t="s">
        <v>2947</v>
      </c>
      <c r="F187" s="238" t="s">
        <v>2948</v>
      </c>
      <c r="G187" s="239" t="s">
        <v>283</v>
      </c>
      <c r="H187" s="240">
        <v>1313</v>
      </c>
      <c r="I187" s="241"/>
      <c r="J187" s="242">
        <f>ROUND(I187*H187,2)</f>
        <v>0</v>
      </c>
      <c r="K187" s="238" t="s">
        <v>2840</v>
      </c>
      <c r="L187" s="43"/>
      <c r="M187" s="243" t="s">
        <v>1</v>
      </c>
      <c r="N187" s="244" t="s">
        <v>51</v>
      </c>
      <c r="O187" s="86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7" t="s">
        <v>285</v>
      </c>
      <c r="AT187" s="247" t="s">
        <v>280</v>
      </c>
      <c r="AU187" s="247" t="s">
        <v>96</v>
      </c>
      <c r="AY187" s="16" t="s">
        <v>278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6" t="s">
        <v>93</v>
      </c>
      <c r="BK187" s="248">
        <f>ROUND(I187*H187,2)</f>
        <v>0</v>
      </c>
      <c r="BL187" s="16" t="s">
        <v>285</v>
      </c>
      <c r="BM187" s="247" t="s">
        <v>843</v>
      </c>
    </row>
    <row r="188" spans="2:65" s="1" customFormat="1" ht="14.4" customHeight="1">
      <c r="B188" s="38"/>
      <c r="C188" s="236" t="s">
        <v>577</v>
      </c>
      <c r="D188" s="236" t="s">
        <v>280</v>
      </c>
      <c r="E188" s="237" t="s">
        <v>2949</v>
      </c>
      <c r="F188" s="238" t="s">
        <v>2950</v>
      </c>
      <c r="G188" s="239" t="s">
        <v>283</v>
      </c>
      <c r="H188" s="240">
        <v>1558</v>
      </c>
      <c r="I188" s="241"/>
      <c r="J188" s="242">
        <f>ROUND(I188*H188,2)</f>
        <v>0</v>
      </c>
      <c r="K188" s="238" t="s">
        <v>2840</v>
      </c>
      <c r="L188" s="43"/>
      <c r="M188" s="243" t="s">
        <v>1</v>
      </c>
      <c r="N188" s="244" t="s">
        <v>51</v>
      </c>
      <c r="O188" s="86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47" t="s">
        <v>285</v>
      </c>
      <c r="AT188" s="247" t="s">
        <v>280</v>
      </c>
      <c r="AU188" s="247" t="s">
        <v>96</v>
      </c>
      <c r="AY188" s="16" t="s">
        <v>278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6" t="s">
        <v>93</v>
      </c>
      <c r="BK188" s="248">
        <f>ROUND(I188*H188,2)</f>
        <v>0</v>
      </c>
      <c r="BL188" s="16" t="s">
        <v>285</v>
      </c>
      <c r="BM188" s="247" t="s">
        <v>853</v>
      </c>
    </row>
    <row r="189" spans="2:65" s="1" customFormat="1" ht="14.4" customHeight="1">
      <c r="B189" s="38"/>
      <c r="C189" s="236" t="s">
        <v>582</v>
      </c>
      <c r="D189" s="236" t="s">
        <v>280</v>
      </c>
      <c r="E189" s="237" t="s">
        <v>2951</v>
      </c>
      <c r="F189" s="238" t="s">
        <v>2952</v>
      </c>
      <c r="G189" s="239" t="s">
        <v>283</v>
      </c>
      <c r="H189" s="240">
        <v>546</v>
      </c>
      <c r="I189" s="241"/>
      <c r="J189" s="242">
        <f>ROUND(I189*H189,2)</f>
        <v>0</v>
      </c>
      <c r="K189" s="238" t="s">
        <v>2840</v>
      </c>
      <c r="L189" s="43"/>
      <c r="M189" s="243" t="s">
        <v>1</v>
      </c>
      <c r="N189" s="244" t="s">
        <v>51</v>
      </c>
      <c r="O189" s="86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AR189" s="247" t="s">
        <v>285</v>
      </c>
      <c r="AT189" s="247" t="s">
        <v>280</v>
      </c>
      <c r="AU189" s="247" t="s">
        <v>96</v>
      </c>
      <c r="AY189" s="16" t="s">
        <v>278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93</v>
      </c>
      <c r="BK189" s="248">
        <f>ROUND(I189*H189,2)</f>
        <v>0</v>
      </c>
      <c r="BL189" s="16" t="s">
        <v>285</v>
      </c>
      <c r="BM189" s="247" t="s">
        <v>863</v>
      </c>
    </row>
    <row r="190" spans="2:65" s="1" customFormat="1" ht="14.4" customHeight="1">
      <c r="B190" s="38"/>
      <c r="C190" s="236" t="s">
        <v>586</v>
      </c>
      <c r="D190" s="236" t="s">
        <v>280</v>
      </c>
      <c r="E190" s="237" t="s">
        <v>2953</v>
      </c>
      <c r="F190" s="238" t="s">
        <v>2954</v>
      </c>
      <c r="G190" s="239" t="s">
        <v>283</v>
      </c>
      <c r="H190" s="240">
        <v>38</v>
      </c>
      <c r="I190" s="241"/>
      <c r="J190" s="242">
        <f>ROUND(I190*H190,2)</f>
        <v>0</v>
      </c>
      <c r="K190" s="238" t="s">
        <v>2840</v>
      </c>
      <c r="L190" s="43"/>
      <c r="M190" s="243" t="s">
        <v>1</v>
      </c>
      <c r="N190" s="244" t="s">
        <v>51</v>
      </c>
      <c r="O190" s="86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47" t="s">
        <v>285</v>
      </c>
      <c r="AT190" s="247" t="s">
        <v>280</v>
      </c>
      <c r="AU190" s="247" t="s">
        <v>96</v>
      </c>
      <c r="AY190" s="16" t="s">
        <v>278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6" t="s">
        <v>93</v>
      </c>
      <c r="BK190" s="248">
        <f>ROUND(I190*H190,2)</f>
        <v>0</v>
      </c>
      <c r="BL190" s="16" t="s">
        <v>285</v>
      </c>
      <c r="BM190" s="247" t="s">
        <v>874</v>
      </c>
    </row>
    <row r="191" spans="2:65" s="1" customFormat="1" ht="21.6" customHeight="1">
      <c r="B191" s="38"/>
      <c r="C191" s="236" t="s">
        <v>591</v>
      </c>
      <c r="D191" s="236" t="s">
        <v>280</v>
      </c>
      <c r="E191" s="237" t="s">
        <v>2955</v>
      </c>
      <c r="F191" s="238" t="s">
        <v>2956</v>
      </c>
      <c r="G191" s="239" t="s">
        <v>2476</v>
      </c>
      <c r="H191" s="240">
        <v>7</v>
      </c>
      <c r="I191" s="241"/>
      <c r="J191" s="242">
        <f>ROUND(I191*H191,2)</f>
        <v>0</v>
      </c>
      <c r="K191" s="238" t="s">
        <v>2840</v>
      </c>
      <c r="L191" s="43"/>
      <c r="M191" s="243" t="s">
        <v>1</v>
      </c>
      <c r="N191" s="244" t="s">
        <v>51</v>
      </c>
      <c r="O191" s="86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47" t="s">
        <v>285</v>
      </c>
      <c r="AT191" s="247" t="s">
        <v>280</v>
      </c>
      <c r="AU191" s="247" t="s">
        <v>96</v>
      </c>
      <c r="AY191" s="16" t="s">
        <v>278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93</v>
      </c>
      <c r="BK191" s="248">
        <f>ROUND(I191*H191,2)</f>
        <v>0</v>
      </c>
      <c r="BL191" s="16" t="s">
        <v>285</v>
      </c>
      <c r="BM191" s="247" t="s">
        <v>884</v>
      </c>
    </row>
    <row r="192" spans="2:65" s="1" customFormat="1" ht="21.6" customHeight="1">
      <c r="B192" s="38"/>
      <c r="C192" s="236" t="s">
        <v>596</v>
      </c>
      <c r="D192" s="236" t="s">
        <v>280</v>
      </c>
      <c r="E192" s="237" t="s">
        <v>2957</v>
      </c>
      <c r="F192" s="238" t="s">
        <v>2958</v>
      </c>
      <c r="G192" s="239" t="s">
        <v>2476</v>
      </c>
      <c r="H192" s="240">
        <v>33</v>
      </c>
      <c r="I192" s="241"/>
      <c r="J192" s="242">
        <f>ROUND(I192*H192,2)</f>
        <v>0</v>
      </c>
      <c r="K192" s="238" t="s">
        <v>2840</v>
      </c>
      <c r="L192" s="43"/>
      <c r="M192" s="243" t="s">
        <v>1</v>
      </c>
      <c r="N192" s="244" t="s">
        <v>51</v>
      </c>
      <c r="O192" s="86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AR192" s="247" t="s">
        <v>285</v>
      </c>
      <c r="AT192" s="247" t="s">
        <v>280</v>
      </c>
      <c r="AU192" s="247" t="s">
        <v>96</v>
      </c>
      <c r="AY192" s="16" t="s">
        <v>278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93</v>
      </c>
      <c r="BK192" s="248">
        <f>ROUND(I192*H192,2)</f>
        <v>0</v>
      </c>
      <c r="BL192" s="16" t="s">
        <v>285</v>
      </c>
      <c r="BM192" s="247" t="s">
        <v>894</v>
      </c>
    </row>
    <row r="193" spans="2:65" s="1" customFormat="1" ht="14.4" customHeight="1">
      <c r="B193" s="38"/>
      <c r="C193" s="236" t="s">
        <v>601</v>
      </c>
      <c r="D193" s="236" t="s">
        <v>280</v>
      </c>
      <c r="E193" s="237" t="s">
        <v>2959</v>
      </c>
      <c r="F193" s="238" t="s">
        <v>2960</v>
      </c>
      <c r="G193" s="239" t="s">
        <v>283</v>
      </c>
      <c r="H193" s="240">
        <v>1</v>
      </c>
      <c r="I193" s="241"/>
      <c r="J193" s="242">
        <f>ROUND(I193*H193,2)</f>
        <v>0</v>
      </c>
      <c r="K193" s="238" t="s">
        <v>2840</v>
      </c>
      <c r="L193" s="43"/>
      <c r="M193" s="243" t="s">
        <v>1</v>
      </c>
      <c r="N193" s="244" t="s">
        <v>51</v>
      </c>
      <c r="O193" s="86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47" t="s">
        <v>285</v>
      </c>
      <c r="AT193" s="247" t="s">
        <v>280</v>
      </c>
      <c r="AU193" s="247" t="s">
        <v>96</v>
      </c>
      <c r="AY193" s="16" t="s">
        <v>278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6" t="s">
        <v>93</v>
      </c>
      <c r="BK193" s="248">
        <f>ROUND(I193*H193,2)</f>
        <v>0</v>
      </c>
      <c r="BL193" s="16" t="s">
        <v>285</v>
      </c>
      <c r="BM193" s="247" t="s">
        <v>902</v>
      </c>
    </row>
    <row r="194" spans="2:65" s="1" customFormat="1" ht="21.6" customHeight="1">
      <c r="B194" s="38"/>
      <c r="C194" s="236" t="s">
        <v>606</v>
      </c>
      <c r="D194" s="236" t="s">
        <v>280</v>
      </c>
      <c r="E194" s="237" t="s">
        <v>2961</v>
      </c>
      <c r="F194" s="238" t="s">
        <v>2962</v>
      </c>
      <c r="G194" s="239" t="s">
        <v>2476</v>
      </c>
      <c r="H194" s="240">
        <v>10</v>
      </c>
      <c r="I194" s="241"/>
      <c r="J194" s="242">
        <f>ROUND(I194*H194,2)</f>
        <v>0</v>
      </c>
      <c r="K194" s="238" t="s">
        <v>2840</v>
      </c>
      <c r="L194" s="43"/>
      <c r="M194" s="243" t="s">
        <v>1</v>
      </c>
      <c r="N194" s="244" t="s">
        <v>51</v>
      </c>
      <c r="O194" s="86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AR194" s="247" t="s">
        <v>285</v>
      </c>
      <c r="AT194" s="247" t="s">
        <v>280</v>
      </c>
      <c r="AU194" s="247" t="s">
        <v>96</v>
      </c>
      <c r="AY194" s="16" t="s">
        <v>278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6" t="s">
        <v>93</v>
      </c>
      <c r="BK194" s="248">
        <f>ROUND(I194*H194,2)</f>
        <v>0</v>
      </c>
      <c r="BL194" s="16" t="s">
        <v>285</v>
      </c>
      <c r="BM194" s="247" t="s">
        <v>913</v>
      </c>
    </row>
    <row r="195" spans="2:65" s="1" customFormat="1" ht="21.6" customHeight="1">
      <c r="B195" s="38"/>
      <c r="C195" s="236" t="s">
        <v>610</v>
      </c>
      <c r="D195" s="236" t="s">
        <v>280</v>
      </c>
      <c r="E195" s="237" t="s">
        <v>2963</v>
      </c>
      <c r="F195" s="238" t="s">
        <v>2964</v>
      </c>
      <c r="G195" s="239" t="s">
        <v>2476</v>
      </c>
      <c r="H195" s="240">
        <v>1</v>
      </c>
      <c r="I195" s="241"/>
      <c r="J195" s="242">
        <f>ROUND(I195*H195,2)</f>
        <v>0</v>
      </c>
      <c r="K195" s="238" t="s">
        <v>2840</v>
      </c>
      <c r="L195" s="43"/>
      <c r="M195" s="243" t="s">
        <v>1</v>
      </c>
      <c r="N195" s="244" t="s">
        <v>51</v>
      </c>
      <c r="O195" s="86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AR195" s="247" t="s">
        <v>285</v>
      </c>
      <c r="AT195" s="247" t="s">
        <v>280</v>
      </c>
      <c r="AU195" s="247" t="s">
        <v>96</v>
      </c>
      <c r="AY195" s="16" t="s">
        <v>278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6" t="s">
        <v>93</v>
      </c>
      <c r="BK195" s="248">
        <f>ROUND(I195*H195,2)</f>
        <v>0</v>
      </c>
      <c r="BL195" s="16" t="s">
        <v>285</v>
      </c>
      <c r="BM195" s="247" t="s">
        <v>923</v>
      </c>
    </row>
    <row r="196" spans="2:63" s="11" customFormat="1" ht="22.8" customHeight="1">
      <c r="B196" s="220"/>
      <c r="C196" s="221"/>
      <c r="D196" s="222" t="s">
        <v>85</v>
      </c>
      <c r="E196" s="234" t="s">
        <v>2504</v>
      </c>
      <c r="F196" s="234" t="s">
        <v>2965</v>
      </c>
      <c r="G196" s="221"/>
      <c r="H196" s="221"/>
      <c r="I196" s="224"/>
      <c r="J196" s="235">
        <f>BK196</f>
        <v>0</v>
      </c>
      <c r="K196" s="221"/>
      <c r="L196" s="226"/>
      <c r="M196" s="227"/>
      <c r="N196" s="228"/>
      <c r="O196" s="228"/>
      <c r="P196" s="229">
        <f>SUM(P197:P238)</f>
        <v>0</v>
      </c>
      <c r="Q196" s="228"/>
      <c r="R196" s="229">
        <f>SUM(R197:R238)</f>
        <v>0</v>
      </c>
      <c r="S196" s="228"/>
      <c r="T196" s="230">
        <f>SUM(T197:T238)</f>
        <v>0</v>
      </c>
      <c r="AR196" s="231" t="s">
        <v>93</v>
      </c>
      <c r="AT196" s="232" t="s">
        <v>85</v>
      </c>
      <c r="AU196" s="232" t="s">
        <v>93</v>
      </c>
      <c r="AY196" s="231" t="s">
        <v>278</v>
      </c>
      <c r="BK196" s="233">
        <f>SUM(BK197:BK238)</f>
        <v>0</v>
      </c>
    </row>
    <row r="197" spans="2:65" s="1" customFormat="1" ht="21.6" customHeight="1">
      <c r="B197" s="38"/>
      <c r="C197" s="236" t="s">
        <v>614</v>
      </c>
      <c r="D197" s="236" t="s">
        <v>280</v>
      </c>
      <c r="E197" s="237" t="s">
        <v>2966</v>
      </c>
      <c r="F197" s="238" t="s">
        <v>2967</v>
      </c>
      <c r="G197" s="239" t="s">
        <v>283</v>
      </c>
      <c r="H197" s="240">
        <v>56</v>
      </c>
      <c r="I197" s="241"/>
      <c r="J197" s="242">
        <f>ROUND(I197*H197,2)</f>
        <v>0</v>
      </c>
      <c r="K197" s="238" t="s">
        <v>2840</v>
      </c>
      <c r="L197" s="43"/>
      <c r="M197" s="243" t="s">
        <v>1</v>
      </c>
      <c r="N197" s="244" t="s">
        <v>51</v>
      </c>
      <c r="O197" s="86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AR197" s="247" t="s">
        <v>285</v>
      </c>
      <c r="AT197" s="247" t="s">
        <v>280</v>
      </c>
      <c r="AU197" s="247" t="s">
        <v>96</v>
      </c>
      <c r="AY197" s="16" t="s">
        <v>278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6" t="s">
        <v>93</v>
      </c>
      <c r="BK197" s="248">
        <f>ROUND(I197*H197,2)</f>
        <v>0</v>
      </c>
      <c r="BL197" s="16" t="s">
        <v>285</v>
      </c>
      <c r="BM197" s="247" t="s">
        <v>932</v>
      </c>
    </row>
    <row r="198" spans="2:65" s="1" customFormat="1" ht="21.6" customHeight="1">
      <c r="B198" s="38"/>
      <c r="C198" s="236" t="s">
        <v>619</v>
      </c>
      <c r="D198" s="236" t="s">
        <v>280</v>
      </c>
      <c r="E198" s="237" t="s">
        <v>2968</v>
      </c>
      <c r="F198" s="238" t="s">
        <v>2969</v>
      </c>
      <c r="G198" s="239" t="s">
        <v>2476</v>
      </c>
      <c r="H198" s="240">
        <v>3</v>
      </c>
      <c r="I198" s="241"/>
      <c r="J198" s="242">
        <f>ROUND(I198*H198,2)</f>
        <v>0</v>
      </c>
      <c r="K198" s="238" t="s">
        <v>2840</v>
      </c>
      <c r="L198" s="43"/>
      <c r="M198" s="243" t="s">
        <v>1</v>
      </c>
      <c r="N198" s="244" t="s">
        <v>51</v>
      </c>
      <c r="O198" s="86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AR198" s="247" t="s">
        <v>285</v>
      </c>
      <c r="AT198" s="247" t="s">
        <v>280</v>
      </c>
      <c r="AU198" s="247" t="s">
        <v>96</v>
      </c>
      <c r="AY198" s="16" t="s">
        <v>278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93</v>
      </c>
      <c r="BK198" s="248">
        <f>ROUND(I198*H198,2)</f>
        <v>0</v>
      </c>
      <c r="BL198" s="16" t="s">
        <v>285</v>
      </c>
      <c r="BM198" s="247" t="s">
        <v>942</v>
      </c>
    </row>
    <row r="199" spans="2:65" s="1" customFormat="1" ht="21.6" customHeight="1">
      <c r="B199" s="38"/>
      <c r="C199" s="236" t="s">
        <v>624</v>
      </c>
      <c r="D199" s="236" t="s">
        <v>280</v>
      </c>
      <c r="E199" s="237" t="s">
        <v>2970</v>
      </c>
      <c r="F199" s="238" t="s">
        <v>2971</v>
      </c>
      <c r="G199" s="239" t="s">
        <v>2476</v>
      </c>
      <c r="H199" s="240">
        <v>23</v>
      </c>
      <c r="I199" s="241"/>
      <c r="J199" s="242">
        <f>ROUND(I199*H199,2)</f>
        <v>0</v>
      </c>
      <c r="K199" s="238" t="s">
        <v>2840</v>
      </c>
      <c r="L199" s="43"/>
      <c r="M199" s="243" t="s">
        <v>1</v>
      </c>
      <c r="N199" s="244" t="s">
        <v>51</v>
      </c>
      <c r="O199" s="86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AR199" s="247" t="s">
        <v>285</v>
      </c>
      <c r="AT199" s="247" t="s">
        <v>280</v>
      </c>
      <c r="AU199" s="247" t="s">
        <v>96</v>
      </c>
      <c r="AY199" s="16" t="s">
        <v>278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6" t="s">
        <v>93</v>
      </c>
      <c r="BK199" s="248">
        <f>ROUND(I199*H199,2)</f>
        <v>0</v>
      </c>
      <c r="BL199" s="16" t="s">
        <v>285</v>
      </c>
      <c r="BM199" s="247" t="s">
        <v>957</v>
      </c>
    </row>
    <row r="200" spans="2:65" s="1" customFormat="1" ht="14.4" customHeight="1">
      <c r="B200" s="38"/>
      <c r="C200" s="236" t="s">
        <v>629</v>
      </c>
      <c r="D200" s="236" t="s">
        <v>280</v>
      </c>
      <c r="E200" s="237" t="s">
        <v>2972</v>
      </c>
      <c r="F200" s="238" t="s">
        <v>2973</v>
      </c>
      <c r="G200" s="239" t="s">
        <v>2476</v>
      </c>
      <c r="H200" s="240">
        <v>2</v>
      </c>
      <c r="I200" s="241"/>
      <c r="J200" s="242">
        <f>ROUND(I200*H200,2)</f>
        <v>0</v>
      </c>
      <c r="K200" s="238" t="s">
        <v>2840</v>
      </c>
      <c r="L200" s="43"/>
      <c r="M200" s="243" t="s">
        <v>1</v>
      </c>
      <c r="N200" s="244" t="s">
        <v>51</v>
      </c>
      <c r="O200" s="86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AR200" s="247" t="s">
        <v>285</v>
      </c>
      <c r="AT200" s="247" t="s">
        <v>280</v>
      </c>
      <c r="AU200" s="247" t="s">
        <v>96</v>
      </c>
      <c r="AY200" s="16" t="s">
        <v>278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6" t="s">
        <v>93</v>
      </c>
      <c r="BK200" s="248">
        <f>ROUND(I200*H200,2)</f>
        <v>0</v>
      </c>
      <c r="BL200" s="16" t="s">
        <v>285</v>
      </c>
      <c r="BM200" s="247" t="s">
        <v>967</v>
      </c>
    </row>
    <row r="201" spans="2:65" s="1" customFormat="1" ht="14.4" customHeight="1">
      <c r="B201" s="38"/>
      <c r="C201" s="236" t="s">
        <v>634</v>
      </c>
      <c r="D201" s="236" t="s">
        <v>280</v>
      </c>
      <c r="E201" s="237" t="s">
        <v>2974</v>
      </c>
      <c r="F201" s="238" t="s">
        <v>2975</v>
      </c>
      <c r="G201" s="239" t="s">
        <v>2476</v>
      </c>
      <c r="H201" s="240">
        <v>5</v>
      </c>
      <c r="I201" s="241"/>
      <c r="J201" s="242">
        <f>ROUND(I201*H201,2)</f>
        <v>0</v>
      </c>
      <c r="K201" s="238" t="s">
        <v>2840</v>
      </c>
      <c r="L201" s="43"/>
      <c r="M201" s="243" t="s">
        <v>1</v>
      </c>
      <c r="N201" s="244" t="s">
        <v>51</v>
      </c>
      <c r="O201" s="86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AR201" s="247" t="s">
        <v>285</v>
      </c>
      <c r="AT201" s="247" t="s">
        <v>280</v>
      </c>
      <c r="AU201" s="247" t="s">
        <v>96</v>
      </c>
      <c r="AY201" s="16" t="s">
        <v>278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6" t="s">
        <v>93</v>
      </c>
      <c r="BK201" s="248">
        <f>ROUND(I201*H201,2)</f>
        <v>0</v>
      </c>
      <c r="BL201" s="16" t="s">
        <v>285</v>
      </c>
      <c r="BM201" s="247" t="s">
        <v>976</v>
      </c>
    </row>
    <row r="202" spans="2:65" s="1" customFormat="1" ht="14.4" customHeight="1">
      <c r="B202" s="38"/>
      <c r="C202" s="236" t="s">
        <v>639</v>
      </c>
      <c r="D202" s="236" t="s">
        <v>280</v>
      </c>
      <c r="E202" s="237" t="s">
        <v>2976</v>
      </c>
      <c r="F202" s="238" t="s">
        <v>2977</v>
      </c>
      <c r="G202" s="239" t="s">
        <v>2476</v>
      </c>
      <c r="H202" s="240">
        <v>5</v>
      </c>
      <c r="I202" s="241"/>
      <c r="J202" s="242">
        <f>ROUND(I202*H202,2)</f>
        <v>0</v>
      </c>
      <c r="K202" s="238" t="s">
        <v>2840</v>
      </c>
      <c r="L202" s="43"/>
      <c r="M202" s="243" t="s">
        <v>1</v>
      </c>
      <c r="N202" s="244" t="s">
        <v>51</v>
      </c>
      <c r="O202" s="86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47" t="s">
        <v>285</v>
      </c>
      <c r="AT202" s="247" t="s">
        <v>280</v>
      </c>
      <c r="AU202" s="247" t="s">
        <v>96</v>
      </c>
      <c r="AY202" s="16" t="s">
        <v>278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93</v>
      </c>
      <c r="BK202" s="248">
        <f>ROUND(I202*H202,2)</f>
        <v>0</v>
      </c>
      <c r="BL202" s="16" t="s">
        <v>285</v>
      </c>
      <c r="BM202" s="247" t="s">
        <v>986</v>
      </c>
    </row>
    <row r="203" spans="2:65" s="1" customFormat="1" ht="14.4" customHeight="1">
      <c r="B203" s="38"/>
      <c r="C203" s="236" t="s">
        <v>644</v>
      </c>
      <c r="D203" s="236" t="s">
        <v>280</v>
      </c>
      <c r="E203" s="237" t="s">
        <v>2978</v>
      </c>
      <c r="F203" s="238" t="s">
        <v>2979</v>
      </c>
      <c r="G203" s="239" t="s">
        <v>2476</v>
      </c>
      <c r="H203" s="240">
        <v>54</v>
      </c>
      <c r="I203" s="241"/>
      <c r="J203" s="242">
        <f>ROUND(I203*H203,2)</f>
        <v>0</v>
      </c>
      <c r="K203" s="238" t="s">
        <v>2840</v>
      </c>
      <c r="L203" s="43"/>
      <c r="M203" s="243" t="s">
        <v>1</v>
      </c>
      <c r="N203" s="244" t="s">
        <v>51</v>
      </c>
      <c r="O203" s="86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7" t="s">
        <v>285</v>
      </c>
      <c r="AT203" s="247" t="s">
        <v>280</v>
      </c>
      <c r="AU203" s="247" t="s">
        <v>96</v>
      </c>
      <c r="AY203" s="16" t="s">
        <v>278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93</v>
      </c>
      <c r="BK203" s="248">
        <f>ROUND(I203*H203,2)</f>
        <v>0</v>
      </c>
      <c r="BL203" s="16" t="s">
        <v>285</v>
      </c>
      <c r="BM203" s="247" t="s">
        <v>997</v>
      </c>
    </row>
    <row r="204" spans="2:65" s="1" customFormat="1" ht="21.6" customHeight="1">
      <c r="B204" s="38"/>
      <c r="C204" s="236" t="s">
        <v>649</v>
      </c>
      <c r="D204" s="236" t="s">
        <v>280</v>
      </c>
      <c r="E204" s="237" t="s">
        <v>2980</v>
      </c>
      <c r="F204" s="238" t="s">
        <v>2981</v>
      </c>
      <c r="G204" s="239" t="s">
        <v>2503</v>
      </c>
      <c r="H204" s="240">
        <v>1</v>
      </c>
      <c r="I204" s="241"/>
      <c r="J204" s="242">
        <f>ROUND(I204*H204,2)</f>
        <v>0</v>
      </c>
      <c r="K204" s="238" t="s">
        <v>2840</v>
      </c>
      <c r="L204" s="43"/>
      <c r="M204" s="243" t="s">
        <v>1</v>
      </c>
      <c r="N204" s="244" t="s">
        <v>51</v>
      </c>
      <c r="O204" s="86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47" t="s">
        <v>285</v>
      </c>
      <c r="AT204" s="247" t="s">
        <v>280</v>
      </c>
      <c r="AU204" s="247" t="s">
        <v>96</v>
      </c>
      <c r="AY204" s="16" t="s">
        <v>278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6" t="s">
        <v>93</v>
      </c>
      <c r="BK204" s="248">
        <f>ROUND(I204*H204,2)</f>
        <v>0</v>
      </c>
      <c r="BL204" s="16" t="s">
        <v>285</v>
      </c>
      <c r="BM204" s="247" t="s">
        <v>1007</v>
      </c>
    </row>
    <row r="205" spans="2:65" s="1" customFormat="1" ht="32.4" customHeight="1">
      <c r="B205" s="38"/>
      <c r="C205" s="236" t="s">
        <v>653</v>
      </c>
      <c r="D205" s="236" t="s">
        <v>280</v>
      </c>
      <c r="E205" s="237" t="s">
        <v>2982</v>
      </c>
      <c r="F205" s="238" t="s">
        <v>2983</v>
      </c>
      <c r="G205" s="239" t="s">
        <v>2476</v>
      </c>
      <c r="H205" s="240">
        <v>1</v>
      </c>
      <c r="I205" s="241"/>
      <c r="J205" s="242">
        <f>ROUND(I205*H205,2)</f>
        <v>0</v>
      </c>
      <c r="K205" s="238" t="s">
        <v>2840</v>
      </c>
      <c r="L205" s="43"/>
      <c r="M205" s="243" t="s">
        <v>1</v>
      </c>
      <c r="N205" s="244" t="s">
        <v>51</v>
      </c>
      <c r="O205" s="86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AR205" s="247" t="s">
        <v>285</v>
      </c>
      <c r="AT205" s="247" t="s">
        <v>280</v>
      </c>
      <c r="AU205" s="247" t="s">
        <v>96</v>
      </c>
      <c r="AY205" s="16" t="s">
        <v>278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6" t="s">
        <v>93</v>
      </c>
      <c r="BK205" s="248">
        <f>ROUND(I205*H205,2)</f>
        <v>0</v>
      </c>
      <c r="BL205" s="16" t="s">
        <v>285</v>
      </c>
      <c r="BM205" s="247" t="s">
        <v>1020</v>
      </c>
    </row>
    <row r="206" spans="2:65" s="1" customFormat="1" ht="14.4" customHeight="1">
      <c r="B206" s="38"/>
      <c r="C206" s="236" t="s">
        <v>658</v>
      </c>
      <c r="D206" s="236" t="s">
        <v>280</v>
      </c>
      <c r="E206" s="237" t="s">
        <v>2984</v>
      </c>
      <c r="F206" s="238" t="s">
        <v>2985</v>
      </c>
      <c r="G206" s="239" t="s">
        <v>283</v>
      </c>
      <c r="H206" s="240">
        <v>72</v>
      </c>
      <c r="I206" s="241"/>
      <c r="J206" s="242">
        <f>ROUND(I206*H206,2)</f>
        <v>0</v>
      </c>
      <c r="K206" s="238" t="s">
        <v>2840</v>
      </c>
      <c r="L206" s="43"/>
      <c r="M206" s="243" t="s">
        <v>1</v>
      </c>
      <c r="N206" s="244" t="s">
        <v>51</v>
      </c>
      <c r="O206" s="86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AR206" s="247" t="s">
        <v>285</v>
      </c>
      <c r="AT206" s="247" t="s">
        <v>280</v>
      </c>
      <c r="AU206" s="247" t="s">
        <v>96</v>
      </c>
      <c r="AY206" s="16" t="s">
        <v>278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6" t="s">
        <v>93</v>
      </c>
      <c r="BK206" s="248">
        <f>ROUND(I206*H206,2)</f>
        <v>0</v>
      </c>
      <c r="BL206" s="16" t="s">
        <v>285</v>
      </c>
      <c r="BM206" s="247" t="s">
        <v>1029</v>
      </c>
    </row>
    <row r="207" spans="2:65" s="1" customFormat="1" ht="21.6" customHeight="1">
      <c r="B207" s="38"/>
      <c r="C207" s="236" t="s">
        <v>664</v>
      </c>
      <c r="D207" s="236" t="s">
        <v>280</v>
      </c>
      <c r="E207" s="237" t="s">
        <v>2986</v>
      </c>
      <c r="F207" s="238" t="s">
        <v>2987</v>
      </c>
      <c r="G207" s="239" t="s">
        <v>283</v>
      </c>
      <c r="H207" s="240">
        <v>172</v>
      </c>
      <c r="I207" s="241"/>
      <c r="J207" s="242">
        <f>ROUND(I207*H207,2)</f>
        <v>0</v>
      </c>
      <c r="K207" s="238" t="s">
        <v>2840</v>
      </c>
      <c r="L207" s="43"/>
      <c r="M207" s="243" t="s">
        <v>1</v>
      </c>
      <c r="N207" s="244" t="s">
        <v>51</v>
      </c>
      <c r="O207" s="86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AR207" s="247" t="s">
        <v>285</v>
      </c>
      <c r="AT207" s="247" t="s">
        <v>280</v>
      </c>
      <c r="AU207" s="247" t="s">
        <v>96</v>
      </c>
      <c r="AY207" s="16" t="s">
        <v>278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6" t="s">
        <v>93</v>
      </c>
      <c r="BK207" s="248">
        <f>ROUND(I207*H207,2)</f>
        <v>0</v>
      </c>
      <c r="BL207" s="16" t="s">
        <v>285</v>
      </c>
      <c r="BM207" s="247" t="s">
        <v>1039</v>
      </c>
    </row>
    <row r="208" spans="2:65" s="1" customFormat="1" ht="21.6" customHeight="1">
      <c r="B208" s="38"/>
      <c r="C208" s="236" t="s">
        <v>669</v>
      </c>
      <c r="D208" s="236" t="s">
        <v>280</v>
      </c>
      <c r="E208" s="237" t="s">
        <v>2988</v>
      </c>
      <c r="F208" s="238" t="s">
        <v>2989</v>
      </c>
      <c r="G208" s="239" t="s">
        <v>283</v>
      </c>
      <c r="H208" s="240">
        <v>178</v>
      </c>
      <c r="I208" s="241"/>
      <c r="J208" s="242">
        <f>ROUND(I208*H208,2)</f>
        <v>0</v>
      </c>
      <c r="K208" s="238" t="s">
        <v>2840</v>
      </c>
      <c r="L208" s="43"/>
      <c r="M208" s="243" t="s">
        <v>1</v>
      </c>
      <c r="N208" s="244" t="s">
        <v>51</v>
      </c>
      <c r="O208" s="86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47" t="s">
        <v>285</v>
      </c>
      <c r="AT208" s="247" t="s">
        <v>280</v>
      </c>
      <c r="AU208" s="247" t="s">
        <v>96</v>
      </c>
      <c r="AY208" s="16" t="s">
        <v>278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6" t="s">
        <v>93</v>
      </c>
      <c r="BK208" s="248">
        <f>ROUND(I208*H208,2)</f>
        <v>0</v>
      </c>
      <c r="BL208" s="16" t="s">
        <v>285</v>
      </c>
      <c r="BM208" s="247" t="s">
        <v>1050</v>
      </c>
    </row>
    <row r="209" spans="2:65" s="1" customFormat="1" ht="21.6" customHeight="1">
      <c r="B209" s="38"/>
      <c r="C209" s="236" t="s">
        <v>675</v>
      </c>
      <c r="D209" s="236" t="s">
        <v>280</v>
      </c>
      <c r="E209" s="237" t="s">
        <v>2990</v>
      </c>
      <c r="F209" s="238" t="s">
        <v>2991</v>
      </c>
      <c r="G209" s="239" t="s">
        <v>283</v>
      </c>
      <c r="H209" s="240">
        <v>127</v>
      </c>
      <c r="I209" s="241"/>
      <c r="J209" s="242">
        <f>ROUND(I209*H209,2)</f>
        <v>0</v>
      </c>
      <c r="K209" s="238" t="s">
        <v>2840</v>
      </c>
      <c r="L209" s="43"/>
      <c r="M209" s="243" t="s">
        <v>1</v>
      </c>
      <c r="N209" s="244" t="s">
        <v>51</v>
      </c>
      <c r="O209" s="86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AR209" s="247" t="s">
        <v>285</v>
      </c>
      <c r="AT209" s="247" t="s">
        <v>280</v>
      </c>
      <c r="AU209" s="247" t="s">
        <v>96</v>
      </c>
      <c r="AY209" s="16" t="s">
        <v>278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6" t="s">
        <v>93</v>
      </c>
      <c r="BK209" s="248">
        <f>ROUND(I209*H209,2)</f>
        <v>0</v>
      </c>
      <c r="BL209" s="16" t="s">
        <v>285</v>
      </c>
      <c r="BM209" s="247" t="s">
        <v>1060</v>
      </c>
    </row>
    <row r="210" spans="2:65" s="1" customFormat="1" ht="21.6" customHeight="1">
      <c r="B210" s="38"/>
      <c r="C210" s="236" t="s">
        <v>680</v>
      </c>
      <c r="D210" s="236" t="s">
        <v>280</v>
      </c>
      <c r="E210" s="237" t="s">
        <v>2992</v>
      </c>
      <c r="F210" s="238" t="s">
        <v>2993</v>
      </c>
      <c r="G210" s="239" t="s">
        <v>283</v>
      </c>
      <c r="H210" s="240">
        <v>362</v>
      </c>
      <c r="I210" s="241"/>
      <c r="J210" s="242">
        <f>ROUND(I210*H210,2)</f>
        <v>0</v>
      </c>
      <c r="K210" s="238" t="s">
        <v>2840</v>
      </c>
      <c r="L210" s="43"/>
      <c r="M210" s="243" t="s">
        <v>1</v>
      </c>
      <c r="N210" s="244" t="s">
        <v>51</v>
      </c>
      <c r="O210" s="86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AR210" s="247" t="s">
        <v>285</v>
      </c>
      <c r="AT210" s="247" t="s">
        <v>280</v>
      </c>
      <c r="AU210" s="247" t="s">
        <v>96</v>
      </c>
      <c r="AY210" s="16" t="s">
        <v>278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6" t="s">
        <v>93</v>
      </c>
      <c r="BK210" s="248">
        <f>ROUND(I210*H210,2)</f>
        <v>0</v>
      </c>
      <c r="BL210" s="16" t="s">
        <v>285</v>
      </c>
      <c r="BM210" s="247" t="s">
        <v>1070</v>
      </c>
    </row>
    <row r="211" spans="2:65" s="1" customFormat="1" ht="14.4" customHeight="1">
      <c r="B211" s="38"/>
      <c r="C211" s="236" t="s">
        <v>684</v>
      </c>
      <c r="D211" s="236" t="s">
        <v>280</v>
      </c>
      <c r="E211" s="237" t="s">
        <v>2994</v>
      </c>
      <c r="F211" s="238" t="s">
        <v>2995</v>
      </c>
      <c r="G211" s="239" t="s">
        <v>283</v>
      </c>
      <c r="H211" s="240">
        <v>253</v>
      </c>
      <c r="I211" s="241"/>
      <c r="J211" s="242">
        <f>ROUND(I211*H211,2)</f>
        <v>0</v>
      </c>
      <c r="K211" s="238" t="s">
        <v>2840</v>
      </c>
      <c r="L211" s="43"/>
      <c r="M211" s="243" t="s">
        <v>1</v>
      </c>
      <c r="N211" s="244" t="s">
        <v>51</v>
      </c>
      <c r="O211" s="86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AR211" s="247" t="s">
        <v>285</v>
      </c>
      <c r="AT211" s="247" t="s">
        <v>280</v>
      </c>
      <c r="AU211" s="247" t="s">
        <v>96</v>
      </c>
      <c r="AY211" s="16" t="s">
        <v>278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6" t="s">
        <v>93</v>
      </c>
      <c r="BK211" s="248">
        <f>ROUND(I211*H211,2)</f>
        <v>0</v>
      </c>
      <c r="BL211" s="16" t="s">
        <v>285</v>
      </c>
      <c r="BM211" s="247" t="s">
        <v>1080</v>
      </c>
    </row>
    <row r="212" spans="2:65" s="1" customFormat="1" ht="14.4" customHeight="1">
      <c r="B212" s="38"/>
      <c r="C212" s="236" t="s">
        <v>689</v>
      </c>
      <c r="D212" s="236" t="s">
        <v>280</v>
      </c>
      <c r="E212" s="237" t="s">
        <v>2996</v>
      </c>
      <c r="F212" s="238" t="s">
        <v>2997</v>
      </c>
      <c r="G212" s="239" t="s">
        <v>283</v>
      </c>
      <c r="H212" s="240">
        <v>72</v>
      </c>
      <c r="I212" s="241"/>
      <c r="J212" s="242">
        <f>ROUND(I212*H212,2)</f>
        <v>0</v>
      </c>
      <c r="K212" s="238" t="s">
        <v>2840</v>
      </c>
      <c r="L212" s="43"/>
      <c r="M212" s="243" t="s">
        <v>1</v>
      </c>
      <c r="N212" s="244" t="s">
        <v>51</v>
      </c>
      <c r="O212" s="86"/>
      <c r="P212" s="245">
        <f>O212*H212</f>
        <v>0</v>
      </c>
      <c r="Q212" s="245">
        <v>0</v>
      </c>
      <c r="R212" s="245">
        <f>Q212*H212</f>
        <v>0</v>
      </c>
      <c r="S212" s="245">
        <v>0</v>
      </c>
      <c r="T212" s="246">
        <f>S212*H212</f>
        <v>0</v>
      </c>
      <c r="AR212" s="247" t="s">
        <v>285</v>
      </c>
      <c r="AT212" s="247" t="s">
        <v>280</v>
      </c>
      <c r="AU212" s="247" t="s">
        <v>96</v>
      </c>
      <c r="AY212" s="16" t="s">
        <v>278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6" t="s">
        <v>93</v>
      </c>
      <c r="BK212" s="248">
        <f>ROUND(I212*H212,2)</f>
        <v>0</v>
      </c>
      <c r="BL212" s="16" t="s">
        <v>285</v>
      </c>
      <c r="BM212" s="247" t="s">
        <v>1089</v>
      </c>
    </row>
    <row r="213" spans="2:65" s="1" customFormat="1" ht="14.4" customHeight="1">
      <c r="B213" s="38"/>
      <c r="C213" s="236" t="s">
        <v>694</v>
      </c>
      <c r="D213" s="236" t="s">
        <v>280</v>
      </c>
      <c r="E213" s="237" t="s">
        <v>2998</v>
      </c>
      <c r="F213" s="238" t="s">
        <v>2999</v>
      </c>
      <c r="G213" s="239" t="s">
        <v>2476</v>
      </c>
      <c r="H213" s="240">
        <v>16</v>
      </c>
      <c r="I213" s="241"/>
      <c r="J213" s="242">
        <f>ROUND(I213*H213,2)</f>
        <v>0</v>
      </c>
      <c r="K213" s="238" t="s">
        <v>2840</v>
      </c>
      <c r="L213" s="43"/>
      <c r="M213" s="243" t="s">
        <v>1</v>
      </c>
      <c r="N213" s="244" t="s">
        <v>51</v>
      </c>
      <c r="O213" s="86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47" t="s">
        <v>285</v>
      </c>
      <c r="AT213" s="247" t="s">
        <v>280</v>
      </c>
      <c r="AU213" s="247" t="s">
        <v>96</v>
      </c>
      <c r="AY213" s="16" t="s">
        <v>278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93</v>
      </c>
      <c r="BK213" s="248">
        <f>ROUND(I213*H213,2)</f>
        <v>0</v>
      </c>
      <c r="BL213" s="16" t="s">
        <v>285</v>
      </c>
      <c r="BM213" s="247" t="s">
        <v>1100</v>
      </c>
    </row>
    <row r="214" spans="2:65" s="1" customFormat="1" ht="21.6" customHeight="1">
      <c r="B214" s="38"/>
      <c r="C214" s="236" t="s">
        <v>700</v>
      </c>
      <c r="D214" s="236" t="s">
        <v>280</v>
      </c>
      <c r="E214" s="237" t="s">
        <v>3000</v>
      </c>
      <c r="F214" s="238" t="s">
        <v>3001</v>
      </c>
      <c r="G214" s="239" t="s">
        <v>283</v>
      </c>
      <c r="H214" s="240">
        <v>272</v>
      </c>
      <c r="I214" s="241"/>
      <c r="J214" s="242">
        <f>ROUND(I214*H214,2)</f>
        <v>0</v>
      </c>
      <c r="K214" s="238" t="s">
        <v>2840</v>
      </c>
      <c r="L214" s="43"/>
      <c r="M214" s="243" t="s">
        <v>1</v>
      </c>
      <c r="N214" s="244" t="s">
        <v>51</v>
      </c>
      <c r="O214" s="86"/>
      <c r="P214" s="245">
        <f>O214*H214</f>
        <v>0</v>
      </c>
      <c r="Q214" s="245">
        <v>0</v>
      </c>
      <c r="R214" s="245">
        <f>Q214*H214</f>
        <v>0</v>
      </c>
      <c r="S214" s="245">
        <v>0</v>
      </c>
      <c r="T214" s="246">
        <f>S214*H214</f>
        <v>0</v>
      </c>
      <c r="AR214" s="247" t="s">
        <v>285</v>
      </c>
      <c r="AT214" s="247" t="s">
        <v>280</v>
      </c>
      <c r="AU214" s="247" t="s">
        <v>96</v>
      </c>
      <c r="AY214" s="16" t="s">
        <v>278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6" t="s">
        <v>93</v>
      </c>
      <c r="BK214" s="248">
        <f>ROUND(I214*H214,2)</f>
        <v>0</v>
      </c>
      <c r="BL214" s="16" t="s">
        <v>285</v>
      </c>
      <c r="BM214" s="247" t="s">
        <v>1108</v>
      </c>
    </row>
    <row r="215" spans="2:65" s="1" customFormat="1" ht="32.4" customHeight="1">
      <c r="B215" s="38"/>
      <c r="C215" s="236" t="s">
        <v>706</v>
      </c>
      <c r="D215" s="236" t="s">
        <v>280</v>
      </c>
      <c r="E215" s="237" t="s">
        <v>3002</v>
      </c>
      <c r="F215" s="238" t="s">
        <v>3003</v>
      </c>
      <c r="G215" s="239" t="s">
        <v>2476</v>
      </c>
      <c r="H215" s="240">
        <v>7</v>
      </c>
      <c r="I215" s="241"/>
      <c r="J215" s="242">
        <f>ROUND(I215*H215,2)</f>
        <v>0</v>
      </c>
      <c r="K215" s="238" t="s">
        <v>2840</v>
      </c>
      <c r="L215" s="43"/>
      <c r="M215" s="243" t="s">
        <v>1</v>
      </c>
      <c r="N215" s="244" t="s">
        <v>51</v>
      </c>
      <c r="O215" s="86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AR215" s="247" t="s">
        <v>285</v>
      </c>
      <c r="AT215" s="247" t="s">
        <v>280</v>
      </c>
      <c r="AU215" s="247" t="s">
        <v>96</v>
      </c>
      <c r="AY215" s="16" t="s">
        <v>278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6" t="s">
        <v>93</v>
      </c>
      <c r="BK215" s="248">
        <f>ROUND(I215*H215,2)</f>
        <v>0</v>
      </c>
      <c r="BL215" s="16" t="s">
        <v>285</v>
      </c>
      <c r="BM215" s="247" t="s">
        <v>1119</v>
      </c>
    </row>
    <row r="216" spans="2:65" s="1" customFormat="1" ht="21.6" customHeight="1">
      <c r="B216" s="38"/>
      <c r="C216" s="236" t="s">
        <v>710</v>
      </c>
      <c r="D216" s="236" t="s">
        <v>280</v>
      </c>
      <c r="E216" s="237" t="s">
        <v>3004</v>
      </c>
      <c r="F216" s="238" t="s">
        <v>3005</v>
      </c>
      <c r="G216" s="239" t="s">
        <v>2503</v>
      </c>
      <c r="H216" s="240">
        <v>8</v>
      </c>
      <c r="I216" s="241"/>
      <c r="J216" s="242">
        <f>ROUND(I216*H216,2)</f>
        <v>0</v>
      </c>
      <c r="K216" s="238" t="s">
        <v>2840</v>
      </c>
      <c r="L216" s="43"/>
      <c r="M216" s="243" t="s">
        <v>1</v>
      </c>
      <c r="N216" s="244" t="s">
        <v>51</v>
      </c>
      <c r="O216" s="86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AR216" s="247" t="s">
        <v>285</v>
      </c>
      <c r="AT216" s="247" t="s">
        <v>280</v>
      </c>
      <c r="AU216" s="247" t="s">
        <v>96</v>
      </c>
      <c r="AY216" s="16" t="s">
        <v>278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6" t="s">
        <v>93</v>
      </c>
      <c r="BK216" s="248">
        <f>ROUND(I216*H216,2)</f>
        <v>0</v>
      </c>
      <c r="BL216" s="16" t="s">
        <v>285</v>
      </c>
      <c r="BM216" s="247" t="s">
        <v>1128</v>
      </c>
    </row>
    <row r="217" spans="2:65" s="1" customFormat="1" ht="14.4" customHeight="1">
      <c r="B217" s="38"/>
      <c r="C217" s="236" t="s">
        <v>716</v>
      </c>
      <c r="D217" s="236" t="s">
        <v>280</v>
      </c>
      <c r="E217" s="237" t="s">
        <v>3006</v>
      </c>
      <c r="F217" s="238" t="s">
        <v>3007</v>
      </c>
      <c r="G217" s="239" t="s">
        <v>2476</v>
      </c>
      <c r="H217" s="240">
        <v>3</v>
      </c>
      <c r="I217" s="241"/>
      <c r="J217" s="242">
        <f>ROUND(I217*H217,2)</f>
        <v>0</v>
      </c>
      <c r="K217" s="238" t="s">
        <v>2840</v>
      </c>
      <c r="L217" s="43"/>
      <c r="M217" s="243" t="s">
        <v>1</v>
      </c>
      <c r="N217" s="244" t="s">
        <v>51</v>
      </c>
      <c r="O217" s="86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AR217" s="247" t="s">
        <v>285</v>
      </c>
      <c r="AT217" s="247" t="s">
        <v>280</v>
      </c>
      <c r="AU217" s="247" t="s">
        <v>96</v>
      </c>
      <c r="AY217" s="16" t="s">
        <v>278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6" t="s">
        <v>93</v>
      </c>
      <c r="BK217" s="248">
        <f>ROUND(I217*H217,2)</f>
        <v>0</v>
      </c>
      <c r="BL217" s="16" t="s">
        <v>285</v>
      </c>
      <c r="BM217" s="247" t="s">
        <v>1138</v>
      </c>
    </row>
    <row r="218" spans="2:65" s="1" customFormat="1" ht="14.4" customHeight="1">
      <c r="B218" s="38"/>
      <c r="C218" s="236" t="s">
        <v>722</v>
      </c>
      <c r="D218" s="236" t="s">
        <v>280</v>
      </c>
      <c r="E218" s="237" t="s">
        <v>3008</v>
      </c>
      <c r="F218" s="238" t="s">
        <v>3009</v>
      </c>
      <c r="G218" s="239" t="s">
        <v>283</v>
      </c>
      <c r="H218" s="240">
        <v>72</v>
      </c>
      <c r="I218" s="241"/>
      <c r="J218" s="242">
        <f>ROUND(I218*H218,2)</f>
        <v>0</v>
      </c>
      <c r="K218" s="238" t="s">
        <v>2840</v>
      </c>
      <c r="L218" s="43"/>
      <c r="M218" s="243" t="s">
        <v>1</v>
      </c>
      <c r="N218" s="244" t="s">
        <v>51</v>
      </c>
      <c r="O218" s="86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AR218" s="247" t="s">
        <v>285</v>
      </c>
      <c r="AT218" s="247" t="s">
        <v>280</v>
      </c>
      <c r="AU218" s="247" t="s">
        <v>96</v>
      </c>
      <c r="AY218" s="16" t="s">
        <v>278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6" t="s">
        <v>93</v>
      </c>
      <c r="BK218" s="248">
        <f>ROUND(I218*H218,2)</f>
        <v>0</v>
      </c>
      <c r="BL218" s="16" t="s">
        <v>285</v>
      </c>
      <c r="BM218" s="247" t="s">
        <v>1150</v>
      </c>
    </row>
    <row r="219" spans="2:65" s="1" customFormat="1" ht="14.4" customHeight="1">
      <c r="B219" s="38"/>
      <c r="C219" s="236" t="s">
        <v>726</v>
      </c>
      <c r="D219" s="236" t="s">
        <v>280</v>
      </c>
      <c r="E219" s="237" t="s">
        <v>3010</v>
      </c>
      <c r="F219" s="238" t="s">
        <v>3011</v>
      </c>
      <c r="G219" s="239" t="s">
        <v>2476</v>
      </c>
      <c r="H219" s="240">
        <v>2</v>
      </c>
      <c r="I219" s="241"/>
      <c r="J219" s="242">
        <f>ROUND(I219*H219,2)</f>
        <v>0</v>
      </c>
      <c r="K219" s="238" t="s">
        <v>2840</v>
      </c>
      <c r="L219" s="43"/>
      <c r="M219" s="243" t="s">
        <v>1</v>
      </c>
      <c r="N219" s="244" t="s">
        <v>51</v>
      </c>
      <c r="O219" s="86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AR219" s="247" t="s">
        <v>285</v>
      </c>
      <c r="AT219" s="247" t="s">
        <v>280</v>
      </c>
      <c r="AU219" s="247" t="s">
        <v>96</v>
      </c>
      <c r="AY219" s="16" t="s">
        <v>278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93</v>
      </c>
      <c r="BK219" s="248">
        <f>ROUND(I219*H219,2)</f>
        <v>0</v>
      </c>
      <c r="BL219" s="16" t="s">
        <v>285</v>
      </c>
      <c r="BM219" s="247" t="s">
        <v>1160</v>
      </c>
    </row>
    <row r="220" spans="2:65" s="1" customFormat="1" ht="43.2" customHeight="1">
      <c r="B220" s="38"/>
      <c r="C220" s="236" t="s">
        <v>732</v>
      </c>
      <c r="D220" s="236" t="s">
        <v>280</v>
      </c>
      <c r="E220" s="237" t="s">
        <v>3012</v>
      </c>
      <c r="F220" s="238" t="s">
        <v>3013</v>
      </c>
      <c r="G220" s="239" t="s">
        <v>2476</v>
      </c>
      <c r="H220" s="240">
        <v>1</v>
      </c>
      <c r="I220" s="241"/>
      <c r="J220" s="242">
        <f>ROUND(I220*H220,2)</f>
        <v>0</v>
      </c>
      <c r="K220" s="238" t="s">
        <v>2840</v>
      </c>
      <c r="L220" s="43"/>
      <c r="M220" s="243" t="s">
        <v>1</v>
      </c>
      <c r="N220" s="244" t="s">
        <v>51</v>
      </c>
      <c r="O220" s="86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7" t="s">
        <v>285</v>
      </c>
      <c r="AT220" s="247" t="s">
        <v>280</v>
      </c>
      <c r="AU220" s="247" t="s">
        <v>96</v>
      </c>
      <c r="AY220" s="16" t="s">
        <v>278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6" t="s">
        <v>93</v>
      </c>
      <c r="BK220" s="248">
        <f>ROUND(I220*H220,2)</f>
        <v>0</v>
      </c>
      <c r="BL220" s="16" t="s">
        <v>285</v>
      </c>
      <c r="BM220" s="247" t="s">
        <v>1171</v>
      </c>
    </row>
    <row r="221" spans="2:65" s="1" customFormat="1" ht="43.2" customHeight="1">
      <c r="B221" s="38"/>
      <c r="C221" s="236" t="s">
        <v>737</v>
      </c>
      <c r="D221" s="236" t="s">
        <v>280</v>
      </c>
      <c r="E221" s="237" t="s">
        <v>3014</v>
      </c>
      <c r="F221" s="238" t="s">
        <v>3015</v>
      </c>
      <c r="G221" s="239" t="s">
        <v>2476</v>
      </c>
      <c r="H221" s="240">
        <v>1</v>
      </c>
      <c r="I221" s="241"/>
      <c r="J221" s="242">
        <f>ROUND(I221*H221,2)</f>
        <v>0</v>
      </c>
      <c r="K221" s="238" t="s">
        <v>2840</v>
      </c>
      <c r="L221" s="43"/>
      <c r="M221" s="243" t="s">
        <v>1</v>
      </c>
      <c r="N221" s="244" t="s">
        <v>51</v>
      </c>
      <c r="O221" s="86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AR221" s="247" t="s">
        <v>285</v>
      </c>
      <c r="AT221" s="247" t="s">
        <v>280</v>
      </c>
      <c r="AU221" s="247" t="s">
        <v>96</v>
      </c>
      <c r="AY221" s="16" t="s">
        <v>278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6" t="s">
        <v>93</v>
      </c>
      <c r="BK221" s="248">
        <f>ROUND(I221*H221,2)</f>
        <v>0</v>
      </c>
      <c r="BL221" s="16" t="s">
        <v>285</v>
      </c>
      <c r="BM221" s="247" t="s">
        <v>1181</v>
      </c>
    </row>
    <row r="222" spans="2:65" s="1" customFormat="1" ht="21.6" customHeight="1">
      <c r="B222" s="38"/>
      <c r="C222" s="236" t="s">
        <v>742</v>
      </c>
      <c r="D222" s="236" t="s">
        <v>280</v>
      </c>
      <c r="E222" s="237" t="s">
        <v>3016</v>
      </c>
      <c r="F222" s="238" t="s">
        <v>3017</v>
      </c>
      <c r="G222" s="239" t="s">
        <v>2476</v>
      </c>
      <c r="H222" s="240">
        <v>1</v>
      </c>
      <c r="I222" s="241"/>
      <c r="J222" s="242">
        <f>ROUND(I222*H222,2)</f>
        <v>0</v>
      </c>
      <c r="K222" s="238" t="s">
        <v>2840</v>
      </c>
      <c r="L222" s="43"/>
      <c r="M222" s="243" t="s">
        <v>1</v>
      </c>
      <c r="N222" s="244" t="s">
        <v>51</v>
      </c>
      <c r="O222" s="86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AR222" s="247" t="s">
        <v>285</v>
      </c>
      <c r="AT222" s="247" t="s">
        <v>280</v>
      </c>
      <c r="AU222" s="247" t="s">
        <v>96</v>
      </c>
      <c r="AY222" s="16" t="s">
        <v>278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6" t="s">
        <v>93</v>
      </c>
      <c r="BK222" s="248">
        <f>ROUND(I222*H222,2)</f>
        <v>0</v>
      </c>
      <c r="BL222" s="16" t="s">
        <v>285</v>
      </c>
      <c r="BM222" s="247" t="s">
        <v>1192</v>
      </c>
    </row>
    <row r="223" spans="2:65" s="1" customFormat="1" ht="21.6" customHeight="1">
      <c r="B223" s="38"/>
      <c r="C223" s="236" t="s">
        <v>746</v>
      </c>
      <c r="D223" s="236" t="s">
        <v>280</v>
      </c>
      <c r="E223" s="237" t="s">
        <v>3018</v>
      </c>
      <c r="F223" s="238" t="s">
        <v>3019</v>
      </c>
      <c r="G223" s="239" t="s">
        <v>2476</v>
      </c>
      <c r="H223" s="240">
        <v>8</v>
      </c>
      <c r="I223" s="241"/>
      <c r="J223" s="242">
        <f>ROUND(I223*H223,2)</f>
        <v>0</v>
      </c>
      <c r="K223" s="238" t="s">
        <v>2840</v>
      </c>
      <c r="L223" s="43"/>
      <c r="M223" s="243" t="s">
        <v>1</v>
      </c>
      <c r="N223" s="244" t="s">
        <v>51</v>
      </c>
      <c r="O223" s="86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AR223" s="247" t="s">
        <v>285</v>
      </c>
      <c r="AT223" s="247" t="s">
        <v>280</v>
      </c>
      <c r="AU223" s="247" t="s">
        <v>96</v>
      </c>
      <c r="AY223" s="16" t="s">
        <v>278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6" t="s">
        <v>93</v>
      </c>
      <c r="BK223" s="248">
        <f>ROUND(I223*H223,2)</f>
        <v>0</v>
      </c>
      <c r="BL223" s="16" t="s">
        <v>285</v>
      </c>
      <c r="BM223" s="247" t="s">
        <v>1203</v>
      </c>
    </row>
    <row r="224" spans="2:65" s="1" customFormat="1" ht="14.4" customHeight="1">
      <c r="B224" s="38"/>
      <c r="C224" s="236" t="s">
        <v>750</v>
      </c>
      <c r="D224" s="236" t="s">
        <v>280</v>
      </c>
      <c r="E224" s="237" t="s">
        <v>3020</v>
      </c>
      <c r="F224" s="238" t="s">
        <v>3021</v>
      </c>
      <c r="G224" s="239" t="s">
        <v>2476</v>
      </c>
      <c r="H224" s="240">
        <v>54</v>
      </c>
      <c r="I224" s="241"/>
      <c r="J224" s="242">
        <f>ROUND(I224*H224,2)</f>
        <v>0</v>
      </c>
      <c r="K224" s="238" t="s">
        <v>2840</v>
      </c>
      <c r="L224" s="43"/>
      <c r="M224" s="243" t="s">
        <v>1</v>
      </c>
      <c r="N224" s="244" t="s">
        <v>51</v>
      </c>
      <c r="O224" s="86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47" t="s">
        <v>285</v>
      </c>
      <c r="AT224" s="247" t="s">
        <v>280</v>
      </c>
      <c r="AU224" s="247" t="s">
        <v>96</v>
      </c>
      <c r="AY224" s="16" t="s">
        <v>278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6" t="s">
        <v>93</v>
      </c>
      <c r="BK224" s="248">
        <f>ROUND(I224*H224,2)</f>
        <v>0</v>
      </c>
      <c r="BL224" s="16" t="s">
        <v>285</v>
      </c>
      <c r="BM224" s="247" t="s">
        <v>1216</v>
      </c>
    </row>
    <row r="225" spans="2:65" s="1" customFormat="1" ht="21.6" customHeight="1">
      <c r="B225" s="38"/>
      <c r="C225" s="236" t="s">
        <v>754</v>
      </c>
      <c r="D225" s="236" t="s">
        <v>280</v>
      </c>
      <c r="E225" s="237" t="s">
        <v>3022</v>
      </c>
      <c r="F225" s="238" t="s">
        <v>3023</v>
      </c>
      <c r="G225" s="239" t="s">
        <v>283</v>
      </c>
      <c r="H225" s="240">
        <v>50</v>
      </c>
      <c r="I225" s="241"/>
      <c r="J225" s="242">
        <f>ROUND(I225*H225,2)</f>
        <v>0</v>
      </c>
      <c r="K225" s="238" t="s">
        <v>2840</v>
      </c>
      <c r="L225" s="43"/>
      <c r="M225" s="243" t="s">
        <v>1</v>
      </c>
      <c r="N225" s="244" t="s">
        <v>51</v>
      </c>
      <c r="O225" s="86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AR225" s="247" t="s">
        <v>285</v>
      </c>
      <c r="AT225" s="247" t="s">
        <v>280</v>
      </c>
      <c r="AU225" s="247" t="s">
        <v>96</v>
      </c>
      <c r="AY225" s="16" t="s">
        <v>278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6" t="s">
        <v>93</v>
      </c>
      <c r="BK225" s="248">
        <f>ROUND(I225*H225,2)</f>
        <v>0</v>
      </c>
      <c r="BL225" s="16" t="s">
        <v>285</v>
      </c>
      <c r="BM225" s="247" t="s">
        <v>1228</v>
      </c>
    </row>
    <row r="226" spans="2:65" s="1" customFormat="1" ht="21.6" customHeight="1">
      <c r="B226" s="38"/>
      <c r="C226" s="236" t="s">
        <v>758</v>
      </c>
      <c r="D226" s="236" t="s">
        <v>280</v>
      </c>
      <c r="E226" s="237" t="s">
        <v>2915</v>
      </c>
      <c r="F226" s="238" t="s">
        <v>2916</v>
      </c>
      <c r="G226" s="239" t="s">
        <v>2476</v>
      </c>
      <c r="H226" s="240">
        <v>23</v>
      </c>
      <c r="I226" s="241"/>
      <c r="J226" s="242">
        <f>ROUND(I226*H226,2)</f>
        <v>0</v>
      </c>
      <c r="K226" s="238" t="s">
        <v>2840</v>
      </c>
      <c r="L226" s="43"/>
      <c r="M226" s="243" t="s">
        <v>1</v>
      </c>
      <c r="N226" s="244" t="s">
        <v>51</v>
      </c>
      <c r="O226" s="86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AR226" s="247" t="s">
        <v>285</v>
      </c>
      <c r="AT226" s="247" t="s">
        <v>280</v>
      </c>
      <c r="AU226" s="247" t="s">
        <v>96</v>
      </c>
      <c r="AY226" s="16" t="s">
        <v>278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6" t="s">
        <v>93</v>
      </c>
      <c r="BK226" s="248">
        <f>ROUND(I226*H226,2)</f>
        <v>0</v>
      </c>
      <c r="BL226" s="16" t="s">
        <v>285</v>
      </c>
      <c r="BM226" s="247" t="s">
        <v>1241</v>
      </c>
    </row>
    <row r="227" spans="2:65" s="1" customFormat="1" ht="21.6" customHeight="1">
      <c r="B227" s="38"/>
      <c r="C227" s="236" t="s">
        <v>762</v>
      </c>
      <c r="D227" s="236" t="s">
        <v>280</v>
      </c>
      <c r="E227" s="237" t="s">
        <v>3024</v>
      </c>
      <c r="F227" s="238" t="s">
        <v>3025</v>
      </c>
      <c r="G227" s="239" t="s">
        <v>2476</v>
      </c>
      <c r="H227" s="240">
        <v>4</v>
      </c>
      <c r="I227" s="241"/>
      <c r="J227" s="242">
        <f>ROUND(I227*H227,2)</f>
        <v>0</v>
      </c>
      <c r="K227" s="238" t="s">
        <v>2840</v>
      </c>
      <c r="L227" s="43"/>
      <c r="M227" s="243" t="s">
        <v>1</v>
      </c>
      <c r="N227" s="244" t="s">
        <v>51</v>
      </c>
      <c r="O227" s="86"/>
      <c r="P227" s="245">
        <f>O227*H227</f>
        <v>0</v>
      </c>
      <c r="Q227" s="245">
        <v>0</v>
      </c>
      <c r="R227" s="245">
        <f>Q227*H227</f>
        <v>0</v>
      </c>
      <c r="S227" s="245">
        <v>0</v>
      </c>
      <c r="T227" s="246">
        <f>S227*H227</f>
        <v>0</v>
      </c>
      <c r="AR227" s="247" t="s">
        <v>285</v>
      </c>
      <c r="AT227" s="247" t="s">
        <v>280</v>
      </c>
      <c r="AU227" s="247" t="s">
        <v>96</v>
      </c>
      <c r="AY227" s="16" t="s">
        <v>278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6" t="s">
        <v>93</v>
      </c>
      <c r="BK227" s="248">
        <f>ROUND(I227*H227,2)</f>
        <v>0</v>
      </c>
      <c r="BL227" s="16" t="s">
        <v>285</v>
      </c>
      <c r="BM227" s="247" t="s">
        <v>1250</v>
      </c>
    </row>
    <row r="228" spans="2:65" s="1" customFormat="1" ht="14.4" customHeight="1">
      <c r="B228" s="38"/>
      <c r="C228" s="236" t="s">
        <v>766</v>
      </c>
      <c r="D228" s="236" t="s">
        <v>280</v>
      </c>
      <c r="E228" s="237" t="s">
        <v>3026</v>
      </c>
      <c r="F228" s="238" t="s">
        <v>3027</v>
      </c>
      <c r="G228" s="239" t="s">
        <v>2476</v>
      </c>
      <c r="H228" s="240">
        <v>54</v>
      </c>
      <c r="I228" s="241"/>
      <c r="J228" s="242">
        <f>ROUND(I228*H228,2)</f>
        <v>0</v>
      </c>
      <c r="K228" s="238" t="s">
        <v>2840</v>
      </c>
      <c r="L228" s="43"/>
      <c r="M228" s="243" t="s">
        <v>1</v>
      </c>
      <c r="N228" s="244" t="s">
        <v>51</v>
      </c>
      <c r="O228" s="86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AR228" s="247" t="s">
        <v>285</v>
      </c>
      <c r="AT228" s="247" t="s">
        <v>280</v>
      </c>
      <c r="AU228" s="247" t="s">
        <v>96</v>
      </c>
      <c r="AY228" s="16" t="s">
        <v>278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6" t="s">
        <v>93</v>
      </c>
      <c r="BK228" s="248">
        <f>ROUND(I228*H228,2)</f>
        <v>0</v>
      </c>
      <c r="BL228" s="16" t="s">
        <v>285</v>
      </c>
      <c r="BM228" s="247" t="s">
        <v>1261</v>
      </c>
    </row>
    <row r="229" spans="2:65" s="1" customFormat="1" ht="21.6" customHeight="1">
      <c r="B229" s="38"/>
      <c r="C229" s="236" t="s">
        <v>771</v>
      </c>
      <c r="D229" s="236" t="s">
        <v>280</v>
      </c>
      <c r="E229" s="237" t="s">
        <v>3028</v>
      </c>
      <c r="F229" s="238" t="s">
        <v>3029</v>
      </c>
      <c r="G229" s="239" t="s">
        <v>283</v>
      </c>
      <c r="H229" s="240">
        <v>1916</v>
      </c>
      <c r="I229" s="241"/>
      <c r="J229" s="242">
        <f>ROUND(I229*H229,2)</f>
        <v>0</v>
      </c>
      <c r="K229" s="238" t="s">
        <v>2840</v>
      </c>
      <c r="L229" s="43"/>
      <c r="M229" s="243" t="s">
        <v>1</v>
      </c>
      <c r="N229" s="244" t="s">
        <v>51</v>
      </c>
      <c r="O229" s="86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AR229" s="247" t="s">
        <v>285</v>
      </c>
      <c r="AT229" s="247" t="s">
        <v>280</v>
      </c>
      <c r="AU229" s="247" t="s">
        <v>96</v>
      </c>
      <c r="AY229" s="16" t="s">
        <v>278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6" t="s">
        <v>93</v>
      </c>
      <c r="BK229" s="248">
        <f>ROUND(I229*H229,2)</f>
        <v>0</v>
      </c>
      <c r="BL229" s="16" t="s">
        <v>285</v>
      </c>
      <c r="BM229" s="247" t="s">
        <v>1272</v>
      </c>
    </row>
    <row r="230" spans="2:65" s="1" customFormat="1" ht="32.4" customHeight="1">
      <c r="B230" s="38"/>
      <c r="C230" s="236" t="s">
        <v>775</v>
      </c>
      <c r="D230" s="236" t="s">
        <v>280</v>
      </c>
      <c r="E230" s="237" t="s">
        <v>3030</v>
      </c>
      <c r="F230" s="238" t="s">
        <v>3031</v>
      </c>
      <c r="G230" s="239" t="s">
        <v>283</v>
      </c>
      <c r="H230" s="240">
        <v>220</v>
      </c>
      <c r="I230" s="241"/>
      <c r="J230" s="242">
        <f>ROUND(I230*H230,2)</f>
        <v>0</v>
      </c>
      <c r="K230" s="238" t="s">
        <v>2840</v>
      </c>
      <c r="L230" s="43"/>
      <c r="M230" s="243" t="s">
        <v>1</v>
      </c>
      <c r="N230" s="244" t="s">
        <v>51</v>
      </c>
      <c r="O230" s="86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AR230" s="247" t="s">
        <v>285</v>
      </c>
      <c r="AT230" s="247" t="s">
        <v>280</v>
      </c>
      <c r="AU230" s="247" t="s">
        <v>96</v>
      </c>
      <c r="AY230" s="16" t="s">
        <v>278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6" t="s">
        <v>93</v>
      </c>
      <c r="BK230" s="248">
        <f>ROUND(I230*H230,2)</f>
        <v>0</v>
      </c>
      <c r="BL230" s="16" t="s">
        <v>285</v>
      </c>
      <c r="BM230" s="247" t="s">
        <v>1282</v>
      </c>
    </row>
    <row r="231" spans="2:65" s="1" customFormat="1" ht="21.6" customHeight="1">
      <c r="B231" s="38"/>
      <c r="C231" s="236" t="s">
        <v>780</v>
      </c>
      <c r="D231" s="236" t="s">
        <v>280</v>
      </c>
      <c r="E231" s="237" t="s">
        <v>3032</v>
      </c>
      <c r="F231" s="238" t="s">
        <v>3033</v>
      </c>
      <c r="G231" s="239" t="s">
        <v>2476</v>
      </c>
      <c r="H231" s="240">
        <v>1</v>
      </c>
      <c r="I231" s="241"/>
      <c r="J231" s="242">
        <f>ROUND(I231*H231,2)</f>
        <v>0</v>
      </c>
      <c r="K231" s="238" t="s">
        <v>2840</v>
      </c>
      <c r="L231" s="43"/>
      <c r="M231" s="243" t="s">
        <v>1</v>
      </c>
      <c r="N231" s="244" t="s">
        <v>51</v>
      </c>
      <c r="O231" s="86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AR231" s="247" t="s">
        <v>285</v>
      </c>
      <c r="AT231" s="247" t="s">
        <v>280</v>
      </c>
      <c r="AU231" s="247" t="s">
        <v>96</v>
      </c>
      <c r="AY231" s="16" t="s">
        <v>278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93</v>
      </c>
      <c r="BK231" s="248">
        <f>ROUND(I231*H231,2)</f>
        <v>0</v>
      </c>
      <c r="BL231" s="16" t="s">
        <v>285</v>
      </c>
      <c r="BM231" s="247" t="s">
        <v>1291</v>
      </c>
    </row>
    <row r="232" spans="2:65" s="1" customFormat="1" ht="14.4" customHeight="1">
      <c r="B232" s="38"/>
      <c r="C232" s="236" t="s">
        <v>784</v>
      </c>
      <c r="D232" s="236" t="s">
        <v>280</v>
      </c>
      <c r="E232" s="237" t="s">
        <v>3034</v>
      </c>
      <c r="F232" s="238" t="s">
        <v>3035</v>
      </c>
      <c r="G232" s="239" t="s">
        <v>2476</v>
      </c>
      <c r="H232" s="240">
        <v>2</v>
      </c>
      <c r="I232" s="241"/>
      <c r="J232" s="242">
        <f>ROUND(I232*H232,2)</f>
        <v>0</v>
      </c>
      <c r="K232" s="238" t="s">
        <v>2840</v>
      </c>
      <c r="L232" s="43"/>
      <c r="M232" s="243" t="s">
        <v>1</v>
      </c>
      <c r="N232" s="244" t="s">
        <v>51</v>
      </c>
      <c r="O232" s="86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AR232" s="247" t="s">
        <v>285</v>
      </c>
      <c r="AT232" s="247" t="s">
        <v>280</v>
      </c>
      <c r="AU232" s="247" t="s">
        <v>96</v>
      </c>
      <c r="AY232" s="16" t="s">
        <v>278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6" t="s">
        <v>93</v>
      </c>
      <c r="BK232" s="248">
        <f>ROUND(I232*H232,2)</f>
        <v>0</v>
      </c>
      <c r="BL232" s="16" t="s">
        <v>285</v>
      </c>
      <c r="BM232" s="247" t="s">
        <v>1300</v>
      </c>
    </row>
    <row r="233" spans="2:65" s="1" customFormat="1" ht="32.4" customHeight="1">
      <c r="B233" s="38"/>
      <c r="C233" s="236" t="s">
        <v>789</v>
      </c>
      <c r="D233" s="236" t="s">
        <v>280</v>
      </c>
      <c r="E233" s="237" t="s">
        <v>3036</v>
      </c>
      <c r="F233" s="238" t="s">
        <v>3037</v>
      </c>
      <c r="G233" s="239" t="s">
        <v>283</v>
      </c>
      <c r="H233" s="240">
        <v>100</v>
      </c>
      <c r="I233" s="241"/>
      <c r="J233" s="242">
        <f>ROUND(I233*H233,2)</f>
        <v>0</v>
      </c>
      <c r="K233" s="238" t="s">
        <v>2840</v>
      </c>
      <c r="L233" s="43"/>
      <c r="M233" s="243" t="s">
        <v>1</v>
      </c>
      <c r="N233" s="244" t="s">
        <v>51</v>
      </c>
      <c r="O233" s="86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47" t="s">
        <v>285</v>
      </c>
      <c r="AT233" s="247" t="s">
        <v>280</v>
      </c>
      <c r="AU233" s="247" t="s">
        <v>96</v>
      </c>
      <c r="AY233" s="16" t="s">
        <v>278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93</v>
      </c>
      <c r="BK233" s="248">
        <f>ROUND(I233*H233,2)</f>
        <v>0</v>
      </c>
      <c r="BL233" s="16" t="s">
        <v>285</v>
      </c>
      <c r="BM233" s="247" t="s">
        <v>1310</v>
      </c>
    </row>
    <row r="234" spans="2:65" s="1" customFormat="1" ht="21.6" customHeight="1">
      <c r="B234" s="38"/>
      <c r="C234" s="236" t="s">
        <v>793</v>
      </c>
      <c r="D234" s="236" t="s">
        <v>280</v>
      </c>
      <c r="E234" s="237" t="s">
        <v>3038</v>
      </c>
      <c r="F234" s="238" t="s">
        <v>3039</v>
      </c>
      <c r="G234" s="239" t="s">
        <v>2476</v>
      </c>
      <c r="H234" s="240">
        <v>1</v>
      </c>
      <c r="I234" s="241"/>
      <c r="J234" s="242">
        <f>ROUND(I234*H234,2)</f>
        <v>0</v>
      </c>
      <c r="K234" s="238" t="s">
        <v>2840</v>
      </c>
      <c r="L234" s="43"/>
      <c r="M234" s="243" t="s">
        <v>1</v>
      </c>
      <c r="N234" s="244" t="s">
        <v>51</v>
      </c>
      <c r="O234" s="86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AR234" s="247" t="s">
        <v>285</v>
      </c>
      <c r="AT234" s="247" t="s">
        <v>280</v>
      </c>
      <c r="AU234" s="247" t="s">
        <v>96</v>
      </c>
      <c r="AY234" s="16" t="s">
        <v>278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6" t="s">
        <v>93</v>
      </c>
      <c r="BK234" s="248">
        <f>ROUND(I234*H234,2)</f>
        <v>0</v>
      </c>
      <c r="BL234" s="16" t="s">
        <v>285</v>
      </c>
      <c r="BM234" s="247" t="s">
        <v>1320</v>
      </c>
    </row>
    <row r="235" spans="2:65" s="1" customFormat="1" ht="14.4" customHeight="1">
      <c r="B235" s="38"/>
      <c r="C235" s="236" t="s">
        <v>797</v>
      </c>
      <c r="D235" s="236" t="s">
        <v>280</v>
      </c>
      <c r="E235" s="237" t="s">
        <v>3040</v>
      </c>
      <c r="F235" s="238" t="s">
        <v>3041</v>
      </c>
      <c r="G235" s="239" t="s">
        <v>283</v>
      </c>
      <c r="H235" s="240">
        <v>17</v>
      </c>
      <c r="I235" s="241"/>
      <c r="J235" s="242">
        <f>ROUND(I235*H235,2)</f>
        <v>0</v>
      </c>
      <c r="K235" s="238" t="s">
        <v>2840</v>
      </c>
      <c r="L235" s="43"/>
      <c r="M235" s="243" t="s">
        <v>1</v>
      </c>
      <c r="N235" s="244" t="s">
        <v>51</v>
      </c>
      <c r="O235" s="86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AR235" s="247" t="s">
        <v>285</v>
      </c>
      <c r="AT235" s="247" t="s">
        <v>280</v>
      </c>
      <c r="AU235" s="247" t="s">
        <v>96</v>
      </c>
      <c r="AY235" s="16" t="s">
        <v>278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6" t="s">
        <v>93</v>
      </c>
      <c r="BK235" s="248">
        <f>ROUND(I235*H235,2)</f>
        <v>0</v>
      </c>
      <c r="BL235" s="16" t="s">
        <v>285</v>
      </c>
      <c r="BM235" s="247" t="s">
        <v>1330</v>
      </c>
    </row>
    <row r="236" spans="2:65" s="1" customFormat="1" ht="14.4" customHeight="1">
      <c r="B236" s="38"/>
      <c r="C236" s="236" t="s">
        <v>802</v>
      </c>
      <c r="D236" s="236" t="s">
        <v>280</v>
      </c>
      <c r="E236" s="237" t="s">
        <v>3042</v>
      </c>
      <c r="F236" s="238" t="s">
        <v>3043</v>
      </c>
      <c r="G236" s="239" t="s">
        <v>2476</v>
      </c>
      <c r="H236" s="240">
        <v>3</v>
      </c>
      <c r="I236" s="241"/>
      <c r="J236" s="242">
        <f>ROUND(I236*H236,2)</f>
        <v>0</v>
      </c>
      <c r="K236" s="238" t="s">
        <v>2840</v>
      </c>
      <c r="L236" s="43"/>
      <c r="M236" s="243" t="s">
        <v>1</v>
      </c>
      <c r="N236" s="244" t="s">
        <v>51</v>
      </c>
      <c r="O236" s="86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AR236" s="247" t="s">
        <v>285</v>
      </c>
      <c r="AT236" s="247" t="s">
        <v>280</v>
      </c>
      <c r="AU236" s="247" t="s">
        <v>96</v>
      </c>
      <c r="AY236" s="16" t="s">
        <v>278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6" t="s">
        <v>93</v>
      </c>
      <c r="BK236" s="248">
        <f>ROUND(I236*H236,2)</f>
        <v>0</v>
      </c>
      <c r="BL236" s="16" t="s">
        <v>285</v>
      </c>
      <c r="BM236" s="247" t="s">
        <v>1340</v>
      </c>
    </row>
    <row r="237" spans="2:65" s="1" customFormat="1" ht="14.4" customHeight="1">
      <c r="B237" s="38"/>
      <c r="C237" s="236" t="s">
        <v>807</v>
      </c>
      <c r="D237" s="236" t="s">
        <v>280</v>
      </c>
      <c r="E237" s="237" t="s">
        <v>3044</v>
      </c>
      <c r="F237" s="238" t="s">
        <v>3045</v>
      </c>
      <c r="G237" s="239" t="s">
        <v>2476</v>
      </c>
      <c r="H237" s="240">
        <v>2</v>
      </c>
      <c r="I237" s="241"/>
      <c r="J237" s="242">
        <f>ROUND(I237*H237,2)</f>
        <v>0</v>
      </c>
      <c r="K237" s="238" t="s">
        <v>2840</v>
      </c>
      <c r="L237" s="43"/>
      <c r="M237" s="243" t="s">
        <v>1</v>
      </c>
      <c r="N237" s="244" t="s">
        <v>51</v>
      </c>
      <c r="O237" s="86"/>
      <c r="P237" s="245">
        <f>O237*H237</f>
        <v>0</v>
      </c>
      <c r="Q237" s="245">
        <v>0</v>
      </c>
      <c r="R237" s="245">
        <f>Q237*H237</f>
        <v>0</v>
      </c>
      <c r="S237" s="245">
        <v>0</v>
      </c>
      <c r="T237" s="246">
        <f>S237*H237</f>
        <v>0</v>
      </c>
      <c r="AR237" s="247" t="s">
        <v>285</v>
      </c>
      <c r="AT237" s="247" t="s">
        <v>280</v>
      </c>
      <c r="AU237" s="247" t="s">
        <v>96</v>
      </c>
      <c r="AY237" s="16" t="s">
        <v>278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6" t="s">
        <v>93</v>
      </c>
      <c r="BK237" s="248">
        <f>ROUND(I237*H237,2)</f>
        <v>0</v>
      </c>
      <c r="BL237" s="16" t="s">
        <v>285</v>
      </c>
      <c r="BM237" s="247" t="s">
        <v>1350</v>
      </c>
    </row>
    <row r="238" spans="2:65" s="1" customFormat="1" ht="14.4" customHeight="1">
      <c r="B238" s="38"/>
      <c r="C238" s="236" t="s">
        <v>811</v>
      </c>
      <c r="D238" s="236" t="s">
        <v>280</v>
      </c>
      <c r="E238" s="237" t="s">
        <v>3044</v>
      </c>
      <c r="F238" s="238" t="s">
        <v>3045</v>
      </c>
      <c r="G238" s="239" t="s">
        <v>2476</v>
      </c>
      <c r="H238" s="240">
        <v>5</v>
      </c>
      <c r="I238" s="241"/>
      <c r="J238" s="242">
        <f>ROUND(I238*H238,2)</f>
        <v>0</v>
      </c>
      <c r="K238" s="238" t="s">
        <v>2840</v>
      </c>
      <c r="L238" s="43"/>
      <c r="M238" s="243" t="s">
        <v>1</v>
      </c>
      <c r="N238" s="244" t="s">
        <v>51</v>
      </c>
      <c r="O238" s="86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AR238" s="247" t="s">
        <v>285</v>
      </c>
      <c r="AT238" s="247" t="s">
        <v>280</v>
      </c>
      <c r="AU238" s="247" t="s">
        <v>96</v>
      </c>
      <c r="AY238" s="16" t="s">
        <v>278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6" t="s">
        <v>93</v>
      </c>
      <c r="BK238" s="248">
        <f>ROUND(I238*H238,2)</f>
        <v>0</v>
      </c>
      <c r="BL238" s="16" t="s">
        <v>285</v>
      </c>
      <c r="BM238" s="247" t="s">
        <v>1358</v>
      </c>
    </row>
    <row r="239" spans="2:63" s="11" customFormat="1" ht="22.8" customHeight="1">
      <c r="B239" s="220"/>
      <c r="C239" s="221"/>
      <c r="D239" s="222" t="s">
        <v>85</v>
      </c>
      <c r="E239" s="234" t="s">
        <v>2567</v>
      </c>
      <c r="F239" s="234" t="s">
        <v>3046</v>
      </c>
      <c r="G239" s="221"/>
      <c r="H239" s="221"/>
      <c r="I239" s="224"/>
      <c r="J239" s="235">
        <f>BK239</f>
        <v>0</v>
      </c>
      <c r="K239" s="221"/>
      <c r="L239" s="226"/>
      <c r="M239" s="227"/>
      <c r="N239" s="228"/>
      <c r="O239" s="228"/>
      <c r="P239" s="229">
        <f>SUM(P240:P243)</f>
        <v>0</v>
      </c>
      <c r="Q239" s="228"/>
      <c r="R239" s="229">
        <f>SUM(R240:R243)</f>
        <v>0</v>
      </c>
      <c r="S239" s="228"/>
      <c r="T239" s="230">
        <f>SUM(T240:T243)</f>
        <v>0</v>
      </c>
      <c r="AR239" s="231" t="s">
        <v>93</v>
      </c>
      <c r="AT239" s="232" t="s">
        <v>85</v>
      </c>
      <c r="AU239" s="232" t="s">
        <v>93</v>
      </c>
      <c r="AY239" s="231" t="s">
        <v>278</v>
      </c>
      <c r="BK239" s="233">
        <f>SUM(BK240:BK243)</f>
        <v>0</v>
      </c>
    </row>
    <row r="240" spans="2:65" s="1" customFormat="1" ht="21.6" customHeight="1">
      <c r="B240" s="38"/>
      <c r="C240" s="236" t="s">
        <v>818</v>
      </c>
      <c r="D240" s="236" t="s">
        <v>280</v>
      </c>
      <c r="E240" s="237" t="s">
        <v>3047</v>
      </c>
      <c r="F240" s="238" t="s">
        <v>3048</v>
      </c>
      <c r="G240" s="239" t="s">
        <v>283</v>
      </c>
      <c r="H240" s="240">
        <v>15</v>
      </c>
      <c r="I240" s="241"/>
      <c r="J240" s="242">
        <f>ROUND(I240*H240,2)</f>
        <v>0</v>
      </c>
      <c r="K240" s="238" t="s">
        <v>2840</v>
      </c>
      <c r="L240" s="43"/>
      <c r="M240" s="243" t="s">
        <v>1</v>
      </c>
      <c r="N240" s="244" t="s">
        <v>51</v>
      </c>
      <c r="O240" s="86"/>
      <c r="P240" s="245">
        <f>O240*H240</f>
        <v>0</v>
      </c>
      <c r="Q240" s="245">
        <v>0</v>
      </c>
      <c r="R240" s="245">
        <f>Q240*H240</f>
        <v>0</v>
      </c>
      <c r="S240" s="245">
        <v>0</v>
      </c>
      <c r="T240" s="246">
        <f>S240*H240</f>
        <v>0</v>
      </c>
      <c r="AR240" s="247" t="s">
        <v>285</v>
      </c>
      <c r="AT240" s="247" t="s">
        <v>280</v>
      </c>
      <c r="AU240" s="247" t="s">
        <v>96</v>
      </c>
      <c r="AY240" s="16" t="s">
        <v>278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6" t="s">
        <v>93</v>
      </c>
      <c r="BK240" s="248">
        <f>ROUND(I240*H240,2)</f>
        <v>0</v>
      </c>
      <c r="BL240" s="16" t="s">
        <v>285</v>
      </c>
      <c r="BM240" s="247" t="s">
        <v>1366</v>
      </c>
    </row>
    <row r="241" spans="2:65" s="1" customFormat="1" ht="14.4" customHeight="1">
      <c r="B241" s="38"/>
      <c r="C241" s="236" t="s">
        <v>822</v>
      </c>
      <c r="D241" s="236" t="s">
        <v>280</v>
      </c>
      <c r="E241" s="237" t="s">
        <v>3049</v>
      </c>
      <c r="F241" s="238" t="s">
        <v>3050</v>
      </c>
      <c r="G241" s="239" t="s">
        <v>312</v>
      </c>
      <c r="H241" s="240">
        <v>15</v>
      </c>
      <c r="I241" s="241"/>
      <c r="J241" s="242">
        <f>ROUND(I241*H241,2)</f>
        <v>0</v>
      </c>
      <c r="K241" s="238" t="s">
        <v>2840</v>
      </c>
      <c r="L241" s="43"/>
      <c r="M241" s="243" t="s">
        <v>1</v>
      </c>
      <c r="N241" s="244" t="s">
        <v>51</v>
      </c>
      <c r="O241" s="86"/>
      <c r="P241" s="245">
        <f>O241*H241</f>
        <v>0</v>
      </c>
      <c r="Q241" s="245">
        <v>0</v>
      </c>
      <c r="R241" s="245">
        <f>Q241*H241</f>
        <v>0</v>
      </c>
      <c r="S241" s="245">
        <v>0</v>
      </c>
      <c r="T241" s="246">
        <f>S241*H241</f>
        <v>0</v>
      </c>
      <c r="AR241" s="247" t="s">
        <v>285</v>
      </c>
      <c r="AT241" s="247" t="s">
        <v>280</v>
      </c>
      <c r="AU241" s="247" t="s">
        <v>96</v>
      </c>
      <c r="AY241" s="16" t="s">
        <v>278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6" t="s">
        <v>93</v>
      </c>
      <c r="BK241" s="248">
        <f>ROUND(I241*H241,2)</f>
        <v>0</v>
      </c>
      <c r="BL241" s="16" t="s">
        <v>285</v>
      </c>
      <c r="BM241" s="247" t="s">
        <v>1374</v>
      </c>
    </row>
    <row r="242" spans="2:65" s="1" customFormat="1" ht="14.4" customHeight="1">
      <c r="B242" s="38"/>
      <c r="C242" s="236" t="s">
        <v>826</v>
      </c>
      <c r="D242" s="236" t="s">
        <v>280</v>
      </c>
      <c r="E242" s="237" t="s">
        <v>3051</v>
      </c>
      <c r="F242" s="238" t="s">
        <v>3052</v>
      </c>
      <c r="G242" s="239" t="s">
        <v>312</v>
      </c>
      <c r="H242" s="240">
        <v>15</v>
      </c>
      <c r="I242" s="241"/>
      <c r="J242" s="242">
        <f>ROUND(I242*H242,2)</f>
        <v>0</v>
      </c>
      <c r="K242" s="238" t="s">
        <v>2840</v>
      </c>
      <c r="L242" s="43"/>
      <c r="M242" s="243" t="s">
        <v>1</v>
      </c>
      <c r="N242" s="244" t="s">
        <v>51</v>
      </c>
      <c r="O242" s="86"/>
      <c r="P242" s="245">
        <f>O242*H242</f>
        <v>0</v>
      </c>
      <c r="Q242" s="245">
        <v>0</v>
      </c>
      <c r="R242" s="245">
        <f>Q242*H242</f>
        <v>0</v>
      </c>
      <c r="S242" s="245">
        <v>0</v>
      </c>
      <c r="T242" s="246">
        <f>S242*H242</f>
        <v>0</v>
      </c>
      <c r="AR242" s="247" t="s">
        <v>285</v>
      </c>
      <c r="AT242" s="247" t="s">
        <v>280</v>
      </c>
      <c r="AU242" s="247" t="s">
        <v>96</v>
      </c>
      <c r="AY242" s="16" t="s">
        <v>278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6" t="s">
        <v>93</v>
      </c>
      <c r="BK242" s="248">
        <f>ROUND(I242*H242,2)</f>
        <v>0</v>
      </c>
      <c r="BL242" s="16" t="s">
        <v>285</v>
      </c>
      <c r="BM242" s="247" t="s">
        <v>1382</v>
      </c>
    </row>
    <row r="243" spans="2:65" s="1" customFormat="1" ht="21.6" customHeight="1">
      <c r="B243" s="38"/>
      <c r="C243" s="236" t="s">
        <v>833</v>
      </c>
      <c r="D243" s="236" t="s">
        <v>280</v>
      </c>
      <c r="E243" s="237" t="s">
        <v>3053</v>
      </c>
      <c r="F243" s="238" t="s">
        <v>3054</v>
      </c>
      <c r="G243" s="239" t="s">
        <v>283</v>
      </c>
      <c r="H243" s="240">
        <v>15</v>
      </c>
      <c r="I243" s="241"/>
      <c r="J243" s="242">
        <f>ROUND(I243*H243,2)</f>
        <v>0</v>
      </c>
      <c r="K243" s="238" t="s">
        <v>2840</v>
      </c>
      <c r="L243" s="43"/>
      <c r="M243" s="243" t="s">
        <v>1</v>
      </c>
      <c r="N243" s="244" t="s">
        <v>51</v>
      </c>
      <c r="O243" s="86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AR243" s="247" t="s">
        <v>285</v>
      </c>
      <c r="AT243" s="247" t="s">
        <v>280</v>
      </c>
      <c r="AU243" s="247" t="s">
        <v>96</v>
      </c>
      <c r="AY243" s="16" t="s">
        <v>278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6" t="s">
        <v>93</v>
      </c>
      <c r="BK243" s="248">
        <f>ROUND(I243*H243,2)</f>
        <v>0</v>
      </c>
      <c r="BL243" s="16" t="s">
        <v>285</v>
      </c>
      <c r="BM243" s="247" t="s">
        <v>1392</v>
      </c>
    </row>
    <row r="244" spans="2:63" s="11" customFormat="1" ht="22.8" customHeight="1">
      <c r="B244" s="220"/>
      <c r="C244" s="221"/>
      <c r="D244" s="222" t="s">
        <v>85</v>
      </c>
      <c r="E244" s="234" t="s">
        <v>2608</v>
      </c>
      <c r="F244" s="234" t="s">
        <v>3055</v>
      </c>
      <c r="G244" s="221"/>
      <c r="H244" s="221"/>
      <c r="I244" s="224"/>
      <c r="J244" s="235">
        <f>BK244</f>
        <v>0</v>
      </c>
      <c r="K244" s="221"/>
      <c r="L244" s="226"/>
      <c r="M244" s="227"/>
      <c r="N244" s="228"/>
      <c r="O244" s="228"/>
      <c r="P244" s="229">
        <f>SUM(P245:P255)</f>
        <v>0</v>
      </c>
      <c r="Q244" s="228"/>
      <c r="R244" s="229">
        <f>SUM(R245:R255)</f>
        <v>0</v>
      </c>
      <c r="S244" s="228"/>
      <c r="T244" s="230">
        <f>SUM(T245:T255)</f>
        <v>0</v>
      </c>
      <c r="AR244" s="231" t="s">
        <v>93</v>
      </c>
      <c r="AT244" s="232" t="s">
        <v>85</v>
      </c>
      <c r="AU244" s="232" t="s">
        <v>93</v>
      </c>
      <c r="AY244" s="231" t="s">
        <v>278</v>
      </c>
      <c r="BK244" s="233">
        <f>SUM(BK245:BK255)</f>
        <v>0</v>
      </c>
    </row>
    <row r="245" spans="2:65" s="1" customFormat="1" ht="14.4" customHeight="1">
      <c r="B245" s="38"/>
      <c r="C245" s="236" t="s">
        <v>838</v>
      </c>
      <c r="D245" s="236" t="s">
        <v>280</v>
      </c>
      <c r="E245" s="237" t="s">
        <v>3056</v>
      </c>
      <c r="F245" s="238" t="s">
        <v>3057</v>
      </c>
      <c r="G245" s="239" t="s">
        <v>2476</v>
      </c>
      <c r="H245" s="240">
        <v>173</v>
      </c>
      <c r="I245" s="241"/>
      <c r="J245" s="242">
        <f>ROUND(I245*H245,2)</f>
        <v>0</v>
      </c>
      <c r="K245" s="238" t="s">
        <v>2840</v>
      </c>
      <c r="L245" s="43"/>
      <c r="M245" s="243" t="s">
        <v>1</v>
      </c>
      <c r="N245" s="244" t="s">
        <v>51</v>
      </c>
      <c r="O245" s="86"/>
      <c r="P245" s="245">
        <f>O245*H245</f>
        <v>0</v>
      </c>
      <c r="Q245" s="245">
        <v>0</v>
      </c>
      <c r="R245" s="245">
        <f>Q245*H245</f>
        <v>0</v>
      </c>
      <c r="S245" s="245">
        <v>0</v>
      </c>
      <c r="T245" s="246">
        <f>S245*H245</f>
        <v>0</v>
      </c>
      <c r="AR245" s="247" t="s">
        <v>285</v>
      </c>
      <c r="AT245" s="247" t="s">
        <v>280</v>
      </c>
      <c r="AU245" s="247" t="s">
        <v>96</v>
      </c>
      <c r="AY245" s="16" t="s">
        <v>278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6" t="s">
        <v>93</v>
      </c>
      <c r="BK245" s="248">
        <f>ROUND(I245*H245,2)</f>
        <v>0</v>
      </c>
      <c r="BL245" s="16" t="s">
        <v>285</v>
      </c>
      <c r="BM245" s="247" t="s">
        <v>1401</v>
      </c>
    </row>
    <row r="246" spans="2:65" s="1" customFormat="1" ht="14.4" customHeight="1">
      <c r="B246" s="38"/>
      <c r="C246" s="236" t="s">
        <v>843</v>
      </c>
      <c r="D246" s="236" t="s">
        <v>280</v>
      </c>
      <c r="E246" s="237" t="s">
        <v>3058</v>
      </c>
      <c r="F246" s="238" t="s">
        <v>3059</v>
      </c>
      <c r="G246" s="239" t="s">
        <v>283</v>
      </c>
      <c r="H246" s="240">
        <v>70</v>
      </c>
      <c r="I246" s="241"/>
      <c r="J246" s="242">
        <f>ROUND(I246*H246,2)</f>
        <v>0</v>
      </c>
      <c r="K246" s="238" t="s">
        <v>2840</v>
      </c>
      <c r="L246" s="43"/>
      <c r="M246" s="243" t="s">
        <v>1</v>
      </c>
      <c r="N246" s="244" t="s">
        <v>51</v>
      </c>
      <c r="O246" s="86"/>
      <c r="P246" s="245">
        <f>O246*H246</f>
        <v>0</v>
      </c>
      <c r="Q246" s="245">
        <v>0</v>
      </c>
      <c r="R246" s="245">
        <f>Q246*H246</f>
        <v>0</v>
      </c>
      <c r="S246" s="245">
        <v>0</v>
      </c>
      <c r="T246" s="246">
        <f>S246*H246</f>
        <v>0</v>
      </c>
      <c r="AR246" s="247" t="s">
        <v>285</v>
      </c>
      <c r="AT246" s="247" t="s">
        <v>280</v>
      </c>
      <c r="AU246" s="247" t="s">
        <v>96</v>
      </c>
      <c r="AY246" s="16" t="s">
        <v>278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6" t="s">
        <v>93</v>
      </c>
      <c r="BK246" s="248">
        <f>ROUND(I246*H246,2)</f>
        <v>0</v>
      </c>
      <c r="BL246" s="16" t="s">
        <v>285</v>
      </c>
      <c r="BM246" s="247" t="s">
        <v>1409</v>
      </c>
    </row>
    <row r="247" spans="2:65" s="1" customFormat="1" ht="14.4" customHeight="1">
      <c r="B247" s="38"/>
      <c r="C247" s="236" t="s">
        <v>848</v>
      </c>
      <c r="D247" s="236" t="s">
        <v>280</v>
      </c>
      <c r="E247" s="237" t="s">
        <v>3060</v>
      </c>
      <c r="F247" s="238" t="s">
        <v>3061</v>
      </c>
      <c r="G247" s="239" t="s">
        <v>283</v>
      </c>
      <c r="H247" s="240">
        <v>150</v>
      </c>
      <c r="I247" s="241"/>
      <c r="J247" s="242">
        <f>ROUND(I247*H247,2)</f>
        <v>0</v>
      </c>
      <c r="K247" s="238" t="s">
        <v>2840</v>
      </c>
      <c r="L247" s="43"/>
      <c r="M247" s="243" t="s">
        <v>1</v>
      </c>
      <c r="N247" s="244" t="s">
        <v>51</v>
      </c>
      <c r="O247" s="86"/>
      <c r="P247" s="245">
        <f>O247*H247</f>
        <v>0</v>
      </c>
      <c r="Q247" s="245">
        <v>0</v>
      </c>
      <c r="R247" s="245">
        <f>Q247*H247</f>
        <v>0</v>
      </c>
      <c r="S247" s="245">
        <v>0</v>
      </c>
      <c r="T247" s="246">
        <f>S247*H247</f>
        <v>0</v>
      </c>
      <c r="AR247" s="247" t="s">
        <v>285</v>
      </c>
      <c r="AT247" s="247" t="s">
        <v>280</v>
      </c>
      <c r="AU247" s="247" t="s">
        <v>96</v>
      </c>
      <c r="AY247" s="16" t="s">
        <v>278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6" t="s">
        <v>93</v>
      </c>
      <c r="BK247" s="248">
        <f>ROUND(I247*H247,2)</f>
        <v>0</v>
      </c>
      <c r="BL247" s="16" t="s">
        <v>285</v>
      </c>
      <c r="BM247" s="247" t="s">
        <v>1417</v>
      </c>
    </row>
    <row r="248" spans="2:65" s="1" customFormat="1" ht="14.4" customHeight="1">
      <c r="B248" s="38"/>
      <c r="C248" s="236" t="s">
        <v>853</v>
      </c>
      <c r="D248" s="236" t="s">
        <v>280</v>
      </c>
      <c r="E248" s="237" t="s">
        <v>3062</v>
      </c>
      <c r="F248" s="238" t="s">
        <v>3063</v>
      </c>
      <c r="G248" s="239" t="s">
        <v>2476</v>
      </c>
      <c r="H248" s="240">
        <v>180</v>
      </c>
      <c r="I248" s="241"/>
      <c r="J248" s="242">
        <f>ROUND(I248*H248,2)</f>
        <v>0</v>
      </c>
      <c r="K248" s="238" t="s">
        <v>2840</v>
      </c>
      <c r="L248" s="43"/>
      <c r="M248" s="243" t="s">
        <v>1</v>
      </c>
      <c r="N248" s="244" t="s">
        <v>51</v>
      </c>
      <c r="O248" s="86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AR248" s="247" t="s">
        <v>285</v>
      </c>
      <c r="AT248" s="247" t="s">
        <v>280</v>
      </c>
      <c r="AU248" s="247" t="s">
        <v>96</v>
      </c>
      <c r="AY248" s="16" t="s">
        <v>278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6" t="s">
        <v>93</v>
      </c>
      <c r="BK248" s="248">
        <f>ROUND(I248*H248,2)</f>
        <v>0</v>
      </c>
      <c r="BL248" s="16" t="s">
        <v>285</v>
      </c>
      <c r="BM248" s="247" t="s">
        <v>1426</v>
      </c>
    </row>
    <row r="249" spans="2:65" s="1" customFormat="1" ht="14.4" customHeight="1">
      <c r="B249" s="38"/>
      <c r="C249" s="236" t="s">
        <v>858</v>
      </c>
      <c r="D249" s="236" t="s">
        <v>280</v>
      </c>
      <c r="E249" s="237" t="s">
        <v>3064</v>
      </c>
      <c r="F249" s="238" t="s">
        <v>3065</v>
      </c>
      <c r="G249" s="239" t="s">
        <v>2476</v>
      </c>
      <c r="H249" s="240">
        <v>2</v>
      </c>
      <c r="I249" s="241"/>
      <c r="J249" s="242">
        <f>ROUND(I249*H249,2)</f>
        <v>0</v>
      </c>
      <c r="K249" s="238" t="s">
        <v>2840</v>
      </c>
      <c r="L249" s="43"/>
      <c r="M249" s="243" t="s">
        <v>1</v>
      </c>
      <c r="N249" s="244" t="s">
        <v>51</v>
      </c>
      <c r="O249" s="86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AR249" s="247" t="s">
        <v>285</v>
      </c>
      <c r="AT249" s="247" t="s">
        <v>280</v>
      </c>
      <c r="AU249" s="247" t="s">
        <v>96</v>
      </c>
      <c r="AY249" s="16" t="s">
        <v>278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6" t="s">
        <v>93</v>
      </c>
      <c r="BK249" s="248">
        <f>ROUND(I249*H249,2)</f>
        <v>0</v>
      </c>
      <c r="BL249" s="16" t="s">
        <v>285</v>
      </c>
      <c r="BM249" s="247" t="s">
        <v>1436</v>
      </c>
    </row>
    <row r="250" spans="2:65" s="1" customFormat="1" ht="14.4" customHeight="1">
      <c r="B250" s="38"/>
      <c r="C250" s="236" t="s">
        <v>863</v>
      </c>
      <c r="D250" s="236" t="s">
        <v>280</v>
      </c>
      <c r="E250" s="237" t="s">
        <v>3066</v>
      </c>
      <c r="F250" s="238" t="s">
        <v>3067</v>
      </c>
      <c r="G250" s="239" t="s">
        <v>2476</v>
      </c>
      <c r="H250" s="240">
        <v>26</v>
      </c>
      <c r="I250" s="241"/>
      <c r="J250" s="242">
        <f>ROUND(I250*H250,2)</f>
        <v>0</v>
      </c>
      <c r="K250" s="238" t="s">
        <v>2840</v>
      </c>
      <c r="L250" s="43"/>
      <c r="M250" s="243" t="s">
        <v>1</v>
      </c>
      <c r="N250" s="244" t="s">
        <v>51</v>
      </c>
      <c r="O250" s="86"/>
      <c r="P250" s="245">
        <f>O250*H250</f>
        <v>0</v>
      </c>
      <c r="Q250" s="245">
        <v>0</v>
      </c>
      <c r="R250" s="245">
        <f>Q250*H250</f>
        <v>0</v>
      </c>
      <c r="S250" s="245">
        <v>0</v>
      </c>
      <c r="T250" s="246">
        <f>S250*H250</f>
        <v>0</v>
      </c>
      <c r="AR250" s="247" t="s">
        <v>285</v>
      </c>
      <c r="AT250" s="247" t="s">
        <v>280</v>
      </c>
      <c r="AU250" s="247" t="s">
        <v>96</v>
      </c>
      <c r="AY250" s="16" t="s">
        <v>278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6" t="s">
        <v>93</v>
      </c>
      <c r="BK250" s="248">
        <f>ROUND(I250*H250,2)</f>
        <v>0</v>
      </c>
      <c r="BL250" s="16" t="s">
        <v>285</v>
      </c>
      <c r="BM250" s="247" t="s">
        <v>1446</v>
      </c>
    </row>
    <row r="251" spans="2:65" s="1" customFormat="1" ht="14.4" customHeight="1">
      <c r="B251" s="38"/>
      <c r="C251" s="236" t="s">
        <v>868</v>
      </c>
      <c r="D251" s="236" t="s">
        <v>280</v>
      </c>
      <c r="E251" s="237" t="s">
        <v>3068</v>
      </c>
      <c r="F251" s="238" t="s">
        <v>3069</v>
      </c>
      <c r="G251" s="239" t="s">
        <v>2476</v>
      </c>
      <c r="H251" s="240">
        <v>9</v>
      </c>
      <c r="I251" s="241"/>
      <c r="J251" s="242">
        <f>ROUND(I251*H251,2)</f>
        <v>0</v>
      </c>
      <c r="K251" s="238" t="s">
        <v>2840</v>
      </c>
      <c r="L251" s="43"/>
      <c r="M251" s="243" t="s">
        <v>1</v>
      </c>
      <c r="N251" s="244" t="s">
        <v>51</v>
      </c>
      <c r="O251" s="86"/>
      <c r="P251" s="245">
        <f>O251*H251</f>
        <v>0</v>
      </c>
      <c r="Q251" s="245">
        <v>0</v>
      </c>
      <c r="R251" s="245">
        <f>Q251*H251</f>
        <v>0</v>
      </c>
      <c r="S251" s="245">
        <v>0</v>
      </c>
      <c r="T251" s="246">
        <f>S251*H251</f>
        <v>0</v>
      </c>
      <c r="AR251" s="247" t="s">
        <v>285</v>
      </c>
      <c r="AT251" s="247" t="s">
        <v>280</v>
      </c>
      <c r="AU251" s="247" t="s">
        <v>96</v>
      </c>
      <c r="AY251" s="16" t="s">
        <v>278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6" t="s">
        <v>93</v>
      </c>
      <c r="BK251" s="248">
        <f>ROUND(I251*H251,2)</f>
        <v>0</v>
      </c>
      <c r="BL251" s="16" t="s">
        <v>285</v>
      </c>
      <c r="BM251" s="247" t="s">
        <v>1457</v>
      </c>
    </row>
    <row r="252" spans="2:65" s="1" customFormat="1" ht="14.4" customHeight="1">
      <c r="B252" s="38"/>
      <c r="C252" s="236" t="s">
        <v>874</v>
      </c>
      <c r="D252" s="236" t="s">
        <v>280</v>
      </c>
      <c r="E252" s="237" t="s">
        <v>3070</v>
      </c>
      <c r="F252" s="238" t="s">
        <v>3071</v>
      </c>
      <c r="G252" s="239" t="s">
        <v>333</v>
      </c>
      <c r="H252" s="240">
        <v>10.5</v>
      </c>
      <c r="I252" s="241"/>
      <c r="J252" s="242">
        <f>ROUND(I252*H252,2)</f>
        <v>0</v>
      </c>
      <c r="K252" s="238" t="s">
        <v>2840</v>
      </c>
      <c r="L252" s="43"/>
      <c r="M252" s="243" t="s">
        <v>1</v>
      </c>
      <c r="N252" s="244" t="s">
        <v>51</v>
      </c>
      <c r="O252" s="86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AR252" s="247" t="s">
        <v>285</v>
      </c>
      <c r="AT252" s="247" t="s">
        <v>280</v>
      </c>
      <c r="AU252" s="247" t="s">
        <v>96</v>
      </c>
      <c r="AY252" s="16" t="s">
        <v>278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6" t="s">
        <v>93</v>
      </c>
      <c r="BK252" s="248">
        <f>ROUND(I252*H252,2)</f>
        <v>0</v>
      </c>
      <c r="BL252" s="16" t="s">
        <v>285</v>
      </c>
      <c r="BM252" s="247" t="s">
        <v>1469</v>
      </c>
    </row>
    <row r="253" spans="2:65" s="1" customFormat="1" ht="21.6" customHeight="1">
      <c r="B253" s="38"/>
      <c r="C253" s="236" t="s">
        <v>879</v>
      </c>
      <c r="D253" s="236" t="s">
        <v>280</v>
      </c>
      <c r="E253" s="237" t="s">
        <v>3072</v>
      </c>
      <c r="F253" s="238" t="s">
        <v>3073</v>
      </c>
      <c r="G253" s="239" t="s">
        <v>333</v>
      </c>
      <c r="H253" s="240">
        <v>10.5</v>
      </c>
      <c r="I253" s="241"/>
      <c r="J253" s="242">
        <f>ROUND(I253*H253,2)</f>
        <v>0</v>
      </c>
      <c r="K253" s="238" t="s">
        <v>2840</v>
      </c>
      <c r="L253" s="43"/>
      <c r="M253" s="243" t="s">
        <v>1</v>
      </c>
      <c r="N253" s="244" t="s">
        <v>51</v>
      </c>
      <c r="O253" s="86"/>
      <c r="P253" s="245">
        <f>O253*H253</f>
        <v>0</v>
      </c>
      <c r="Q253" s="245">
        <v>0</v>
      </c>
      <c r="R253" s="245">
        <f>Q253*H253</f>
        <v>0</v>
      </c>
      <c r="S253" s="245">
        <v>0</v>
      </c>
      <c r="T253" s="246">
        <f>S253*H253</f>
        <v>0</v>
      </c>
      <c r="AR253" s="247" t="s">
        <v>285</v>
      </c>
      <c r="AT253" s="247" t="s">
        <v>280</v>
      </c>
      <c r="AU253" s="247" t="s">
        <v>96</v>
      </c>
      <c r="AY253" s="16" t="s">
        <v>278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6" t="s">
        <v>93</v>
      </c>
      <c r="BK253" s="248">
        <f>ROUND(I253*H253,2)</f>
        <v>0</v>
      </c>
      <c r="BL253" s="16" t="s">
        <v>285</v>
      </c>
      <c r="BM253" s="247" t="s">
        <v>1479</v>
      </c>
    </row>
    <row r="254" spans="2:65" s="1" customFormat="1" ht="14.4" customHeight="1">
      <c r="B254" s="38"/>
      <c r="C254" s="236" t="s">
        <v>884</v>
      </c>
      <c r="D254" s="236" t="s">
        <v>280</v>
      </c>
      <c r="E254" s="237" t="s">
        <v>3074</v>
      </c>
      <c r="F254" s="238" t="s">
        <v>3075</v>
      </c>
      <c r="G254" s="239" t="s">
        <v>333</v>
      </c>
      <c r="H254" s="240">
        <v>52.5</v>
      </c>
      <c r="I254" s="241"/>
      <c r="J254" s="242">
        <f>ROUND(I254*H254,2)</f>
        <v>0</v>
      </c>
      <c r="K254" s="238" t="s">
        <v>2840</v>
      </c>
      <c r="L254" s="43"/>
      <c r="M254" s="243" t="s">
        <v>1</v>
      </c>
      <c r="N254" s="244" t="s">
        <v>51</v>
      </c>
      <c r="O254" s="86"/>
      <c r="P254" s="245">
        <f>O254*H254</f>
        <v>0</v>
      </c>
      <c r="Q254" s="245">
        <v>0</v>
      </c>
      <c r="R254" s="245">
        <f>Q254*H254</f>
        <v>0</v>
      </c>
      <c r="S254" s="245">
        <v>0</v>
      </c>
      <c r="T254" s="246">
        <f>S254*H254</f>
        <v>0</v>
      </c>
      <c r="AR254" s="247" t="s">
        <v>285</v>
      </c>
      <c r="AT254" s="247" t="s">
        <v>280</v>
      </c>
      <c r="AU254" s="247" t="s">
        <v>96</v>
      </c>
      <c r="AY254" s="16" t="s">
        <v>278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16" t="s">
        <v>93</v>
      </c>
      <c r="BK254" s="248">
        <f>ROUND(I254*H254,2)</f>
        <v>0</v>
      </c>
      <c r="BL254" s="16" t="s">
        <v>285</v>
      </c>
      <c r="BM254" s="247" t="s">
        <v>1488</v>
      </c>
    </row>
    <row r="255" spans="2:65" s="1" customFormat="1" ht="21.6" customHeight="1">
      <c r="B255" s="38"/>
      <c r="C255" s="236" t="s">
        <v>889</v>
      </c>
      <c r="D255" s="236" t="s">
        <v>280</v>
      </c>
      <c r="E255" s="237" t="s">
        <v>3076</v>
      </c>
      <c r="F255" s="238" t="s">
        <v>3077</v>
      </c>
      <c r="G255" s="239" t="s">
        <v>333</v>
      </c>
      <c r="H255" s="240">
        <v>10.5</v>
      </c>
      <c r="I255" s="241"/>
      <c r="J255" s="242">
        <f>ROUND(I255*H255,2)</f>
        <v>0</v>
      </c>
      <c r="K255" s="238" t="s">
        <v>2840</v>
      </c>
      <c r="L255" s="43"/>
      <c r="M255" s="243" t="s">
        <v>1</v>
      </c>
      <c r="N255" s="244" t="s">
        <v>51</v>
      </c>
      <c r="O255" s="86"/>
      <c r="P255" s="245">
        <f>O255*H255</f>
        <v>0</v>
      </c>
      <c r="Q255" s="245">
        <v>0</v>
      </c>
      <c r="R255" s="245">
        <f>Q255*H255</f>
        <v>0</v>
      </c>
      <c r="S255" s="245">
        <v>0</v>
      </c>
      <c r="T255" s="246">
        <f>S255*H255</f>
        <v>0</v>
      </c>
      <c r="AR255" s="247" t="s">
        <v>285</v>
      </c>
      <c r="AT255" s="247" t="s">
        <v>280</v>
      </c>
      <c r="AU255" s="247" t="s">
        <v>96</v>
      </c>
      <c r="AY255" s="16" t="s">
        <v>278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6" t="s">
        <v>93</v>
      </c>
      <c r="BK255" s="248">
        <f>ROUND(I255*H255,2)</f>
        <v>0</v>
      </c>
      <c r="BL255" s="16" t="s">
        <v>285</v>
      </c>
      <c r="BM255" s="247" t="s">
        <v>1498</v>
      </c>
    </row>
    <row r="256" spans="2:63" s="11" customFormat="1" ht="22.8" customHeight="1">
      <c r="B256" s="220"/>
      <c r="C256" s="221"/>
      <c r="D256" s="222" t="s">
        <v>85</v>
      </c>
      <c r="E256" s="234" t="s">
        <v>2647</v>
      </c>
      <c r="F256" s="234" t="s">
        <v>3078</v>
      </c>
      <c r="G256" s="221"/>
      <c r="H256" s="221"/>
      <c r="I256" s="224"/>
      <c r="J256" s="235">
        <f>BK256</f>
        <v>0</v>
      </c>
      <c r="K256" s="221"/>
      <c r="L256" s="226"/>
      <c r="M256" s="227"/>
      <c r="N256" s="228"/>
      <c r="O256" s="228"/>
      <c r="P256" s="229">
        <f>SUM(P257:P259)</f>
        <v>0</v>
      </c>
      <c r="Q256" s="228"/>
      <c r="R256" s="229">
        <f>SUM(R257:R259)</f>
        <v>0</v>
      </c>
      <c r="S256" s="228"/>
      <c r="T256" s="230">
        <f>SUM(T257:T259)</f>
        <v>0</v>
      </c>
      <c r="AR256" s="231" t="s">
        <v>93</v>
      </c>
      <c r="AT256" s="232" t="s">
        <v>85</v>
      </c>
      <c r="AU256" s="232" t="s">
        <v>93</v>
      </c>
      <c r="AY256" s="231" t="s">
        <v>278</v>
      </c>
      <c r="BK256" s="233">
        <f>SUM(BK257:BK259)</f>
        <v>0</v>
      </c>
    </row>
    <row r="257" spans="2:65" s="1" customFormat="1" ht="21.6" customHeight="1">
      <c r="B257" s="38"/>
      <c r="C257" s="236" t="s">
        <v>894</v>
      </c>
      <c r="D257" s="236" t="s">
        <v>280</v>
      </c>
      <c r="E257" s="237" t="s">
        <v>3079</v>
      </c>
      <c r="F257" s="238" t="s">
        <v>3080</v>
      </c>
      <c r="G257" s="239" t="s">
        <v>2141</v>
      </c>
      <c r="H257" s="240">
        <v>1</v>
      </c>
      <c r="I257" s="241"/>
      <c r="J257" s="242">
        <f>ROUND(I257*H257,2)</f>
        <v>0</v>
      </c>
      <c r="K257" s="238" t="s">
        <v>2840</v>
      </c>
      <c r="L257" s="43"/>
      <c r="M257" s="243" t="s">
        <v>1</v>
      </c>
      <c r="N257" s="244" t="s">
        <v>51</v>
      </c>
      <c r="O257" s="86"/>
      <c r="P257" s="245">
        <f>O257*H257</f>
        <v>0</v>
      </c>
      <c r="Q257" s="245">
        <v>0</v>
      </c>
      <c r="R257" s="245">
        <f>Q257*H257</f>
        <v>0</v>
      </c>
      <c r="S257" s="245">
        <v>0</v>
      </c>
      <c r="T257" s="246">
        <f>S257*H257</f>
        <v>0</v>
      </c>
      <c r="AR257" s="247" t="s">
        <v>285</v>
      </c>
      <c r="AT257" s="247" t="s">
        <v>280</v>
      </c>
      <c r="AU257" s="247" t="s">
        <v>96</v>
      </c>
      <c r="AY257" s="16" t="s">
        <v>278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6" t="s">
        <v>93</v>
      </c>
      <c r="BK257" s="248">
        <f>ROUND(I257*H257,2)</f>
        <v>0</v>
      </c>
      <c r="BL257" s="16" t="s">
        <v>285</v>
      </c>
      <c r="BM257" s="247" t="s">
        <v>1508</v>
      </c>
    </row>
    <row r="258" spans="2:65" s="1" customFormat="1" ht="21.6" customHeight="1">
      <c r="B258" s="38"/>
      <c r="C258" s="236" t="s">
        <v>898</v>
      </c>
      <c r="D258" s="236" t="s">
        <v>280</v>
      </c>
      <c r="E258" s="237" t="s">
        <v>3081</v>
      </c>
      <c r="F258" s="238" t="s">
        <v>3082</v>
      </c>
      <c r="G258" s="239" t="s">
        <v>2141</v>
      </c>
      <c r="H258" s="240">
        <v>1</v>
      </c>
      <c r="I258" s="241"/>
      <c r="J258" s="242">
        <f>ROUND(I258*H258,2)</f>
        <v>0</v>
      </c>
      <c r="K258" s="238" t="s">
        <v>2840</v>
      </c>
      <c r="L258" s="43"/>
      <c r="M258" s="243" t="s">
        <v>1</v>
      </c>
      <c r="N258" s="244" t="s">
        <v>51</v>
      </c>
      <c r="O258" s="86"/>
      <c r="P258" s="245">
        <f>O258*H258</f>
        <v>0</v>
      </c>
      <c r="Q258" s="245">
        <v>0</v>
      </c>
      <c r="R258" s="245">
        <f>Q258*H258</f>
        <v>0</v>
      </c>
      <c r="S258" s="245">
        <v>0</v>
      </c>
      <c r="T258" s="246">
        <f>S258*H258</f>
        <v>0</v>
      </c>
      <c r="AR258" s="247" t="s">
        <v>285</v>
      </c>
      <c r="AT258" s="247" t="s">
        <v>280</v>
      </c>
      <c r="AU258" s="247" t="s">
        <v>96</v>
      </c>
      <c r="AY258" s="16" t="s">
        <v>278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16" t="s">
        <v>93</v>
      </c>
      <c r="BK258" s="248">
        <f>ROUND(I258*H258,2)</f>
        <v>0</v>
      </c>
      <c r="BL258" s="16" t="s">
        <v>285</v>
      </c>
      <c r="BM258" s="247" t="s">
        <v>1517</v>
      </c>
    </row>
    <row r="259" spans="2:65" s="1" customFormat="1" ht="32.4" customHeight="1">
      <c r="B259" s="38"/>
      <c r="C259" s="236" t="s">
        <v>902</v>
      </c>
      <c r="D259" s="236" t="s">
        <v>280</v>
      </c>
      <c r="E259" s="237" t="s">
        <v>3083</v>
      </c>
      <c r="F259" s="238" t="s">
        <v>3084</v>
      </c>
      <c r="G259" s="239" t="s">
        <v>2141</v>
      </c>
      <c r="H259" s="240">
        <v>1</v>
      </c>
      <c r="I259" s="241"/>
      <c r="J259" s="242">
        <f>ROUND(I259*H259,2)</f>
        <v>0</v>
      </c>
      <c r="K259" s="238" t="s">
        <v>2840</v>
      </c>
      <c r="L259" s="43"/>
      <c r="M259" s="243" t="s">
        <v>1</v>
      </c>
      <c r="N259" s="244" t="s">
        <v>51</v>
      </c>
      <c r="O259" s="86"/>
      <c r="P259" s="245">
        <f>O259*H259</f>
        <v>0</v>
      </c>
      <c r="Q259" s="245">
        <v>0</v>
      </c>
      <c r="R259" s="245">
        <f>Q259*H259</f>
        <v>0</v>
      </c>
      <c r="S259" s="245">
        <v>0</v>
      </c>
      <c r="T259" s="246">
        <f>S259*H259</f>
        <v>0</v>
      </c>
      <c r="AR259" s="247" t="s">
        <v>285</v>
      </c>
      <c r="AT259" s="247" t="s">
        <v>280</v>
      </c>
      <c r="AU259" s="247" t="s">
        <v>96</v>
      </c>
      <c r="AY259" s="16" t="s">
        <v>278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6" t="s">
        <v>93</v>
      </c>
      <c r="BK259" s="248">
        <f>ROUND(I259*H259,2)</f>
        <v>0</v>
      </c>
      <c r="BL259" s="16" t="s">
        <v>285</v>
      </c>
      <c r="BM259" s="247" t="s">
        <v>1527</v>
      </c>
    </row>
    <row r="260" spans="2:63" s="11" customFormat="1" ht="22.8" customHeight="1">
      <c r="B260" s="220"/>
      <c r="C260" s="221"/>
      <c r="D260" s="222" t="s">
        <v>85</v>
      </c>
      <c r="E260" s="234" t="s">
        <v>3085</v>
      </c>
      <c r="F260" s="234" t="s">
        <v>3086</v>
      </c>
      <c r="G260" s="221"/>
      <c r="H260" s="221"/>
      <c r="I260" s="224"/>
      <c r="J260" s="235">
        <f>BK260</f>
        <v>0</v>
      </c>
      <c r="K260" s="221"/>
      <c r="L260" s="226"/>
      <c r="M260" s="227"/>
      <c r="N260" s="228"/>
      <c r="O260" s="228"/>
      <c r="P260" s="229">
        <f>P261</f>
        <v>0</v>
      </c>
      <c r="Q260" s="228"/>
      <c r="R260" s="229">
        <f>R261</f>
        <v>0</v>
      </c>
      <c r="S260" s="228"/>
      <c r="T260" s="230">
        <f>T261</f>
        <v>0</v>
      </c>
      <c r="AR260" s="231" t="s">
        <v>93</v>
      </c>
      <c r="AT260" s="232" t="s">
        <v>85</v>
      </c>
      <c r="AU260" s="232" t="s">
        <v>93</v>
      </c>
      <c r="AY260" s="231" t="s">
        <v>278</v>
      </c>
      <c r="BK260" s="233">
        <f>BK261</f>
        <v>0</v>
      </c>
    </row>
    <row r="261" spans="2:65" s="1" customFormat="1" ht="14.4" customHeight="1">
      <c r="B261" s="38"/>
      <c r="C261" s="236" t="s">
        <v>907</v>
      </c>
      <c r="D261" s="236" t="s">
        <v>280</v>
      </c>
      <c r="E261" s="237" t="s">
        <v>3087</v>
      </c>
      <c r="F261" s="238" t="s">
        <v>3088</v>
      </c>
      <c r="G261" s="239" t="s">
        <v>3089</v>
      </c>
      <c r="H261" s="240">
        <v>1</v>
      </c>
      <c r="I261" s="241"/>
      <c r="J261" s="242">
        <f>ROUND(I261*H261,2)</f>
        <v>0</v>
      </c>
      <c r="K261" s="238" t="s">
        <v>2840</v>
      </c>
      <c r="L261" s="43"/>
      <c r="M261" s="243" t="s">
        <v>1</v>
      </c>
      <c r="N261" s="244" t="s">
        <v>51</v>
      </c>
      <c r="O261" s="86"/>
      <c r="P261" s="245">
        <f>O261*H261</f>
        <v>0</v>
      </c>
      <c r="Q261" s="245">
        <v>0</v>
      </c>
      <c r="R261" s="245">
        <f>Q261*H261</f>
        <v>0</v>
      </c>
      <c r="S261" s="245">
        <v>0</v>
      </c>
      <c r="T261" s="246">
        <f>S261*H261</f>
        <v>0</v>
      </c>
      <c r="AR261" s="247" t="s">
        <v>285</v>
      </c>
      <c r="AT261" s="247" t="s">
        <v>280</v>
      </c>
      <c r="AU261" s="247" t="s">
        <v>96</v>
      </c>
      <c r="AY261" s="16" t="s">
        <v>278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6" t="s">
        <v>93</v>
      </c>
      <c r="BK261" s="248">
        <f>ROUND(I261*H261,2)</f>
        <v>0</v>
      </c>
      <c r="BL261" s="16" t="s">
        <v>285</v>
      </c>
      <c r="BM261" s="247" t="s">
        <v>1536</v>
      </c>
    </row>
    <row r="262" spans="2:63" s="11" customFormat="1" ht="22.8" customHeight="1">
      <c r="B262" s="220"/>
      <c r="C262" s="221"/>
      <c r="D262" s="222" t="s">
        <v>85</v>
      </c>
      <c r="E262" s="234" t="s">
        <v>3090</v>
      </c>
      <c r="F262" s="234" t="s">
        <v>3091</v>
      </c>
      <c r="G262" s="221"/>
      <c r="H262" s="221"/>
      <c r="I262" s="224"/>
      <c r="J262" s="235">
        <f>BK262</f>
        <v>0</v>
      </c>
      <c r="K262" s="221"/>
      <c r="L262" s="226"/>
      <c r="M262" s="227"/>
      <c r="N262" s="228"/>
      <c r="O262" s="228"/>
      <c r="P262" s="229">
        <f>SUM(P263:P388)</f>
        <v>0</v>
      </c>
      <c r="Q262" s="228"/>
      <c r="R262" s="229">
        <f>SUM(R263:R388)</f>
        <v>0</v>
      </c>
      <c r="S262" s="228"/>
      <c r="T262" s="230">
        <f>SUM(T263:T388)</f>
        <v>0</v>
      </c>
      <c r="AR262" s="231" t="s">
        <v>93</v>
      </c>
      <c r="AT262" s="232" t="s">
        <v>85</v>
      </c>
      <c r="AU262" s="232" t="s">
        <v>93</v>
      </c>
      <c r="AY262" s="231" t="s">
        <v>278</v>
      </c>
      <c r="BK262" s="233">
        <f>SUM(BK263:BK388)</f>
        <v>0</v>
      </c>
    </row>
    <row r="263" spans="2:65" s="1" customFormat="1" ht="14.4" customHeight="1">
      <c r="B263" s="38"/>
      <c r="C263" s="236" t="s">
        <v>913</v>
      </c>
      <c r="D263" s="236" t="s">
        <v>280</v>
      </c>
      <c r="E263" s="237" t="s">
        <v>3092</v>
      </c>
      <c r="F263" s="238" t="s">
        <v>3093</v>
      </c>
      <c r="G263" s="239" t="s">
        <v>283</v>
      </c>
      <c r="H263" s="240">
        <v>56</v>
      </c>
      <c r="I263" s="241"/>
      <c r="J263" s="242">
        <f>ROUND(I263*H263,2)</f>
        <v>0</v>
      </c>
      <c r="K263" s="238" t="s">
        <v>2840</v>
      </c>
      <c r="L263" s="43"/>
      <c r="M263" s="243" t="s">
        <v>1</v>
      </c>
      <c r="N263" s="244" t="s">
        <v>51</v>
      </c>
      <c r="O263" s="86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AR263" s="247" t="s">
        <v>285</v>
      </c>
      <c r="AT263" s="247" t="s">
        <v>280</v>
      </c>
      <c r="AU263" s="247" t="s">
        <v>96</v>
      </c>
      <c r="AY263" s="16" t="s">
        <v>278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6" t="s">
        <v>93</v>
      </c>
      <c r="BK263" s="248">
        <f>ROUND(I263*H263,2)</f>
        <v>0</v>
      </c>
      <c r="BL263" s="16" t="s">
        <v>285</v>
      </c>
      <c r="BM263" s="247" t="s">
        <v>1547</v>
      </c>
    </row>
    <row r="264" spans="2:65" s="1" customFormat="1" ht="14.4" customHeight="1">
      <c r="B264" s="38"/>
      <c r="C264" s="236" t="s">
        <v>919</v>
      </c>
      <c r="D264" s="236" t="s">
        <v>280</v>
      </c>
      <c r="E264" s="237" t="s">
        <v>3094</v>
      </c>
      <c r="F264" s="238" t="s">
        <v>3095</v>
      </c>
      <c r="G264" s="239" t="s">
        <v>407</v>
      </c>
      <c r="H264" s="240">
        <v>86</v>
      </c>
      <c r="I264" s="241"/>
      <c r="J264" s="242">
        <f>ROUND(I264*H264,2)</f>
        <v>0</v>
      </c>
      <c r="K264" s="238" t="s">
        <v>2840</v>
      </c>
      <c r="L264" s="43"/>
      <c r="M264" s="243" t="s">
        <v>1</v>
      </c>
      <c r="N264" s="244" t="s">
        <v>51</v>
      </c>
      <c r="O264" s="86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AR264" s="247" t="s">
        <v>285</v>
      </c>
      <c r="AT264" s="247" t="s">
        <v>280</v>
      </c>
      <c r="AU264" s="247" t="s">
        <v>96</v>
      </c>
      <c r="AY264" s="16" t="s">
        <v>278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6" t="s">
        <v>93</v>
      </c>
      <c r="BK264" s="248">
        <f>ROUND(I264*H264,2)</f>
        <v>0</v>
      </c>
      <c r="BL264" s="16" t="s">
        <v>285</v>
      </c>
      <c r="BM264" s="247" t="s">
        <v>1555</v>
      </c>
    </row>
    <row r="265" spans="2:65" s="1" customFormat="1" ht="14.4" customHeight="1">
      <c r="B265" s="38"/>
      <c r="C265" s="236" t="s">
        <v>923</v>
      </c>
      <c r="D265" s="236" t="s">
        <v>280</v>
      </c>
      <c r="E265" s="237" t="s">
        <v>3096</v>
      </c>
      <c r="F265" s="238" t="s">
        <v>3097</v>
      </c>
      <c r="G265" s="239" t="s">
        <v>2476</v>
      </c>
      <c r="H265" s="240">
        <v>3</v>
      </c>
      <c r="I265" s="241"/>
      <c r="J265" s="242">
        <f>ROUND(I265*H265,2)</f>
        <v>0</v>
      </c>
      <c r="K265" s="238" t="s">
        <v>2840</v>
      </c>
      <c r="L265" s="43"/>
      <c r="M265" s="243" t="s">
        <v>1</v>
      </c>
      <c r="N265" s="244" t="s">
        <v>51</v>
      </c>
      <c r="O265" s="86"/>
      <c r="P265" s="245">
        <f>O265*H265</f>
        <v>0</v>
      </c>
      <c r="Q265" s="245">
        <v>0</v>
      </c>
      <c r="R265" s="245">
        <f>Q265*H265</f>
        <v>0</v>
      </c>
      <c r="S265" s="245">
        <v>0</v>
      </c>
      <c r="T265" s="246">
        <f>S265*H265</f>
        <v>0</v>
      </c>
      <c r="AR265" s="247" t="s">
        <v>285</v>
      </c>
      <c r="AT265" s="247" t="s">
        <v>280</v>
      </c>
      <c r="AU265" s="247" t="s">
        <v>96</v>
      </c>
      <c r="AY265" s="16" t="s">
        <v>278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6" t="s">
        <v>93</v>
      </c>
      <c r="BK265" s="248">
        <f>ROUND(I265*H265,2)</f>
        <v>0</v>
      </c>
      <c r="BL265" s="16" t="s">
        <v>285</v>
      </c>
      <c r="BM265" s="247" t="s">
        <v>1566</v>
      </c>
    </row>
    <row r="266" spans="2:65" s="1" customFormat="1" ht="21.6" customHeight="1">
      <c r="B266" s="38"/>
      <c r="C266" s="236" t="s">
        <v>927</v>
      </c>
      <c r="D266" s="236" t="s">
        <v>280</v>
      </c>
      <c r="E266" s="237" t="s">
        <v>3098</v>
      </c>
      <c r="F266" s="238" t="s">
        <v>3099</v>
      </c>
      <c r="G266" s="239" t="s">
        <v>2476</v>
      </c>
      <c r="H266" s="240">
        <v>23</v>
      </c>
      <c r="I266" s="241"/>
      <c r="J266" s="242">
        <f>ROUND(I266*H266,2)</f>
        <v>0</v>
      </c>
      <c r="K266" s="238" t="s">
        <v>2840</v>
      </c>
      <c r="L266" s="43"/>
      <c r="M266" s="243" t="s">
        <v>1</v>
      </c>
      <c r="N266" s="244" t="s">
        <v>51</v>
      </c>
      <c r="O266" s="86"/>
      <c r="P266" s="245">
        <f>O266*H266</f>
        <v>0</v>
      </c>
      <c r="Q266" s="245">
        <v>0</v>
      </c>
      <c r="R266" s="245">
        <f>Q266*H266</f>
        <v>0</v>
      </c>
      <c r="S266" s="245">
        <v>0</v>
      </c>
      <c r="T266" s="246">
        <f>S266*H266</f>
        <v>0</v>
      </c>
      <c r="AR266" s="247" t="s">
        <v>285</v>
      </c>
      <c r="AT266" s="247" t="s">
        <v>280</v>
      </c>
      <c r="AU266" s="247" t="s">
        <v>96</v>
      </c>
      <c r="AY266" s="16" t="s">
        <v>278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6" t="s">
        <v>93</v>
      </c>
      <c r="BK266" s="248">
        <f>ROUND(I266*H266,2)</f>
        <v>0</v>
      </c>
      <c r="BL266" s="16" t="s">
        <v>285</v>
      </c>
      <c r="BM266" s="247" t="s">
        <v>1576</v>
      </c>
    </row>
    <row r="267" spans="2:65" s="1" customFormat="1" ht="21.6" customHeight="1">
      <c r="B267" s="38"/>
      <c r="C267" s="236" t="s">
        <v>932</v>
      </c>
      <c r="D267" s="236" t="s">
        <v>280</v>
      </c>
      <c r="E267" s="237" t="s">
        <v>3100</v>
      </c>
      <c r="F267" s="238" t="s">
        <v>3101</v>
      </c>
      <c r="G267" s="239" t="s">
        <v>3102</v>
      </c>
      <c r="H267" s="240">
        <v>122</v>
      </c>
      <c r="I267" s="241"/>
      <c r="J267" s="242">
        <f>ROUND(I267*H267,2)</f>
        <v>0</v>
      </c>
      <c r="K267" s="238" t="s">
        <v>2840</v>
      </c>
      <c r="L267" s="43"/>
      <c r="M267" s="243" t="s">
        <v>1</v>
      </c>
      <c r="N267" s="244" t="s">
        <v>51</v>
      </c>
      <c r="O267" s="86"/>
      <c r="P267" s="245">
        <f>O267*H267</f>
        <v>0</v>
      </c>
      <c r="Q267" s="245">
        <v>0</v>
      </c>
      <c r="R267" s="245">
        <f>Q267*H267</f>
        <v>0</v>
      </c>
      <c r="S267" s="245">
        <v>0</v>
      </c>
      <c r="T267" s="246">
        <f>S267*H267</f>
        <v>0</v>
      </c>
      <c r="AR267" s="247" t="s">
        <v>285</v>
      </c>
      <c r="AT267" s="247" t="s">
        <v>280</v>
      </c>
      <c r="AU267" s="247" t="s">
        <v>96</v>
      </c>
      <c r="AY267" s="16" t="s">
        <v>278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6" t="s">
        <v>93</v>
      </c>
      <c r="BK267" s="248">
        <f>ROUND(I267*H267,2)</f>
        <v>0</v>
      </c>
      <c r="BL267" s="16" t="s">
        <v>285</v>
      </c>
      <c r="BM267" s="247" t="s">
        <v>1587</v>
      </c>
    </row>
    <row r="268" spans="2:65" s="1" customFormat="1" ht="14.4" customHeight="1">
      <c r="B268" s="38"/>
      <c r="C268" s="236" t="s">
        <v>938</v>
      </c>
      <c r="D268" s="236" t="s">
        <v>280</v>
      </c>
      <c r="E268" s="237" t="s">
        <v>3103</v>
      </c>
      <c r="F268" s="238" t="s">
        <v>3104</v>
      </c>
      <c r="G268" s="239" t="s">
        <v>3102</v>
      </c>
      <c r="H268" s="240">
        <v>3</v>
      </c>
      <c r="I268" s="241"/>
      <c r="J268" s="242">
        <f>ROUND(I268*H268,2)</f>
        <v>0</v>
      </c>
      <c r="K268" s="238" t="s">
        <v>2840</v>
      </c>
      <c r="L268" s="43"/>
      <c r="M268" s="243" t="s">
        <v>1</v>
      </c>
      <c r="N268" s="244" t="s">
        <v>51</v>
      </c>
      <c r="O268" s="86"/>
      <c r="P268" s="245">
        <f>O268*H268</f>
        <v>0</v>
      </c>
      <c r="Q268" s="245">
        <v>0</v>
      </c>
      <c r="R268" s="245">
        <f>Q268*H268</f>
        <v>0</v>
      </c>
      <c r="S268" s="245">
        <v>0</v>
      </c>
      <c r="T268" s="246">
        <f>S268*H268</f>
        <v>0</v>
      </c>
      <c r="AR268" s="247" t="s">
        <v>285</v>
      </c>
      <c r="AT268" s="247" t="s">
        <v>280</v>
      </c>
      <c r="AU268" s="247" t="s">
        <v>96</v>
      </c>
      <c r="AY268" s="16" t="s">
        <v>278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6" t="s">
        <v>93</v>
      </c>
      <c r="BK268" s="248">
        <f>ROUND(I268*H268,2)</f>
        <v>0</v>
      </c>
      <c r="BL268" s="16" t="s">
        <v>285</v>
      </c>
      <c r="BM268" s="247" t="s">
        <v>1596</v>
      </c>
    </row>
    <row r="269" spans="2:65" s="1" customFormat="1" ht="14.4" customHeight="1">
      <c r="B269" s="38"/>
      <c r="C269" s="236" t="s">
        <v>942</v>
      </c>
      <c r="D269" s="236" t="s">
        <v>280</v>
      </c>
      <c r="E269" s="237" t="s">
        <v>3105</v>
      </c>
      <c r="F269" s="238" t="s">
        <v>3106</v>
      </c>
      <c r="G269" s="239" t="s">
        <v>3102</v>
      </c>
      <c r="H269" s="240">
        <v>1</v>
      </c>
      <c r="I269" s="241"/>
      <c r="J269" s="242">
        <f>ROUND(I269*H269,2)</f>
        <v>0</v>
      </c>
      <c r="K269" s="238" t="s">
        <v>2840</v>
      </c>
      <c r="L269" s="43"/>
      <c r="M269" s="243" t="s">
        <v>1</v>
      </c>
      <c r="N269" s="244" t="s">
        <v>51</v>
      </c>
      <c r="O269" s="86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AR269" s="247" t="s">
        <v>285</v>
      </c>
      <c r="AT269" s="247" t="s">
        <v>280</v>
      </c>
      <c r="AU269" s="247" t="s">
        <v>96</v>
      </c>
      <c r="AY269" s="16" t="s">
        <v>278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6" t="s">
        <v>93</v>
      </c>
      <c r="BK269" s="248">
        <f>ROUND(I269*H269,2)</f>
        <v>0</v>
      </c>
      <c r="BL269" s="16" t="s">
        <v>285</v>
      </c>
      <c r="BM269" s="247" t="s">
        <v>1604</v>
      </c>
    </row>
    <row r="270" spans="2:65" s="1" customFormat="1" ht="14.4" customHeight="1">
      <c r="B270" s="38"/>
      <c r="C270" s="236" t="s">
        <v>949</v>
      </c>
      <c r="D270" s="236" t="s">
        <v>280</v>
      </c>
      <c r="E270" s="237" t="s">
        <v>3107</v>
      </c>
      <c r="F270" s="238" t="s">
        <v>2973</v>
      </c>
      <c r="G270" s="239" t="s">
        <v>2476</v>
      </c>
      <c r="H270" s="240">
        <v>2</v>
      </c>
      <c r="I270" s="241"/>
      <c r="J270" s="242">
        <f>ROUND(I270*H270,2)</f>
        <v>0</v>
      </c>
      <c r="K270" s="238" t="s">
        <v>2840</v>
      </c>
      <c r="L270" s="43"/>
      <c r="M270" s="243" t="s">
        <v>1</v>
      </c>
      <c r="N270" s="244" t="s">
        <v>51</v>
      </c>
      <c r="O270" s="86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AR270" s="247" t="s">
        <v>285</v>
      </c>
      <c r="AT270" s="247" t="s">
        <v>280</v>
      </c>
      <c r="AU270" s="247" t="s">
        <v>96</v>
      </c>
      <c r="AY270" s="16" t="s">
        <v>278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6" t="s">
        <v>93</v>
      </c>
      <c r="BK270" s="248">
        <f>ROUND(I270*H270,2)</f>
        <v>0</v>
      </c>
      <c r="BL270" s="16" t="s">
        <v>285</v>
      </c>
      <c r="BM270" s="247" t="s">
        <v>1614</v>
      </c>
    </row>
    <row r="271" spans="2:65" s="1" customFormat="1" ht="14.4" customHeight="1">
      <c r="B271" s="38"/>
      <c r="C271" s="236" t="s">
        <v>957</v>
      </c>
      <c r="D271" s="236" t="s">
        <v>280</v>
      </c>
      <c r="E271" s="237" t="s">
        <v>3108</v>
      </c>
      <c r="F271" s="238" t="s">
        <v>3109</v>
      </c>
      <c r="G271" s="239" t="s">
        <v>2476</v>
      </c>
      <c r="H271" s="240">
        <v>5</v>
      </c>
      <c r="I271" s="241"/>
      <c r="J271" s="242">
        <f>ROUND(I271*H271,2)</f>
        <v>0</v>
      </c>
      <c r="K271" s="238" t="s">
        <v>2840</v>
      </c>
      <c r="L271" s="43"/>
      <c r="M271" s="243" t="s">
        <v>1</v>
      </c>
      <c r="N271" s="244" t="s">
        <v>51</v>
      </c>
      <c r="O271" s="86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AR271" s="247" t="s">
        <v>285</v>
      </c>
      <c r="AT271" s="247" t="s">
        <v>280</v>
      </c>
      <c r="AU271" s="247" t="s">
        <v>96</v>
      </c>
      <c r="AY271" s="16" t="s">
        <v>278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6" t="s">
        <v>93</v>
      </c>
      <c r="BK271" s="248">
        <f>ROUND(I271*H271,2)</f>
        <v>0</v>
      </c>
      <c r="BL271" s="16" t="s">
        <v>285</v>
      </c>
      <c r="BM271" s="247" t="s">
        <v>1624</v>
      </c>
    </row>
    <row r="272" spans="2:65" s="1" customFormat="1" ht="14.4" customHeight="1">
      <c r="B272" s="38"/>
      <c r="C272" s="236" t="s">
        <v>962</v>
      </c>
      <c r="D272" s="236" t="s">
        <v>280</v>
      </c>
      <c r="E272" s="237" t="s">
        <v>3110</v>
      </c>
      <c r="F272" s="238" t="s">
        <v>3111</v>
      </c>
      <c r="G272" s="239" t="s">
        <v>407</v>
      </c>
      <c r="H272" s="240">
        <v>17</v>
      </c>
      <c r="I272" s="241"/>
      <c r="J272" s="242">
        <f>ROUND(I272*H272,2)</f>
        <v>0</v>
      </c>
      <c r="K272" s="238" t="s">
        <v>2840</v>
      </c>
      <c r="L272" s="43"/>
      <c r="M272" s="243" t="s">
        <v>1</v>
      </c>
      <c r="N272" s="244" t="s">
        <v>51</v>
      </c>
      <c r="O272" s="86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AR272" s="247" t="s">
        <v>285</v>
      </c>
      <c r="AT272" s="247" t="s">
        <v>280</v>
      </c>
      <c r="AU272" s="247" t="s">
        <v>96</v>
      </c>
      <c r="AY272" s="16" t="s">
        <v>278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6" t="s">
        <v>93</v>
      </c>
      <c r="BK272" s="248">
        <f>ROUND(I272*H272,2)</f>
        <v>0</v>
      </c>
      <c r="BL272" s="16" t="s">
        <v>285</v>
      </c>
      <c r="BM272" s="247" t="s">
        <v>1633</v>
      </c>
    </row>
    <row r="273" spans="2:65" s="1" customFormat="1" ht="14.4" customHeight="1">
      <c r="B273" s="38"/>
      <c r="C273" s="236" t="s">
        <v>967</v>
      </c>
      <c r="D273" s="236" t="s">
        <v>280</v>
      </c>
      <c r="E273" s="237" t="s">
        <v>3112</v>
      </c>
      <c r="F273" s="238" t="s">
        <v>3113</v>
      </c>
      <c r="G273" s="239" t="s">
        <v>407</v>
      </c>
      <c r="H273" s="240">
        <v>38</v>
      </c>
      <c r="I273" s="241"/>
      <c r="J273" s="242">
        <f>ROUND(I273*H273,2)</f>
        <v>0</v>
      </c>
      <c r="K273" s="238" t="s">
        <v>2840</v>
      </c>
      <c r="L273" s="43"/>
      <c r="M273" s="243" t="s">
        <v>1</v>
      </c>
      <c r="N273" s="244" t="s">
        <v>51</v>
      </c>
      <c r="O273" s="86"/>
      <c r="P273" s="245">
        <f>O273*H273</f>
        <v>0</v>
      </c>
      <c r="Q273" s="245">
        <v>0</v>
      </c>
      <c r="R273" s="245">
        <f>Q273*H273</f>
        <v>0</v>
      </c>
      <c r="S273" s="245">
        <v>0</v>
      </c>
      <c r="T273" s="246">
        <f>S273*H273</f>
        <v>0</v>
      </c>
      <c r="AR273" s="247" t="s">
        <v>285</v>
      </c>
      <c r="AT273" s="247" t="s">
        <v>280</v>
      </c>
      <c r="AU273" s="247" t="s">
        <v>96</v>
      </c>
      <c r="AY273" s="16" t="s">
        <v>278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6" t="s">
        <v>93</v>
      </c>
      <c r="BK273" s="248">
        <f>ROUND(I273*H273,2)</f>
        <v>0</v>
      </c>
      <c r="BL273" s="16" t="s">
        <v>285</v>
      </c>
      <c r="BM273" s="247" t="s">
        <v>1642</v>
      </c>
    </row>
    <row r="274" spans="2:65" s="1" customFormat="1" ht="32.4" customHeight="1">
      <c r="B274" s="38"/>
      <c r="C274" s="236" t="s">
        <v>971</v>
      </c>
      <c r="D274" s="236" t="s">
        <v>280</v>
      </c>
      <c r="E274" s="237" t="s">
        <v>3114</v>
      </c>
      <c r="F274" s="238" t="s">
        <v>2983</v>
      </c>
      <c r="G274" s="239" t="s">
        <v>3102</v>
      </c>
      <c r="H274" s="240">
        <v>1</v>
      </c>
      <c r="I274" s="241"/>
      <c r="J274" s="242">
        <f>ROUND(I274*H274,2)</f>
        <v>0</v>
      </c>
      <c r="K274" s="238" t="s">
        <v>2840</v>
      </c>
      <c r="L274" s="43"/>
      <c r="M274" s="243" t="s">
        <v>1</v>
      </c>
      <c r="N274" s="244" t="s">
        <v>51</v>
      </c>
      <c r="O274" s="86"/>
      <c r="P274" s="245">
        <f>O274*H274</f>
        <v>0</v>
      </c>
      <c r="Q274" s="245">
        <v>0</v>
      </c>
      <c r="R274" s="245">
        <f>Q274*H274</f>
        <v>0</v>
      </c>
      <c r="S274" s="245">
        <v>0</v>
      </c>
      <c r="T274" s="246">
        <f>S274*H274</f>
        <v>0</v>
      </c>
      <c r="AR274" s="247" t="s">
        <v>285</v>
      </c>
      <c r="AT274" s="247" t="s">
        <v>280</v>
      </c>
      <c r="AU274" s="247" t="s">
        <v>96</v>
      </c>
      <c r="AY274" s="16" t="s">
        <v>278</v>
      </c>
      <c r="BE274" s="248">
        <f>IF(N274="základní",J274,0)</f>
        <v>0</v>
      </c>
      <c r="BF274" s="248">
        <f>IF(N274="snížená",J274,0)</f>
        <v>0</v>
      </c>
      <c r="BG274" s="248">
        <f>IF(N274="zákl. přenesená",J274,0)</f>
        <v>0</v>
      </c>
      <c r="BH274" s="248">
        <f>IF(N274="sníž. přenesená",J274,0)</f>
        <v>0</v>
      </c>
      <c r="BI274" s="248">
        <f>IF(N274="nulová",J274,0)</f>
        <v>0</v>
      </c>
      <c r="BJ274" s="16" t="s">
        <v>93</v>
      </c>
      <c r="BK274" s="248">
        <f>ROUND(I274*H274,2)</f>
        <v>0</v>
      </c>
      <c r="BL274" s="16" t="s">
        <v>285</v>
      </c>
      <c r="BM274" s="247" t="s">
        <v>1650</v>
      </c>
    </row>
    <row r="275" spans="2:65" s="1" customFormat="1" ht="14.4" customHeight="1">
      <c r="B275" s="38"/>
      <c r="C275" s="236" t="s">
        <v>976</v>
      </c>
      <c r="D275" s="236" t="s">
        <v>280</v>
      </c>
      <c r="E275" s="237" t="s">
        <v>3115</v>
      </c>
      <c r="F275" s="238" t="s">
        <v>2985</v>
      </c>
      <c r="G275" s="239" t="s">
        <v>407</v>
      </c>
      <c r="H275" s="240">
        <v>72</v>
      </c>
      <c r="I275" s="241"/>
      <c r="J275" s="242">
        <f>ROUND(I275*H275,2)</f>
        <v>0</v>
      </c>
      <c r="K275" s="238" t="s">
        <v>2840</v>
      </c>
      <c r="L275" s="43"/>
      <c r="M275" s="243" t="s">
        <v>1</v>
      </c>
      <c r="N275" s="244" t="s">
        <v>51</v>
      </c>
      <c r="O275" s="86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AR275" s="247" t="s">
        <v>285</v>
      </c>
      <c r="AT275" s="247" t="s">
        <v>280</v>
      </c>
      <c r="AU275" s="247" t="s">
        <v>96</v>
      </c>
      <c r="AY275" s="16" t="s">
        <v>278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6" t="s">
        <v>93</v>
      </c>
      <c r="BK275" s="248">
        <f>ROUND(I275*H275,2)</f>
        <v>0</v>
      </c>
      <c r="BL275" s="16" t="s">
        <v>285</v>
      </c>
      <c r="BM275" s="247" t="s">
        <v>1658</v>
      </c>
    </row>
    <row r="276" spans="2:65" s="1" customFormat="1" ht="14.4" customHeight="1">
      <c r="B276" s="38"/>
      <c r="C276" s="236" t="s">
        <v>981</v>
      </c>
      <c r="D276" s="236" t="s">
        <v>280</v>
      </c>
      <c r="E276" s="237" t="s">
        <v>3116</v>
      </c>
      <c r="F276" s="238" t="s">
        <v>3117</v>
      </c>
      <c r="G276" s="239" t="s">
        <v>3102</v>
      </c>
      <c r="H276" s="240">
        <v>2</v>
      </c>
      <c r="I276" s="241"/>
      <c r="J276" s="242">
        <f>ROUND(I276*H276,2)</f>
        <v>0</v>
      </c>
      <c r="K276" s="238" t="s">
        <v>2840</v>
      </c>
      <c r="L276" s="43"/>
      <c r="M276" s="243" t="s">
        <v>1</v>
      </c>
      <c r="N276" s="244" t="s">
        <v>51</v>
      </c>
      <c r="O276" s="86"/>
      <c r="P276" s="245">
        <f>O276*H276</f>
        <v>0</v>
      </c>
      <c r="Q276" s="245">
        <v>0</v>
      </c>
      <c r="R276" s="245">
        <f>Q276*H276</f>
        <v>0</v>
      </c>
      <c r="S276" s="245">
        <v>0</v>
      </c>
      <c r="T276" s="246">
        <f>S276*H276</f>
        <v>0</v>
      </c>
      <c r="AR276" s="247" t="s">
        <v>285</v>
      </c>
      <c r="AT276" s="247" t="s">
        <v>280</v>
      </c>
      <c r="AU276" s="247" t="s">
        <v>96</v>
      </c>
      <c r="AY276" s="16" t="s">
        <v>278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6" t="s">
        <v>93</v>
      </c>
      <c r="BK276" s="248">
        <f>ROUND(I276*H276,2)</f>
        <v>0</v>
      </c>
      <c r="BL276" s="16" t="s">
        <v>285</v>
      </c>
      <c r="BM276" s="247" t="s">
        <v>1666</v>
      </c>
    </row>
    <row r="277" spans="2:65" s="1" customFormat="1" ht="14.4" customHeight="1">
      <c r="B277" s="38"/>
      <c r="C277" s="236" t="s">
        <v>986</v>
      </c>
      <c r="D277" s="236" t="s">
        <v>280</v>
      </c>
      <c r="E277" s="237" t="s">
        <v>3118</v>
      </c>
      <c r="F277" s="238" t="s">
        <v>3119</v>
      </c>
      <c r="G277" s="239" t="s">
        <v>283</v>
      </c>
      <c r="H277" s="240">
        <v>362</v>
      </c>
      <c r="I277" s="241"/>
      <c r="J277" s="242">
        <f>ROUND(I277*H277,2)</f>
        <v>0</v>
      </c>
      <c r="K277" s="238" t="s">
        <v>2840</v>
      </c>
      <c r="L277" s="43"/>
      <c r="M277" s="243" t="s">
        <v>1</v>
      </c>
      <c r="N277" s="244" t="s">
        <v>51</v>
      </c>
      <c r="O277" s="86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AR277" s="247" t="s">
        <v>285</v>
      </c>
      <c r="AT277" s="247" t="s">
        <v>280</v>
      </c>
      <c r="AU277" s="247" t="s">
        <v>96</v>
      </c>
      <c r="AY277" s="16" t="s">
        <v>278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6" t="s">
        <v>93</v>
      </c>
      <c r="BK277" s="248">
        <f>ROUND(I277*H277,2)</f>
        <v>0</v>
      </c>
      <c r="BL277" s="16" t="s">
        <v>285</v>
      </c>
      <c r="BM277" s="247" t="s">
        <v>1675</v>
      </c>
    </row>
    <row r="278" spans="2:65" s="1" customFormat="1" ht="14.4" customHeight="1">
      <c r="B278" s="38"/>
      <c r="C278" s="236" t="s">
        <v>992</v>
      </c>
      <c r="D278" s="236" t="s">
        <v>280</v>
      </c>
      <c r="E278" s="237" t="s">
        <v>3118</v>
      </c>
      <c r="F278" s="238" t="s">
        <v>3119</v>
      </c>
      <c r="G278" s="239" t="s">
        <v>283</v>
      </c>
      <c r="H278" s="240">
        <v>178</v>
      </c>
      <c r="I278" s="241"/>
      <c r="J278" s="242">
        <f>ROUND(I278*H278,2)</f>
        <v>0</v>
      </c>
      <c r="K278" s="238" t="s">
        <v>2840</v>
      </c>
      <c r="L278" s="43"/>
      <c r="M278" s="243" t="s">
        <v>1</v>
      </c>
      <c r="N278" s="244" t="s">
        <v>51</v>
      </c>
      <c r="O278" s="86"/>
      <c r="P278" s="245">
        <f>O278*H278</f>
        <v>0</v>
      </c>
      <c r="Q278" s="245">
        <v>0</v>
      </c>
      <c r="R278" s="245">
        <f>Q278*H278</f>
        <v>0</v>
      </c>
      <c r="S278" s="245">
        <v>0</v>
      </c>
      <c r="T278" s="246">
        <f>S278*H278</f>
        <v>0</v>
      </c>
      <c r="AR278" s="247" t="s">
        <v>285</v>
      </c>
      <c r="AT278" s="247" t="s">
        <v>280</v>
      </c>
      <c r="AU278" s="247" t="s">
        <v>96</v>
      </c>
      <c r="AY278" s="16" t="s">
        <v>278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6" t="s">
        <v>93</v>
      </c>
      <c r="BK278" s="248">
        <f>ROUND(I278*H278,2)</f>
        <v>0</v>
      </c>
      <c r="BL278" s="16" t="s">
        <v>285</v>
      </c>
      <c r="BM278" s="247" t="s">
        <v>1683</v>
      </c>
    </row>
    <row r="279" spans="2:65" s="1" customFormat="1" ht="14.4" customHeight="1">
      <c r="B279" s="38"/>
      <c r="C279" s="236" t="s">
        <v>997</v>
      </c>
      <c r="D279" s="236" t="s">
        <v>280</v>
      </c>
      <c r="E279" s="237" t="s">
        <v>3120</v>
      </c>
      <c r="F279" s="238" t="s">
        <v>3121</v>
      </c>
      <c r="G279" s="239" t="s">
        <v>283</v>
      </c>
      <c r="H279" s="240">
        <v>172</v>
      </c>
      <c r="I279" s="241"/>
      <c r="J279" s="242">
        <f>ROUND(I279*H279,2)</f>
        <v>0</v>
      </c>
      <c r="K279" s="238" t="s">
        <v>2840</v>
      </c>
      <c r="L279" s="43"/>
      <c r="M279" s="243" t="s">
        <v>1</v>
      </c>
      <c r="N279" s="244" t="s">
        <v>51</v>
      </c>
      <c r="O279" s="86"/>
      <c r="P279" s="245">
        <f>O279*H279</f>
        <v>0</v>
      </c>
      <c r="Q279" s="245">
        <v>0</v>
      </c>
      <c r="R279" s="245">
        <f>Q279*H279</f>
        <v>0</v>
      </c>
      <c r="S279" s="245">
        <v>0</v>
      </c>
      <c r="T279" s="246">
        <f>S279*H279</f>
        <v>0</v>
      </c>
      <c r="AR279" s="247" t="s">
        <v>285</v>
      </c>
      <c r="AT279" s="247" t="s">
        <v>280</v>
      </c>
      <c r="AU279" s="247" t="s">
        <v>96</v>
      </c>
      <c r="AY279" s="16" t="s">
        <v>278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16" t="s">
        <v>93</v>
      </c>
      <c r="BK279" s="248">
        <f>ROUND(I279*H279,2)</f>
        <v>0</v>
      </c>
      <c r="BL279" s="16" t="s">
        <v>285</v>
      </c>
      <c r="BM279" s="247" t="s">
        <v>1692</v>
      </c>
    </row>
    <row r="280" spans="2:65" s="1" customFormat="1" ht="14.4" customHeight="1">
      <c r="B280" s="38"/>
      <c r="C280" s="236" t="s">
        <v>1002</v>
      </c>
      <c r="D280" s="236" t="s">
        <v>280</v>
      </c>
      <c r="E280" s="237" t="s">
        <v>3122</v>
      </c>
      <c r="F280" s="238" t="s">
        <v>3123</v>
      </c>
      <c r="G280" s="239" t="s">
        <v>407</v>
      </c>
      <c r="H280" s="240">
        <v>173</v>
      </c>
      <c r="I280" s="241"/>
      <c r="J280" s="242">
        <f>ROUND(I280*H280,2)</f>
        <v>0</v>
      </c>
      <c r="K280" s="238" t="s">
        <v>2840</v>
      </c>
      <c r="L280" s="43"/>
      <c r="M280" s="243" t="s">
        <v>1</v>
      </c>
      <c r="N280" s="244" t="s">
        <v>51</v>
      </c>
      <c r="O280" s="86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AR280" s="247" t="s">
        <v>285</v>
      </c>
      <c r="AT280" s="247" t="s">
        <v>280</v>
      </c>
      <c r="AU280" s="247" t="s">
        <v>96</v>
      </c>
      <c r="AY280" s="16" t="s">
        <v>278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6" t="s">
        <v>93</v>
      </c>
      <c r="BK280" s="248">
        <f>ROUND(I280*H280,2)</f>
        <v>0</v>
      </c>
      <c r="BL280" s="16" t="s">
        <v>285</v>
      </c>
      <c r="BM280" s="247" t="s">
        <v>1701</v>
      </c>
    </row>
    <row r="281" spans="2:65" s="1" customFormat="1" ht="14.4" customHeight="1">
      <c r="B281" s="38"/>
      <c r="C281" s="236" t="s">
        <v>1007</v>
      </c>
      <c r="D281" s="236" t="s">
        <v>280</v>
      </c>
      <c r="E281" s="237" t="s">
        <v>3124</v>
      </c>
      <c r="F281" s="238" t="s">
        <v>3125</v>
      </c>
      <c r="G281" s="239" t="s">
        <v>407</v>
      </c>
      <c r="H281" s="240">
        <v>127</v>
      </c>
      <c r="I281" s="241"/>
      <c r="J281" s="242">
        <f>ROUND(I281*H281,2)</f>
        <v>0</v>
      </c>
      <c r="K281" s="238" t="s">
        <v>2840</v>
      </c>
      <c r="L281" s="43"/>
      <c r="M281" s="243" t="s">
        <v>1</v>
      </c>
      <c r="N281" s="244" t="s">
        <v>51</v>
      </c>
      <c r="O281" s="86"/>
      <c r="P281" s="245">
        <f>O281*H281</f>
        <v>0</v>
      </c>
      <c r="Q281" s="245">
        <v>0</v>
      </c>
      <c r="R281" s="245">
        <f>Q281*H281</f>
        <v>0</v>
      </c>
      <c r="S281" s="245">
        <v>0</v>
      </c>
      <c r="T281" s="246">
        <f>S281*H281</f>
        <v>0</v>
      </c>
      <c r="AR281" s="247" t="s">
        <v>285</v>
      </c>
      <c r="AT281" s="247" t="s">
        <v>280</v>
      </c>
      <c r="AU281" s="247" t="s">
        <v>96</v>
      </c>
      <c r="AY281" s="16" t="s">
        <v>278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6" t="s">
        <v>93</v>
      </c>
      <c r="BK281" s="248">
        <f>ROUND(I281*H281,2)</f>
        <v>0</v>
      </c>
      <c r="BL281" s="16" t="s">
        <v>285</v>
      </c>
      <c r="BM281" s="247" t="s">
        <v>1709</v>
      </c>
    </row>
    <row r="282" spans="2:65" s="1" customFormat="1" ht="14.4" customHeight="1">
      <c r="B282" s="38"/>
      <c r="C282" s="236" t="s">
        <v>1012</v>
      </c>
      <c r="D282" s="236" t="s">
        <v>280</v>
      </c>
      <c r="E282" s="237" t="s">
        <v>3126</v>
      </c>
      <c r="F282" s="238" t="s">
        <v>3127</v>
      </c>
      <c r="G282" s="239" t="s">
        <v>407</v>
      </c>
      <c r="H282" s="240">
        <v>49</v>
      </c>
      <c r="I282" s="241"/>
      <c r="J282" s="242">
        <f>ROUND(I282*H282,2)</f>
        <v>0</v>
      </c>
      <c r="K282" s="238" t="s">
        <v>2840</v>
      </c>
      <c r="L282" s="43"/>
      <c r="M282" s="243" t="s">
        <v>1</v>
      </c>
      <c r="N282" s="244" t="s">
        <v>51</v>
      </c>
      <c r="O282" s="86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AR282" s="247" t="s">
        <v>285</v>
      </c>
      <c r="AT282" s="247" t="s">
        <v>280</v>
      </c>
      <c r="AU282" s="247" t="s">
        <v>96</v>
      </c>
      <c r="AY282" s="16" t="s">
        <v>278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6" t="s">
        <v>93</v>
      </c>
      <c r="BK282" s="248">
        <f>ROUND(I282*H282,2)</f>
        <v>0</v>
      </c>
      <c r="BL282" s="16" t="s">
        <v>285</v>
      </c>
      <c r="BM282" s="247" t="s">
        <v>1717</v>
      </c>
    </row>
    <row r="283" spans="2:65" s="1" customFormat="1" ht="14.4" customHeight="1">
      <c r="B283" s="38"/>
      <c r="C283" s="236" t="s">
        <v>1020</v>
      </c>
      <c r="D283" s="236" t="s">
        <v>280</v>
      </c>
      <c r="E283" s="237" t="s">
        <v>3128</v>
      </c>
      <c r="F283" s="238" t="s">
        <v>3129</v>
      </c>
      <c r="G283" s="239" t="s">
        <v>3102</v>
      </c>
      <c r="H283" s="240">
        <v>1</v>
      </c>
      <c r="I283" s="241"/>
      <c r="J283" s="242">
        <f>ROUND(I283*H283,2)</f>
        <v>0</v>
      </c>
      <c r="K283" s="238" t="s">
        <v>2840</v>
      </c>
      <c r="L283" s="43"/>
      <c r="M283" s="243" t="s">
        <v>1</v>
      </c>
      <c r="N283" s="244" t="s">
        <v>51</v>
      </c>
      <c r="O283" s="86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AR283" s="247" t="s">
        <v>285</v>
      </c>
      <c r="AT283" s="247" t="s">
        <v>280</v>
      </c>
      <c r="AU283" s="247" t="s">
        <v>96</v>
      </c>
      <c r="AY283" s="16" t="s">
        <v>278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6" t="s">
        <v>93</v>
      </c>
      <c r="BK283" s="248">
        <f>ROUND(I283*H283,2)</f>
        <v>0</v>
      </c>
      <c r="BL283" s="16" t="s">
        <v>285</v>
      </c>
      <c r="BM283" s="247" t="s">
        <v>1725</v>
      </c>
    </row>
    <row r="284" spans="2:65" s="1" customFormat="1" ht="14.4" customHeight="1">
      <c r="B284" s="38"/>
      <c r="C284" s="236" t="s">
        <v>1024</v>
      </c>
      <c r="D284" s="236" t="s">
        <v>280</v>
      </c>
      <c r="E284" s="237" t="s">
        <v>3130</v>
      </c>
      <c r="F284" s="238" t="s">
        <v>3131</v>
      </c>
      <c r="G284" s="239" t="s">
        <v>3102</v>
      </c>
      <c r="H284" s="240">
        <v>2</v>
      </c>
      <c r="I284" s="241"/>
      <c r="J284" s="242">
        <f>ROUND(I284*H284,2)</f>
        <v>0</v>
      </c>
      <c r="K284" s="238" t="s">
        <v>2840</v>
      </c>
      <c r="L284" s="43"/>
      <c r="M284" s="243" t="s">
        <v>1</v>
      </c>
      <c r="N284" s="244" t="s">
        <v>51</v>
      </c>
      <c r="O284" s="86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AR284" s="247" t="s">
        <v>285</v>
      </c>
      <c r="AT284" s="247" t="s">
        <v>280</v>
      </c>
      <c r="AU284" s="247" t="s">
        <v>96</v>
      </c>
      <c r="AY284" s="16" t="s">
        <v>278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6" t="s">
        <v>93</v>
      </c>
      <c r="BK284" s="248">
        <f>ROUND(I284*H284,2)</f>
        <v>0</v>
      </c>
      <c r="BL284" s="16" t="s">
        <v>285</v>
      </c>
      <c r="BM284" s="247" t="s">
        <v>1734</v>
      </c>
    </row>
    <row r="285" spans="2:65" s="1" customFormat="1" ht="14.4" customHeight="1">
      <c r="B285" s="38"/>
      <c r="C285" s="236" t="s">
        <v>1029</v>
      </c>
      <c r="D285" s="236" t="s">
        <v>280</v>
      </c>
      <c r="E285" s="237" t="s">
        <v>3132</v>
      </c>
      <c r="F285" s="238" t="s">
        <v>3133</v>
      </c>
      <c r="G285" s="239" t="s">
        <v>407</v>
      </c>
      <c r="H285" s="240">
        <v>72</v>
      </c>
      <c r="I285" s="241"/>
      <c r="J285" s="242">
        <f>ROUND(I285*H285,2)</f>
        <v>0</v>
      </c>
      <c r="K285" s="238" t="s">
        <v>2840</v>
      </c>
      <c r="L285" s="43"/>
      <c r="M285" s="243" t="s">
        <v>1</v>
      </c>
      <c r="N285" s="244" t="s">
        <v>51</v>
      </c>
      <c r="O285" s="86"/>
      <c r="P285" s="245">
        <f>O285*H285</f>
        <v>0</v>
      </c>
      <c r="Q285" s="245">
        <v>0</v>
      </c>
      <c r="R285" s="245">
        <f>Q285*H285</f>
        <v>0</v>
      </c>
      <c r="S285" s="245">
        <v>0</v>
      </c>
      <c r="T285" s="246">
        <f>S285*H285</f>
        <v>0</v>
      </c>
      <c r="AR285" s="247" t="s">
        <v>285</v>
      </c>
      <c r="AT285" s="247" t="s">
        <v>280</v>
      </c>
      <c r="AU285" s="247" t="s">
        <v>96</v>
      </c>
      <c r="AY285" s="16" t="s">
        <v>278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16" t="s">
        <v>93</v>
      </c>
      <c r="BK285" s="248">
        <f>ROUND(I285*H285,2)</f>
        <v>0</v>
      </c>
      <c r="BL285" s="16" t="s">
        <v>285</v>
      </c>
      <c r="BM285" s="247" t="s">
        <v>1742</v>
      </c>
    </row>
    <row r="286" spans="2:65" s="1" customFormat="1" ht="14.4" customHeight="1">
      <c r="B286" s="38"/>
      <c r="C286" s="236" t="s">
        <v>1034</v>
      </c>
      <c r="D286" s="236" t="s">
        <v>280</v>
      </c>
      <c r="E286" s="237" t="s">
        <v>3134</v>
      </c>
      <c r="F286" s="238" t="s">
        <v>3135</v>
      </c>
      <c r="G286" s="239" t="s">
        <v>283</v>
      </c>
      <c r="H286" s="240">
        <v>253</v>
      </c>
      <c r="I286" s="241"/>
      <c r="J286" s="242">
        <f>ROUND(I286*H286,2)</f>
        <v>0</v>
      </c>
      <c r="K286" s="238" t="s">
        <v>2840</v>
      </c>
      <c r="L286" s="43"/>
      <c r="M286" s="243" t="s">
        <v>1</v>
      </c>
      <c r="N286" s="244" t="s">
        <v>51</v>
      </c>
      <c r="O286" s="86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AR286" s="247" t="s">
        <v>285</v>
      </c>
      <c r="AT286" s="247" t="s">
        <v>280</v>
      </c>
      <c r="AU286" s="247" t="s">
        <v>96</v>
      </c>
      <c r="AY286" s="16" t="s">
        <v>278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6" t="s">
        <v>93</v>
      </c>
      <c r="BK286" s="248">
        <f>ROUND(I286*H286,2)</f>
        <v>0</v>
      </c>
      <c r="BL286" s="16" t="s">
        <v>285</v>
      </c>
      <c r="BM286" s="247" t="s">
        <v>1750</v>
      </c>
    </row>
    <row r="287" spans="2:65" s="1" customFormat="1" ht="14.4" customHeight="1">
      <c r="B287" s="38"/>
      <c r="C287" s="236" t="s">
        <v>1039</v>
      </c>
      <c r="D287" s="236" t="s">
        <v>280</v>
      </c>
      <c r="E287" s="237" t="s">
        <v>3136</v>
      </c>
      <c r="F287" s="238" t="s">
        <v>3137</v>
      </c>
      <c r="G287" s="239" t="s">
        <v>3102</v>
      </c>
      <c r="H287" s="240">
        <v>3</v>
      </c>
      <c r="I287" s="241"/>
      <c r="J287" s="242">
        <f>ROUND(I287*H287,2)</f>
        <v>0</v>
      </c>
      <c r="K287" s="238" t="s">
        <v>2840</v>
      </c>
      <c r="L287" s="43"/>
      <c r="M287" s="243" t="s">
        <v>1</v>
      </c>
      <c r="N287" s="244" t="s">
        <v>51</v>
      </c>
      <c r="O287" s="86"/>
      <c r="P287" s="245">
        <f>O287*H287</f>
        <v>0</v>
      </c>
      <c r="Q287" s="245">
        <v>0</v>
      </c>
      <c r="R287" s="245">
        <f>Q287*H287</f>
        <v>0</v>
      </c>
      <c r="S287" s="245">
        <v>0</v>
      </c>
      <c r="T287" s="246">
        <f>S287*H287</f>
        <v>0</v>
      </c>
      <c r="AR287" s="247" t="s">
        <v>285</v>
      </c>
      <c r="AT287" s="247" t="s">
        <v>280</v>
      </c>
      <c r="AU287" s="247" t="s">
        <v>96</v>
      </c>
      <c r="AY287" s="16" t="s">
        <v>278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16" t="s">
        <v>93</v>
      </c>
      <c r="BK287" s="248">
        <f>ROUND(I287*H287,2)</f>
        <v>0</v>
      </c>
      <c r="BL287" s="16" t="s">
        <v>285</v>
      </c>
      <c r="BM287" s="247" t="s">
        <v>1760</v>
      </c>
    </row>
    <row r="288" spans="2:65" s="1" customFormat="1" ht="14.4" customHeight="1">
      <c r="B288" s="38"/>
      <c r="C288" s="236" t="s">
        <v>1044</v>
      </c>
      <c r="D288" s="236" t="s">
        <v>280</v>
      </c>
      <c r="E288" s="237" t="s">
        <v>3138</v>
      </c>
      <c r="F288" s="238" t="s">
        <v>3139</v>
      </c>
      <c r="G288" s="239" t="s">
        <v>2476</v>
      </c>
      <c r="H288" s="240">
        <v>5</v>
      </c>
      <c r="I288" s="241"/>
      <c r="J288" s="242">
        <f>ROUND(I288*H288,2)</f>
        <v>0</v>
      </c>
      <c r="K288" s="238" t="s">
        <v>2840</v>
      </c>
      <c r="L288" s="43"/>
      <c r="M288" s="243" t="s">
        <v>1</v>
      </c>
      <c r="N288" s="244" t="s">
        <v>51</v>
      </c>
      <c r="O288" s="86"/>
      <c r="P288" s="245">
        <f>O288*H288</f>
        <v>0</v>
      </c>
      <c r="Q288" s="245">
        <v>0</v>
      </c>
      <c r="R288" s="245">
        <f>Q288*H288</f>
        <v>0</v>
      </c>
      <c r="S288" s="245">
        <v>0</v>
      </c>
      <c r="T288" s="246">
        <f>S288*H288</f>
        <v>0</v>
      </c>
      <c r="AR288" s="247" t="s">
        <v>285</v>
      </c>
      <c r="AT288" s="247" t="s">
        <v>280</v>
      </c>
      <c r="AU288" s="247" t="s">
        <v>96</v>
      </c>
      <c r="AY288" s="16" t="s">
        <v>278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6" t="s">
        <v>93</v>
      </c>
      <c r="BK288" s="248">
        <f>ROUND(I288*H288,2)</f>
        <v>0</v>
      </c>
      <c r="BL288" s="16" t="s">
        <v>285</v>
      </c>
      <c r="BM288" s="247" t="s">
        <v>1771</v>
      </c>
    </row>
    <row r="289" spans="2:65" s="1" customFormat="1" ht="14.4" customHeight="1">
      <c r="B289" s="38"/>
      <c r="C289" s="236" t="s">
        <v>1050</v>
      </c>
      <c r="D289" s="236" t="s">
        <v>280</v>
      </c>
      <c r="E289" s="237" t="s">
        <v>3140</v>
      </c>
      <c r="F289" s="238" t="s">
        <v>3141</v>
      </c>
      <c r="G289" s="239" t="s">
        <v>3102</v>
      </c>
      <c r="H289" s="240">
        <v>40</v>
      </c>
      <c r="I289" s="241"/>
      <c r="J289" s="242">
        <f>ROUND(I289*H289,2)</f>
        <v>0</v>
      </c>
      <c r="K289" s="238" t="s">
        <v>2840</v>
      </c>
      <c r="L289" s="43"/>
      <c r="M289" s="243" t="s">
        <v>1</v>
      </c>
      <c r="N289" s="244" t="s">
        <v>51</v>
      </c>
      <c r="O289" s="86"/>
      <c r="P289" s="245">
        <f>O289*H289</f>
        <v>0</v>
      </c>
      <c r="Q289" s="245">
        <v>0</v>
      </c>
      <c r="R289" s="245">
        <f>Q289*H289</f>
        <v>0</v>
      </c>
      <c r="S289" s="245">
        <v>0</v>
      </c>
      <c r="T289" s="246">
        <f>S289*H289</f>
        <v>0</v>
      </c>
      <c r="AR289" s="247" t="s">
        <v>285</v>
      </c>
      <c r="AT289" s="247" t="s">
        <v>280</v>
      </c>
      <c r="AU289" s="247" t="s">
        <v>96</v>
      </c>
      <c r="AY289" s="16" t="s">
        <v>278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16" t="s">
        <v>93</v>
      </c>
      <c r="BK289" s="248">
        <f>ROUND(I289*H289,2)</f>
        <v>0</v>
      </c>
      <c r="BL289" s="16" t="s">
        <v>285</v>
      </c>
      <c r="BM289" s="247" t="s">
        <v>1781</v>
      </c>
    </row>
    <row r="290" spans="2:65" s="1" customFormat="1" ht="14.4" customHeight="1">
      <c r="B290" s="38"/>
      <c r="C290" s="236" t="s">
        <v>1055</v>
      </c>
      <c r="D290" s="236" t="s">
        <v>280</v>
      </c>
      <c r="E290" s="237" t="s">
        <v>3142</v>
      </c>
      <c r="F290" s="238" t="s">
        <v>3143</v>
      </c>
      <c r="G290" s="239" t="s">
        <v>3102</v>
      </c>
      <c r="H290" s="240">
        <v>20</v>
      </c>
      <c r="I290" s="241"/>
      <c r="J290" s="242">
        <f>ROUND(I290*H290,2)</f>
        <v>0</v>
      </c>
      <c r="K290" s="238" t="s">
        <v>2840</v>
      </c>
      <c r="L290" s="43"/>
      <c r="M290" s="243" t="s">
        <v>1</v>
      </c>
      <c r="N290" s="244" t="s">
        <v>51</v>
      </c>
      <c r="O290" s="86"/>
      <c r="P290" s="245">
        <f>O290*H290</f>
        <v>0</v>
      </c>
      <c r="Q290" s="245">
        <v>0</v>
      </c>
      <c r="R290" s="245">
        <f>Q290*H290</f>
        <v>0</v>
      </c>
      <c r="S290" s="245">
        <v>0</v>
      </c>
      <c r="T290" s="246">
        <f>S290*H290</f>
        <v>0</v>
      </c>
      <c r="AR290" s="247" t="s">
        <v>285</v>
      </c>
      <c r="AT290" s="247" t="s">
        <v>280</v>
      </c>
      <c r="AU290" s="247" t="s">
        <v>96</v>
      </c>
      <c r="AY290" s="16" t="s">
        <v>278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6" t="s">
        <v>93</v>
      </c>
      <c r="BK290" s="248">
        <f>ROUND(I290*H290,2)</f>
        <v>0</v>
      </c>
      <c r="BL290" s="16" t="s">
        <v>285</v>
      </c>
      <c r="BM290" s="247" t="s">
        <v>1790</v>
      </c>
    </row>
    <row r="291" spans="2:65" s="1" customFormat="1" ht="21.6" customHeight="1">
      <c r="B291" s="38"/>
      <c r="C291" s="236" t="s">
        <v>1060</v>
      </c>
      <c r="D291" s="236" t="s">
        <v>280</v>
      </c>
      <c r="E291" s="237" t="s">
        <v>3144</v>
      </c>
      <c r="F291" s="238" t="s">
        <v>3145</v>
      </c>
      <c r="G291" s="239" t="s">
        <v>3102</v>
      </c>
      <c r="H291" s="240">
        <v>20</v>
      </c>
      <c r="I291" s="241"/>
      <c r="J291" s="242">
        <f>ROUND(I291*H291,2)</f>
        <v>0</v>
      </c>
      <c r="K291" s="238" t="s">
        <v>2840</v>
      </c>
      <c r="L291" s="43"/>
      <c r="M291" s="243" t="s">
        <v>1</v>
      </c>
      <c r="N291" s="244" t="s">
        <v>51</v>
      </c>
      <c r="O291" s="86"/>
      <c r="P291" s="245">
        <f>O291*H291</f>
        <v>0</v>
      </c>
      <c r="Q291" s="245">
        <v>0</v>
      </c>
      <c r="R291" s="245">
        <f>Q291*H291</f>
        <v>0</v>
      </c>
      <c r="S291" s="245">
        <v>0</v>
      </c>
      <c r="T291" s="246">
        <f>S291*H291</f>
        <v>0</v>
      </c>
      <c r="AR291" s="247" t="s">
        <v>285</v>
      </c>
      <c r="AT291" s="247" t="s">
        <v>280</v>
      </c>
      <c r="AU291" s="247" t="s">
        <v>96</v>
      </c>
      <c r="AY291" s="16" t="s">
        <v>278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16" t="s">
        <v>93</v>
      </c>
      <c r="BK291" s="248">
        <f>ROUND(I291*H291,2)</f>
        <v>0</v>
      </c>
      <c r="BL291" s="16" t="s">
        <v>285</v>
      </c>
      <c r="BM291" s="247" t="s">
        <v>1798</v>
      </c>
    </row>
    <row r="292" spans="2:65" s="1" customFormat="1" ht="21.6" customHeight="1">
      <c r="B292" s="38"/>
      <c r="C292" s="236" t="s">
        <v>1065</v>
      </c>
      <c r="D292" s="236" t="s">
        <v>280</v>
      </c>
      <c r="E292" s="237" t="s">
        <v>3146</v>
      </c>
      <c r="F292" s="238" t="s">
        <v>3147</v>
      </c>
      <c r="G292" s="239" t="s">
        <v>3102</v>
      </c>
      <c r="H292" s="240">
        <v>20</v>
      </c>
      <c r="I292" s="241"/>
      <c r="J292" s="242">
        <f>ROUND(I292*H292,2)</f>
        <v>0</v>
      </c>
      <c r="K292" s="238" t="s">
        <v>2840</v>
      </c>
      <c r="L292" s="43"/>
      <c r="M292" s="243" t="s">
        <v>1</v>
      </c>
      <c r="N292" s="244" t="s">
        <v>51</v>
      </c>
      <c r="O292" s="86"/>
      <c r="P292" s="245">
        <f>O292*H292</f>
        <v>0</v>
      </c>
      <c r="Q292" s="245">
        <v>0</v>
      </c>
      <c r="R292" s="245">
        <f>Q292*H292</f>
        <v>0</v>
      </c>
      <c r="S292" s="245">
        <v>0</v>
      </c>
      <c r="T292" s="246">
        <f>S292*H292</f>
        <v>0</v>
      </c>
      <c r="AR292" s="247" t="s">
        <v>285</v>
      </c>
      <c r="AT292" s="247" t="s">
        <v>280</v>
      </c>
      <c r="AU292" s="247" t="s">
        <v>96</v>
      </c>
      <c r="AY292" s="16" t="s">
        <v>278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16" t="s">
        <v>93</v>
      </c>
      <c r="BK292" s="248">
        <f>ROUND(I292*H292,2)</f>
        <v>0</v>
      </c>
      <c r="BL292" s="16" t="s">
        <v>285</v>
      </c>
      <c r="BM292" s="247" t="s">
        <v>1806</v>
      </c>
    </row>
    <row r="293" spans="2:65" s="1" customFormat="1" ht="14.4" customHeight="1">
      <c r="B293" s="38"/>
      <c r="C293" s="236" t="s">
        <v>1070</v>
      </c>
      <c r="D293" s="236" t="s">
        <v>280</v>
      </c>
      <c r="E293" s="237" t="s">
        <v>3148</v>
      </c>
      <c r="F293" s="238" t="s">
        <v>3149</v>
      </c>
      <c r="G293" s="239" t="s">
        <v>2476</v>
      </c>
      <c r="H293" s="240">
        <v>13</v>
      </c>
      <c r="I293" s="241"/>
      <c r="J293" s="242">
        <f>ROUND(I293*H293,2)</f>
        <v>0</v>
      </c>
      <c r="K293" s="238" t="s">
        <v>2840</v>
      </c>
      <c r="L293" s="43"/>
      <c r="M293" s="243" t="s">
        <v>1</v>
      </c>
      <c r="N293" s="244" t="s">
        <v>51</v>
      </c>
      <c r="O293" s="86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AR293" s="247" t="s">
        <v>285</v>
      </c>
      <c r="AT293" s="247" t="s">
        <v>280</v>
      </c>
      <c r="AU293" s="247" t="s">
        <v>96</v>
      </c>
      <c r="AY293" s="16" t="s">
        <v>278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6" t="s">
        <v>93</v>
      </c>
      <c r="BK293" s="248">
        <f>ROUND(I293*H293,2)</f>
        <v>0</v>
      </c>
      <c r="BL293" s="16" t="s">
        <v>285</v>
      </c>
      <c r="BM293" s="247" t="s">
        <v>1816</v>
      </c>
    </row>
    <row r="294" spans="2:65" s="1" customFormat="1" ht="14.4" customHeight="1">
      <c r="B294" s="38"/>
      <c r="C294" s="236" t="s">
        <v>1076</v>
      </c>
      <c r="D294" s="236" t="s">
        <v>280</v>
      </c>
      <c r="E294" s="237" t="s">
        <v>3150</v>
      </c>
      <c r="F294" s="238" t="s">
        <v>3151</v>
      </c>
      <c r="G294" s="239" t="s">
        <v>2476</v>
      </c>
      <c r="H294" s="240">
        <v>13</v>
      </c>
      <c r="I294" s="241"/>
      <c r="J294" s="242">
        <f>ROUND(I294*H294,2)</f>
        <v>0</v>
      </c>
      <c r="K294" s="238" t="s">
        <v>2840</v>
      </c>
      <c r="L294" s="43"/>
      <c r="M294" s="243" t="s">
        <v>1</v>
      </c>
      <c r="N294" s="244" t="s">
        <v>51</v>
      </c>
      <c r="O294" s="86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AR294" s="247" t="s">
        <v>285</v>
      </c>
      <c r="AT294" s="247" t="s">
        <v>280</v>
      </c>
      <c r="AU294" s="247" t="s">
        <v>96</v>
      </c>
      <c r="AY294" s="16" t="s">
        <v>278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6" t="s">
        <v>93</v>
      </c>
      <c r="BK294" s="248">
        <f>ROUND(I294*H294,2)</f>
        <v>0</v>
      </c>
      <c r="BL294" s="16" t="s">
        <v>285</v>
      </c>
      <c r="BM294" s="247" t="s">
        <v>1828</v>
      </c>
    </row>
    <row r="295" spans="2:65" s="1" customFormat="1" ht="14.4" customHeight="1">
      <c r="B295" s="38"/>
      <c r="C295" s="236" t="s">
        <v>1080</v>
      </c>
      <c r="D295" s="236" t="s">
        <v>280</v>
      </c>
      <c r="E295" s="237" t="s">
        <v>3152</v>
      </c>
      <c r="F295" s="238" t="s">
        <v>3153</v>
      </c>
      <c r="G295" s="239" t="s">
        <v>2476</v>
      </c>
      <c r="H295" s="240">
        <v>283.06</v>
      </c>
      <c r="I295" s="241"/>
      <c r="J295" s="242">
        <f>ROUND(I295*H295,2)</f>
        <v>0</v>
      </c>
      <c r="K295" s="238" t="s">
        <v>2840</v>
      </c>
      <c r="L295" s="43"/>
      <c r="M295" s="243" t="s">
        <v>1</v>
      </c>
      <c r="N295" s="244" t="s">
        <v>51</v>
      </c>
      <c r="O295" s="86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AR295" s="247" t="s">
        <v>285</v>
      </c>
      <c r="AT295" s="247" t="s">
        <v>280</v>
      </c>
      <c r="AU295" s="247" t="s">
        <v>96</v>
      </c>
      <c r="AY295" s="16" t="s">
        <v>278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6" t="s">
        <v>93</v>
      </c>
      <c r="BK295" s="248">
        <f>ROUND(I295*H295,2)</f>
        <v>0</v>
      </c>
      <c r="BL295" s="16" t="s">
        <v>285</v>
      </c>
      <c r="BM295" s="247" t="s">
        <v>1840</v>
      </c>
    </row>
    <row r="296" spans="2:65" s="1" customFormat="1" ht="21.6" customHeight="1">
      <c r="B296" s="38"/>
      <c r="C296" s="236" t="s">
        <v>1084</v>
      </c>
      <c r="D296" s="236" t="s">
        <v>280</v>
      </c>
      <c r="E296" s="237" t="s">
        <v>3154</v>
      </c>
      <c r="F296" s="238" t="s">
        <v>3155</v>
      </c>
      <c r="G296" s="239" t="s">
        <v>2476</v>
      </c>
      <c r="H296" s="240">
        <v>471.77</v>
      </c>
      <c r="I296" s="241"/>
      <c r="J296" s="242">
        <f>ROUND(I296*H296,2)</f>
        <v>0</v>
      </c>
      <c r="K296" s="238" t="s">
        <v>2840</v>
      </c>
      <c r="L296" s="43"/>
      <c r="M296" s="243" t="s">
        <v>1</v>
      </c>
      <c r="N296" s="244" t="s">
        <v>51</v>
      </c>
      <c r="O296" s="86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AR296" s="247" t="s">
        <v>285</v>
      </c>
      <c r="AT296" s="247" t="s">
        <v>280</v>
      </c>
      <c r="AU296" s="247" t="s">
        <v>96</v>
      </c>
      <c r="AY296" s="16" t="s">
        <v>278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6" t="s">
        <v>93</v>
      </c>
      <c r="BK296" s="248">
        <f>ROUND(I296*H296,2)</f>
        <v>0</v>
      </c>
      <c r="BL296" s="16" t="s">
        <v>285</v>
      </c>
      <c r="BM296" s="247" t="s">
        <v>1851</v>
      </c>
    </row>
    <row r="297" spans="2:65" s="1" customFormat="1" ht="14.4" customHeight="1">
      <c r="B297" s="38"/>
      <c r="C297" s="236" t="s">
        <v>1089</v>
      </c>
      <c r="D297" s="236" t="s">
        <v>280</v>
      </c>
      <c r="E297" s="237" t="s">
        <v>3156</v>
      </c>
      <c r="F297" s="238" t="s">
        <v>3157</v>
      </c>
      <c r="G297" s="239" t="s">
        <v>2476</v>
      </c>
      <c r="H297" s="240">
        <v>471.77</v>
      </c>
      <c r="I297" s="241"/>
      <c r="J297" s="242">
        <f>ROUND(I297*H297,2)</f>
        <v>0</v>
      </c>
      <c r="K297" s="238" t="s">
        <v>2840</v>
      </c>
      <c r="L297" s="43"/>
      <c r="M297" s="243" t="s">
        <v>1</v>
      </c>
      <c r="N297" s="244" t="s">
        <v>51</v>
      </c>
      <c r="O297" s="86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AR297" s="247" t="s">
        <v>285</v>
      </c>
      <c r="AT297" s="247" t="s">
        <v>280</v>
      </c>
      <c r="AU297" s="247" t="s">
        <v>96</v>
      </c>
      <c r="AY297" s="16" t="s">
        <v>278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6" t="s">
        <v>93</v>
      </c>
      <c r="BK297" s="248">
        <f>ROUND(I297*H297,2)</f>
        <v>0</v>
      </c>
      <c r="BL297" s="16" t="s">
        <v>285</v>
      </c>
      <c r="BM297" s="247" t="s">
        <v>1861</v>
      </c>
    </row>
    <row r="298" spans="2:65" s="1" customFormat="1" ht="21.6" customHeight="1">
      <c r="B298" s="38"/>
      <c r="C298" s="236" t="s">
        <v>1095</v>
      </c>
      <c r="D298" s="236" t="s">
        <v>280</v>
      </c>
      <c r="E298" s="237" t="s">
        <v>3158</v>
      </c>
      <c r="F298" s="238" t="s">
        <v>3159</v>
      </c>
      <c r="G298" s="239" t="s">
        <v>3102</v>
      </c>
      <c r="H298" s="240">
        <v>1</v>
      </c>
      <c r="I298" s="241"/>
      <c r="J298" s="242">
        <f>ROUND(I298*H298,2)</f>
        <v>0</v>
      </c>
      <c r="K298" s="238" t="s">
        <v>2840</v>
      </c>
      <c r="L298" s="43"/>
      <c r="M298" s="243" t="s">
        <v>1</v>
      </c>
      <c r="N298" s="244" t="s">
        <v>51</v>
      </c>
      <c r="O298" s="86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AR298" s="247" t="s">
        <v>285</v>
      </c>
      <c r="AT298" s="247" t="s">
        <v>280</v>
      </c>
      <c r="AU298" s="247" t="s">
        <v>96</v>
      </c>
      <c r="AY298" s="16" t="s">
        <v>278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6" t="s">
        <v>93</v>
      </c>
      <c r="BK298" s="248">
        <f>ROUND(I298*H298,2)</f>
        <v>0</v>
      </c>
      <c r="BL298" s="16" t="s">
        <v>285</v>
      </c>
      <c r="BM298" s="247" t="s">
        <v>1872</v>
      </c>
    </row>
    <row r="299" spans="2:65" s="1" customFormat="1" ht="21.6" customHeight="1">
      <c r="B299" s="38"/>
      <c r="C299" s="236" t="s">
        <v>1100</v>
      </c>
      <c r="D299" s="236" t="s">
        <v>280</v>
      </c>
      <c r="E299" s="237" t="s">
        <v>3160</v>
      </c>
      <c r="F299" s="238" t="s">
        <v>3161</v>
      </c>
      <c r="G299" s="239" t="s">
        <v>2476</v>
      </c>
      <c r="H299" s="240">
        <v>5</v>
      </c>
      <c r="I299" s="241"/>
      <c r="J299" s="242">
        <f>ROUND(I299*H299,2)</f>
        <v>0</v>
      </c>
      <c r="K299" s="238" t="s">
        <v>2840</v>
      </c>
      <c r="L299" s="43"/>
      <c r="M299" s="243" t="s">
        <v>1</v>
      </c>
      <c r="N299" s="244" t="s">
        <v>51</v>
      </c>
      <c r="O299" s="86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AR299" s="247" t="s">
        <v>285</v>
      </c>
      <c r="AT299" s="247" t="s">
        <v>280</v>
      </c>
      <c r="AU299" s="247" t="s">
        <v>96</v>
      </c>
      <c r="AY299" s="16" t="s">
        <v>278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6" t="s">
        <v>93</v>
      </c>
      <c r="BK299" s="248">
        <f>ROUND(I299*H299,2)</f>
        <v>0</v>
      </c>
      <c r="BL299" s="16" t="s">
        <v>285</v>
      </c>
      <c r="BM299" s="247" t="s">
        <v>1882</v>
      </c>
    </row>
    <row r="300" spans="2:65" s="1" customFormat="1" ht="14.4" customHeight="1">
      <c r="B300" s="38"/>
      <c r="C300" s="236" t="s">
        <v>1104</v>
      </c>
      <c r="D300" s="236" t="s">
        <v>280</v>
      </c>
      <c r="E300" s="237" t="s">
        <v>3162</v>
      </c>
      <c r="F300" s="238" t="s">
        <v>2874</v>
      </c>
      <c r="G300" s="239" t="s">
        <v>3102</v>
      </c>
      <c r="H300" s="240">
        <v>1</v>
      </c>
      <c r="I300" s="241"/>
      <c r="J300" s="242">
        <f>ROUND(I300*H300,2)</f>
        <v>0</v>
      </c>
      <c r="K300" s="238" t="s">
        <v>2840</v>
      </c>
      <c r="L300" s="43"/>
      <c r="M300" s="243" t="s">
        <v>1</v>
      </c>
      <c r="N300" s="244" t="s">
        <v>51</v>
      </c>
      <c r="O300" s="86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AR300" s="247" t="s">
        <v>285</v>
      </c>
      <c r="AT300" s="247" t="s">
        <v>280</v>
      </c>
      <c r="AU300" s="247" t="s">
        <v>96</v>
      </c>
      <c r="AY300" s="16" t="s">
        <v>278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6" t="s">
        <v>93</v>
      </c>
      <c r="BK300" s="248">
        <f>ROUND(I300*H300,2)</f>
        <v>0</v>
      </c>
      <c r="BL300" s="16" t="s">
        <v>285</v>
      </c>
      <c r="BM300" s="247" t="s">
        <v>1891</v>
      </c>
    </row>
    <row r="301" spans="2:65" s="1" customFormat="1" ht="21.6" customHeight="1">
      <c r="B301" s="38"/>
      <c r="C301" s="236" t="s">
        <v>1108</v>
      </c>
      <c r="D301" s="236" t="s">
        <v>280</v>
      </c>
      <c r="E301" s="237" t="s">
        <v>3163</v>
      </c>
      <c r="F301" s="238" t="s">
        <v>3164</v>
      </c>
      <c r="G301" s="239" t="s">
        <v>3102</v>
      </c>
      <c r="H301" s="240">
        <v>7</v>
      </c>
      <c r="I301" s="241"/>
      <c r="J301" s="242">
        <f>ROUND(I301*H301,2)</f>
        <v>0</v>
      </c>
      <c r="K301" s="238" t="s">
        <v>2840</v>
      </c>
      <c r="L301" s="43"/>
      <c r="M301" s="243" t="s">
        <v>1</v>
      </c>
      <c r="N301" s="244" t="s">
        <v>51</v>
      </c>
      <c r="O301" s="86"/>
      <c r="P301" s="245">
        <f>O301*H301</f>
        <v>0</v>
      </c>
      <c r="Q301" s="245">
        <v>0</v>
      </c>
      <c r="R301" s="245">
        <f>Q301*H301</f>
        <v>0</v>
      </c>
      <c r="S301" s="245">
        <v>0</v>
      </c>
      <c r="T301" s="246">
        <f>S301*H301</f>
        <v>0</v>
      </c>
      <c r="AR301" s="247" t="s">
        <v>285</v>
      </c>
      <c r="AT301" s="247" t="s">
        <v>280</v>
      </c>
      <c r="AU301" s="247" t="s">
        <v>96</v>
      </c>
      <c r="AY301" s="16" t="s">
        <v>278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16" t="s">
        <v>93</v>
      </c>
      <c r="BK301" s="248">
        <f>ROUND(I301*H301,2)</f>
        <v>0</v>
      </c>
      <c r="BL301" s="16" t="s">
        <v>285</v>
      </c>
      <c r="BM301" s="247" t="s">
        <v>1901</v>
      </c>
    </row>
    <row r="302" spans="2:65" s="1" customFormat="1" ht="21.6" customHeight="1">
      <c r="B302" s="38"/>
      <c r="C302" s="236" t="s">
        <v>1113</v>
      </c>
      <c r="D302" s="236" t="s">
        <v>280</v>
      </c>
      <c r="E302" s="237" t="s">
        <v>3165</v>
      </c>
      <c r="F302" s="238" t="s">
        <v>3166</v>
      </c>
      <c r="G302" s="239" t="s">
        <v>3102</v>
      </c>
      <c r="H302" s="240">
        <v>1</v>
      </c>
      <c r="I302" s="241"/>
      <c r="J302" s="242">
        <f>ROUND(I302*H302,2)</f>
        <v>0</v>
      </c>
      <c r="K302" s="238" t="s">
        <v>2840</v>
      </c>
      <c r="L302" s="43"/>
      <c r="M302" s="243" t="s">
        <v>1</v>
      </c>
      <c r="N302" s="244" t="s">
        <v>51</v>
      </c>
      <c r="O302" s="86"/>
      <c r="P302" s="245">
        <f>O302*H302</f>
        <v>0</v>
      </c>
      <c r="Q302" s="245">
        <v>0</v>
      </c>
      <c r="R302" s="245">
        <f>Q302*H302</f>
        <v>0</v>
      </c>
      <c r="S302" s="245">
        <v>0</v>
      </c>
      <c r="T302" s="246">
        <f>S302*H302</f>
        <v>0</v>
      </c>
      <c r="AR302" s="247" t="s">
        <v>285</v>
      </c>
      <c r="AT302" s="247" t="s">
        <v>280</v>
      </c>
      <c r="AU302" s="247" t="s">
        <v>96</v>
      </c>
      <c r="AY302" s="16" t="s">
        <v>278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6" t="s">
        <v>93</v>
      </c>
      <c r="BK302" s="248">
        <f>ROUND(I302*H302,2)</f>
        <v>0</v>
      </c>
      <c r="BL302" s="16" t="s">
        <v>285</v>
      </c>
      <c r="BM302" s="247" t="s">
        <v>1910</v>
      </c>
    </row>
    <row r="303" spans="2:65" s="1" customFormat="1" ht="14.4" customHeight="1">
      <c r="B303" s="38"/>
      <c r="C303" s="236" t="s">
        <v>1119</v>
      </c>
      <c r="D303" s="236" t="s">
        <v>280</v>
      </c>
      <c r="E303" s="237" t="s">
        <v>3167</v>
      </c>
      <c r="F303" s="238" t="s">
        <v>3168</v>
      </c>
      <c r="G303" s="239" t="s">
        <v>3102</v>
      </c>
      <c r="H303" s="240">
        <v>1</v>
      </c>
      <c r="I303" s="241"/>
      <c r="J303" s="242">
        <f>ROUND(I303*H303,2)</f>
        <v>0</v>
      </c>
      <c r="K303" s="238" t="s">
        <v>2840</v>
      </c>
      <c r="L303" s="43"/>
      <c r="M303" s="243" t="s">
        <v>1</v>
      </c>
      <c r="N303" s="244" t="s">
        <v>51</v>
      </c>
      <c r="O303" s="86"/>
      <c r="P303" s="245">
        <f>O303*H303</f>
        <v>0</v>
      </c>
      <c r="Q303" s="245">
        <v>0</v>
      </c>
      <c r="R303" s="245">
        <f>Q303*H303</f>
        <v>0</v>
      </c>
      <c r="S303" s="245">
        <v>0</v>
      </c>
      <c r="T303" s="246">
        <f>S303*H303</f>
        <v>0</v>
      </c>
      <c r="AR303" s="247" t="s">
        <v>285</v>
      </c>
      <c r="AT303" s="247" t="s">
        <v>280</v>
      </c>
      <c r="AU303" s="247" t="s">
        <v>96</v>
      </c>
      <c r="AY303" s="16" t="s">
        <v>278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6" t="s">
        <v>93</v>
      </c>
      <c r="BK303" s="248">
        <f>ROUND(I303*H303,2)</f>
        <v>0</v>
      </c>
      <c r="BL303" s="16" t="s">
        <v>285</v>
      </c>
      <c r="BM303" s="247" t="s">
        <v>1920</v>
      </c>
    </row>
    <row r="304" spans="2:65" s="1" customFormat="1" ht="14.4" customHeight="1">
      <c r="B304" s="38"/>
      <c r="C304" s="236" t="s">
        <v>1124</v>
      </c>
      <c r="D304" s="236" t="s">
        <v>280</v>
      </c>
      <c r="E304" s="237" t="s">
        <v>3167</v>
      </c>
      <c r="F304" s="238" t="s">
        <v>3168</v>
      </c>
      <c r="G304" s="239" t="s">
        <v>3102</v>
      </c>
      <c r="H304" s="240">
        <v>1</v>
      </c>
      <c r="I304" s="241"/>
      <c r="J304" s="242">
        <f>ROUND(I304*H304,2)</f>
        <v>0</v>
      </c>
      <c r="K304" s="238" t="s">
        <v>2840</v>
      </c>
      <c r="L304" s="43"/>
      <c r="M304" s="243" t="s">
        <v>1</v>
      </c>
      <c r="N304" s="244" t="s">
        <v>51</v>
      </c>
      <c r="O304" s="86"/>
      <c r="P304" s="245">
        <f>O304*H304</f>
        <v>0</v>
      </c>
      <c r="Q304" s="245">
        <v>0</v>
      </c>
      <c r="R304" s="245">
        <f>Q304*H304</f>
        <v>0</v>
      </c>
      <c r="S304" s="245">
        <v>0</v>
      </c>
      <c r="T304" s="246">
        <f>S304*H304</f>
        <v>0</v>
      </c>
      <c r="AR304" s="247" t="s">
        <v>285</v>
      </c>
      <c r="AT304" s="247" t="s">
        <v>280</v>
      </c>
      <c r="AU304" s="247" t="s">
        <v>96</v>
      </c>
      <c r="AY304" s="16" t="s">
        <v>278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16" t="s">
        <v>93</v>
      </c>
      <c r="BK304" s="248">
        <f>ROUND(I304*H304,2)</f>
        <v>0</v>
      </c>
      <c r="BL304" s="16" t="s">
        <v>285</v>
      </c>
      <c r="BM304" s="247" t="s">
        <v>1930</v>
      </c>
    </row>
    <row r="305" spans="2:65" s="1" customFormat="1" ht="14.4" customHeight="1">
      <c r="B305" s="38"/>
      <c r="C305" s="236" t="s">
        <v>1128</v>
      </c>
      <c r="D305" s="236" t="s">
        <v>280</v>
      </c>
      <c r="E305" s="237" t="s">
        <v>3169</v>
      </c>
      <c r="F305" s="238" t="s">
        <v>3170</v>
      </c>
      <c r="G305" s="239" t="s">
        <v>3102</v>
      </c>
      <c r="H305" s="240">
        <v>1</v>
      </c>
      <c r="I305" s="241"/>
      <c r="J305" s="242">
        <f>ROUND(I305*H305,2)</f>
        <v>0</v>
      </c>
      <c r="K305" s="238" t="s">
        <v>2840</v>
      </c>
      <c r="L305" s="43"/>
      <c r="M305" s="243" t="s">
        <v>1</v>
      </c>
      <c r="N305" s="244" t="s">
        <v>51</v>
      </c>
      <c r="O305" s="86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AR305" s="247" t="s">
        <v>285</v>
      </c>
      <c r="AT305" s="247" t="s">
        <v>280</v>
      </c>
      <c r="AU305" s="247" t="s">
        <v>96</v>
      </c>
      <c r="AY305" s="16" t="s">
        <v>278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6" t="s">
        <v>93</v>
      </c>
      <c r="BK305" s="248">
        <f>ROUND(I305*H305,2)</f>
        <v>0</v>
      </c>
      <c r="BL305" s="16" t="s">
        <v>285</v>
      </c>
      <c r="BM305" s="247" t="s">
        <v>1939</v>
      </c>
    </row>
    <row r="306" spans="2:65" s="1" customFormat="1" ht="14.4" customHeight="1">
      <c r="B306" s="38"/>
      <c r="C306" s="236" t="s">
        <v>1133</v>
      </c>
      <c r="D306" s="236" t="s">
        <v>280</v>
      </c>
      <c r="E306" s="237" t="s">
        <v>3169</v>
      </c>
      <c r="F306" s="238" t="s">
        <v>3170</v>
      </c>
      <c r="G306" s="239" t="s">
        <v>3102</v>
      </c>
      <c r="H306" s="240">
        <v>1</v>
      </c>
      <c r="I306" s="241"/>
      <c r="J306" s="242">
        <f>ROUND(I306*H306,2)</f>
        <v>0</v>
      </c>
      <c r="K306" s="238" t="s">
        <v>2840</v>
      </c>
      <c r="L306" s="43"/>
      <c r="M306" s="243" t="s">
        <v>1</v>
      </c>
      <c r="N306" s="244" t="s">
        <v>51</v>
      </c>
      <c r="O306" s="86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AR306" s="247" t="s">
        <v>285</v>
      </c>
      <c r="AT306" s="247" t="s">
        <v>280</v>
      </c>
      <c r="AU306" s="247" t="s">
        <v>96</v>
      </c>
      <c r="AY306" s="16" t="s">
        <v>278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6" t="s">
        <v>93</v>
      </c>
      <c r="BK306" s="248">
        <f>ROUND(I306*H306,2)</f>
        <v>0</v>
      </c>
      <c r="BL306" s="16" t="s">
        <v>285</v>
      </c>
      <c r="BM306" s="247" t="s">
        <v>1951</v>
      </c>
    </row>
    <row r="307" spans="2:65" s="1" customFormat="1" ht="21.6" customHeight="1">
      <c r="B307" s="38"/>
      <c r="C307" s="236" t="s">
        <v>1138</v>
      </c>
      <c r="D307" s="236" t="s">
        <v>280</v>
      </c>
      <c r="E307" s="237" t="s">
        <v>3171</v>
      </c>
      <c r="F307" s="238" t="s">
        <v>3172</v>
      </c>
      <c r="G307" s="239" t="s">
        <v>3102</v>
      </c>
      <c r="H307" s="240">
        <v>1</v>
      </c>
      <c r="I307" s="241"/>
      <c r="J307" s="242">
        <f>ROUND(I307*H307,2)</f>
        <v>0</v>
      </c>
      <c r="K307" s="238" t="s">
        <v>2840</v>
      </c>
      <c r="L307" s="43"/>
      <c r="M307" s="243" t="s">
        <v>1</v>
      </c>
      <c r="N307" s="244" t="s">
        <v>51</v>
      </c>
      <c r="O307" s="86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AR307" s="247" t="s">
        <v>285</v>
      </c>
      <c r="AT307" s="247" t="s">
        <v>280</v>
      </c>
      <c r="AU307" s="247" t="s">
        <v>96</v>
      </c>
      <c r="AY307" s="16" t="s">
        <v>278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6" t="s">
        <v>93</v>
      </c>
      <c r="BK307" s="248">
        <f>ROUND(I307*H307,2)</f>
        <v>0</v>
      </c>
      <c r="BL307" s="16" t="s">
        <v>285</v>
      </c>
      <c r="BM307" s="247" t="s">
        <v>1962</v>
      </c>
    </row>
    <row r="308" spans="2:65" s="1" customFormat="1" ht="21.6" customHeight="1">
      <c r="B308" s="38"/>
      <c r="C308" s="236" t="s">
        <v>1144</v>
      </c>
      <c r="D308" s="236" t="s">
        <v>280</v>
      </c>
      <c r="E308" s="237" t="s">
        <v>3171</v>
      </c>
      <c r="F308" s="238" t="s">
        <v>3172</v>
      </c>
      <c r="G308" s="239" t="s">
        <v>3102</v>
      </c>
      <c r="H308" s="240">
        <v>1</v>
      </c>
      <c r="I308" s="241"/>
      <c r="J308" s="242">
        <f>ROUND(I308*H308,2)</f>
        <v>0</v>
      </c>
      <c r="K308" s="238" t="s">
        <v>2840</v>
      </c>
      <c r="L308" s="43"/>
      <c r="M308" s="243" t="s">
        <v>1</v>
      </c>
      <c r="N308" s="244" t="s">
        <v>51</v>
      </c>
      <c r="O308" s="86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AR308" s="247" t="s">
        <v>285</v>
      </c>
      <c r="AT308" s="247" t="s">
        <v>280</v>
      </c>
      <c r="AU308" s="247" t="s">
        <v>96</v>
      </c>
      <c r="AY308" s="16" t="s">
        <v>278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6" t="s">
        <v>93</v>
      </c>
      <c r="BK308" s="248">
        <f>ROUND(I308*H308,2)</f>
        <v>0</v>
      </c>
      <c r="BL308" s="16" t="s">
        <v>285</v>
      </c>
      <c r="BM308" s="247" t="s">
        <v>1975</v>
      </c>
    </row>
    <row r="309" spans="2:65" s="1" customFormat="1" ht="21.6" customHeight="1">
      <c r="B309" s="38"/>
      <c r="C309" s="236" t="s">
        <v>1150</v>
      </c>
      <c r="D309" s="236" t="s">
        <v>280</v>
      </c>
      <c r="E309" s="237" t="s">
        <v>3173</v>
      </c>
      <c r="F309" s="238" t="s">
        <v>3174</v>
      </c>
      <c r="G309" s="239" t="s">
        <v>3102</v>
      </c>
      <c r="H309" s="240">
        <v>1</v>
      </c>
      <c r="I309" s="241"/>
      <c r="J309" s="242">
        <f>ROUND(I309*H309,2)</f>
        <v>0</v>
      </c>
      <c r="K309" s="238" t="s">
        <v>2840</v>
      </c>
      <c r="L309" s="43"/>
      <c r="M309" s="243" t="s">
        <v>1</v>
      </c>
      <c r="N309" s="244" t="s">
        <v>51</v>
      </c>
      <c r="O309" s="86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AR309" s="247" t="s">
        <v>285</v>
      </c>
      <c r="AT309" s="247" t="s">
        <v>280</v>
      </c>
      <c r="AU309" s="247" t="s">
        <v>96</v>
      </c>
      <c r="AY309" s="16" t="s">
        <v>278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6" t="s">
        <v>93</v>
      </c>
      <c r="BK309" s="248">
        <f>ROUND(I309*H309,2)</f>
        <v>0</v>
      </c>
      <c r="BL309" s="16" t="s">
        <v>285</v>
      </c>
      <c r="BM309" s="247" t="s">
        <v>1988</v>
      </c>
    </row>
    <row r="310" spans="2:65" s="1" customFormat="1" ht="21.6" customHeight="1">
      <c r="B310" s="38"/>
      <c r="C310" s="236" t="s">
        <v>1155</v>
      </c>
      <c r="D310" s="236" t="s">
        <v>280</v>
      </c>
      <c r="E310" s="237" t="s">
        <v>3173</v>
      </c>
      <c r="F310" s="238" t="s">
        <v>3174</v>
      </c>
      <c r="G310" s="239" t="s">
        <v>3102</v>
      </c>
      <c r="H310" s="240">
        <v>1</v>
      </c>
      <c r="I310" s="241"/>
      <c r="J310" s="242">
        <f>ROUND(I310*H310,2)</f>
        <v>0</v>
      </c>
      <c r="K310" s="238" t="s">
        <v>2840</v>
      </c>
      <c r="L310" s="43"/>
      <c r="M310" s="243" t="s">
        <v>1</v>
      </c>
      <c r="N310" s="244" t="s">
        <v>51</v>
      </c>
      <c r="O310" s="86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AR310" s="247" t="s">
        <v>285</v>
      </c>
      <c r="AT310" s="247" t="s">
        <v>280</v>
      </c>
      <c r="AU310" s="247" t="s">
        <v>96</v>
      </c>
      <c r="AY310" s="16" t="s">
        <v>278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6" t="s">
        <v>93</v>
      </c>
      <c r="BK310" s="248">
        <f>ROUND(I310*H310,2)</f>
        <v>0</v>
      </c>
      <c r="BL310" s="16" t="s">
        <v>285</v>
      </c>
      <c r="BM310" s="247" t="s">
        <v>1997</v>
      </c>
    </row>
    <row r="311" spans="2:65" s="1" customFormat="1" ht="21.6" customHeight="1">
      <c r="B311" s="38"/>
      <c r="C311" s="236" t="s">
        <v>1160</v>
      </c>
      <c r="D311" s="236" t="s">
        <v>280</v>
      </c>
      <c r="E311" s="237" t="s">
        <v>3175</v>
      </c>
      <c r="F311" s="238" t="s">
        <v>3176</v>
      </c>
      <c r="G311" s="239" t="s">
        <v>3102</v>
      </c>
      <c r="H311" s="240">
        <v>86</v>
      </c>
      <c r="I311" s="241"/>
      <c r="J311" s="242">
        <f>ROUND(I311*H311,2)</f>
        <v>0</v>
      </c>
      <c r="K311" s="238" t="s">
        <v>2840</v>
      </c>
      <c r="L311" s="43"/>
      <c r="M311" s="243" t="s">
        <v>1</v>
      </c>
      <c r="N311" s="244" t="s">
        <v>51</v>
      </c>
      <c r="O311" s="86"/>
      <c r="P311" s="245">
        <f>O311*H311</f>
        <v>0</v>
      </c>
      <c r="Q311" s="245">
        <v>0</v>
      </c>
      <c r="R311" s="245">
        <f>Q311*H311</f>
        <v>0</v>
      </c>
      <c r="S311" s="245">
        <v>0</v>
      </c>
      <c r="T311" s="246">
        <f>S311*H311</f>
        <v>0</v>
      </c>
      <c r="AR311" s="247" t="s">
        <v>285</v>
      </c>
      <c r="AT311" s="247" t="s">
        <v>280</v>
      </c>
      <c r="AU311" s="247" t="s">
        <v>96</v>
      </c>
      <c r="AY311" s="16" t="s">
        <v>278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6" t="s">
        <v>93</v>
      </c>
      <c r="BK311" s="248">
        <f>ROUND(I311*H311,2)</f>
        <v>0</v>
      </c>
      <c r="BL311" s="16" t="s">
        <v>285</v>
      </c>
      <c r="BM311" s="247" t="s">
        <v>2008</v>
      </c>
    </row>
    <row r="312" spans="2:65" s="1" customFormat="1" ht="64.8" customHeight="1">
      <c r="B312" s="38"/>
      <c r="C312" s="236" t="s">
        <v>1166</v>
      </c>
      <c r="D312" s="236" t="s">
        <v>280</v>
      </c>
      <c r="E312" s="237" t="s">
        <v>3177</v>
      </c>
      <c r="F312" s="238" t="s">
        <v>3178</v>
      </c>
      <c r="G312" s="239" t="s">
        <v>2476</v>
      </c>
      <c r="H312" s="240">
        <v>1</v>
      </c>
      <c r="I312" s="241"/>
      <c r="J312" s="242">
        <f>ROUND(I312*H312,2)</f>
        <v>0</v>
      </c>
      <c r="K312" s="238" t="s">
        <v>2840</v>
      </c>
      <c r="L312" s="43"/>
      <c r="M312" s="243" t="s">
        <v>1</v>
      </c>
      <c r="N312" s="244" t="s">
        <v>51</v>
      </c>
      <c r="O312" s="86"/>
      <c r="P312" s="245">
        <f>O312*H312</f>
        <v>0</v>
      </c>
      <c r="Q312" s="245">
        <v>0</v>
      </c>
      <c r="R312" s="245">
        <f>Q312*H312</f>
        <v>0</v>
      </c>
      <c r="S312" s="245">
        <v>0</v>
      </c>
      <c r="T312" s="246">
        <f>S312*H312</f>
        <v>0</v>
      </c>
      <c r="AR312" s="247" t="s">
        <v>285</v>
      </c>
      <c r="AT312" s="247" t="s">
        <v>280</v>
      </c>
      <c r="AU312" s="247" t="s">
        <v>96</v>
      </c>
      <c r="AY312" s="16" t="s">
        <v>278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6" t="s">
        <v>93</v>
      </c>
      <c r="BK312" s="248">
        <f>ROUND(I312*H312,2)</f>
        <v>0</v>
      </c>
      <c r="BL312" s="16" t="s">
        <v>285</v>
      </c>
      <c r="BM312" s="247" t="s">
        <v>2018</v>
      </c>
    </row>
    <row r="313" spans="2:65" s="1" customFormat="1" ht="21.6" customHeight="1">
      <c r="B313" s="38"/>
      <c r="C313" s="236" t="s">
        <v>1171</v>
      </c>
      <c r="D313" s="236" t="s">
        <v>280</v>
      </c>
      <c r="E313" s="237" t="s">
        <v>3179</v>
      </c>
      <c r="F313" s="238" t="s">
        <v>3001</v>
      </c>
      <c r="G313" s="239" t="s">
        <v>283</v>
      </c>
      <c r="H313" s="240">
        <v>272</v>
      </c>
      <c r="I313" s="241"/>
      <c r="J313" s="242">
        <f>ROUND(I313*H313,2)</f>
        <v>0</v>
      </c>
      <c r="K313" s="238" t="s">
        <v>2840</v>
      </c>
      <c r="L313" s="43"/>
      <c r="M313" s="243" t="s">
        <v>1</v>
      </c>
      <c r="N313" s="244" t="s">
        <v>51</v>
      </c>
      <c r="O313" s="86"/>
      <c r="P313" s="245">
        <f>O313*H313</f>
        <v>0</v>
      </c>
      <c r="Q313" s="245">
        <v>0</v>
      </c>
      <c r="R313" s="245">
        <f>Q313*H313</f>
        <v>0</v>
      </c>
      <c r="S313" s="245">
        <v>0</v>
      </c>
      <c r="T313" s="246">
        <f>S313*H313</f>
        <v>0</v>
      </c>
      <c r="AR313" s="247" t="s">
        <v>285</v>
      </c>
      <c r="AT313" s="247" t="s">
        <v>280</v>
      </c>
      <c r="AU313" s="247" t="s">
        <v>96</v>
      </c>
      <c r="AY313" s="16" t="s">
        <v>278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6" t="s">
        <v>93</v>
      </c>
      <c r="BK313" s="248">
        <f>ROUND(I313*H313,2)</f>
        <v>0</v>
      </c>
      <c r="BL313" s="16" t="s">
        <v>285</v>
      </c>
      <c r="BM313" s="247" t="s">
        <v>2028</v>
      </c>
    </row>
    <row r="314" spans="2:65" s="1" customFormat="1" ht="14.4" customHeight="1">
      <c r="B314" s="38"/>
      <c r="C314" s="236" t="s">
        <v>1176</v>
      </c>
      <c r="D314" s="236" t="s">
        <v>280</v>
      </c>
      <c r="E314" s="237" t="s">
        <v>3180</v>
      </c>
      <c r="F314" s="238" t="s">
        <v>3181</v>
      </c>
      <c r="G314" s="239" t="s">
        <v>3102</v>
      </c>
      <c r="H314" s="240">
        <v>9</v>
      </c>
      <c r="I314" s="241"/>
      <c r="J314" s="242">
        <f>ROUND(I314*H314,2)</f>
        <v>0</v>
      </c>
      <c r="K314" s="238" t="s">
        <v>2840</v>
      </c>
      <c r="L314" s="43"/>
      <c r="M314" s="243" t="s">
        <v>1</v>
      </c>
      <c r="N314" s="244" t="s">
        <v>51</v>
      </c>
      <c r="O314" s="86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AR314" s="247" t="s">
        <v>285</v>
      </c>
      <c r="AT314" s="247" t="s">
        <v>280</v>
      </c>
      <c r="AU314" s="247" t="s">
        <v>96</v>
      </c>
      <c r="AY314" s="16" t="s">
        <v>278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6" t="s">
        <v>93</v>
      </c>
      <c r="BK314" s="248">
        <f>ROUND(I314*H314,2)</f>
        <v>0</v>
      </c>
      <c r="BL314" s="16" t="s">
        <v>285</v>
      </c>
      <c r="BM314" s="247" t="s">
        <v>2036</v>
      </c>
    </row>
    <row r="315" spans="2:65" s="1" customFormat="1" ht="14.4" customHeight="1">
      <c r="B315" s="38"/>
      <c r="C315" s="236" t="s">
        <v>1181</v>
      </c>
      <c r="D315" s="236" t="s">
        <v>280</v>
      </c>
      <c r="E315" s="237" t="s">
        <v>3182</v>
      </c>
      <c r="F315" s="238" t="s">
        <v>3183</v>
      </c>
      <c r="G315" s="239" t="s">
        <v>3102</v>
      </c>
      <c r="H315" s="240">
        <v>9</v>
      </c>
      <c r="I315" s="241"/>
      <c r="J315" s="242">
        <f>ROUND(I315*H315,2)</f>
        <v>0</v>
      </c>
      <c r="K315" s="238" t="s">
        <v>2840</v>
      </c>
      <c r="L315" s="43"/>
      <c r="M315" s="243" t="s">
        <v>1</v>
      </c>
      <c r="N315" s="244" t="s">
        <v>51</v>
      </c>
      <c r="O315" s="86"/>
      <c r="P315" s="245">
        <f>O315*H315</f>
        <v>0</v>
      </c>
      <c r="Q315" s="245">
        <v>0</v>
      </c>
      <c r="R315" s="245">
        <f>Q315*H315</f>
        <v>0</v>
      </c>
      <c r="S315" s="245">
        <v>0</v>
      </c>
      <c r="T315" s="246">
        <f>S315*H315</f>
        <v>0</v>
      </c>
      <c r="AR315" s="247" t="s">
        <v>285</v>
      </c>
      <c r="AT315" s="247" t="s">
        <v>280</v>
      </c>
      <c r="AU315" s="247" t="s">
        <v>96</v>
      </c>
      <c r="AY315" s="16" t="s">
        <v>278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6" t="s">
        <v>93</v>
      </c>
      <c r="BK315" s="248">
        <f>ROUND(I315*H315,2)</f>
        <v>0</v>
      </c>
      <c r="BL315" s="16" t="s">
        <v>285</v>
      </c>
      <c r="BM315" s="247" t="s">
        <v>2045</v>
      </c>
    </row>
    <row r="316" spans="2:65" s="1" customFormat="1" ht="14.4" customHeight="1">
      <c r="B316" s="38"/>
      <c r="C316" s="236" t="s">
        <v>1186</v>
      </c>
      <c r="D316" s="236" t="s">
        <v>280</v>
      </c>
      <c r="E316" s="237" t="s">
        <v>3184</v>
      </c>
      <c r="F316" s="238" t="s">
        <v>3185</v>
      </c>
      <c r="G316" s="239" t="s">
        <v>3102</v>
      </c>
      <c r="H316" s="240">
        <v>122</v>
      </c>
      <c r="I316" s="241"/>
      <c r="J316" s="242">
        <f>ROUND(I316*H316,2)</f>
        <v>0</v>
      </c>
      <c r="K316" s="238" t="s">
        <v>2840</v>
      </c>
      <c r="L316" s="43"/>
      <c r="M316" s="243" t="s">
        <v>1</v>
      </c>
      <c r="N316" s="244" t="s">
        <v>51</v>
      </c>
      <c r="O316" s="86"/>
      <c r="P316" s="245">
        <f>O316*H316</f>
        <v>0</v>
      </c>
      <c r="Q316" s="245">
        <v>0</v>
      </c>
      <c r="R316" s="245">
        <f>Q316*H316</f>
        <v>0</v>
      </c>
      <c r="S316" s="245">
        <v>0</v>
      </c>
      <c r="T316" s="246">
        <f>S316*H316</f>
        <v>0</v>
      </c>
      <c r="AR316" s="247" t="s">
        <v>285</v>
      </c>
      <c r="AT316" s="247" t="s">
        <v>280</v>
      </c>
      <c r="AU316" s="247" t="s">
        <v>96</v>
      </c>
      <c r="AY316" s="16" t="s">
        <v>278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6" t="s">
        <v>93</v>
      </c>
      <c r="BK316" s="248">
        <f>ROUND(I316*H316,2)</f>
        <v>0</v>
      </c>
      <c r="BL316" s="16" t="s">
        <v>285</v>
      </c>
      <c r="BM316" s="247" t="s">
        <v>2063</v>
      </c>
    </row>
    <row r="317" spans="2:65" s="1" customFormat="1" ht="14.4" customHeight="1">
      <c r="B317" s="38"/>
      <c r="C317" s="236" t="s">
        <v>1192</v>
      </c>
      <c r="D317" s="236" t="s">
        <v>280</v>
      </c>
      <c r="E317" s="237" t="s">
        <v>3186</v>
      </c>
      <c r="F317" s="238" t="s">
        <v>3187</v>
      </c>
      <c r="G317" s="239" t="s">
        <v>3102</v>
      </c>
      <c r="H317" s="240">
        <v>9</v>
      </c>
      <c r="I317" s="241"/>
      <c r="J317" s="242">
        <f>ROUND(I317*H317,2)</f>
        <v>0</v>
      </c>
      <c r="K317" s="238" t="s">
        <v>2840</v>
      </c>
      <c r="L317" s="43"/>
      <c r="M317" s="243" t="s">
        <v>1</v>
      </c>
      <c r="N317" s="244" t="s">
        <v>51</v>
      </c>
      <c r="O317" s="86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AR317" s="247" t="s">
        <v>285</v>
      </c>
      <c r="AT317" s="247" t="s">
        <v>280</v>
      </c>
      <c r="AU317" s="247" t="s">
        <v>96</v>
      </c>
      <c r="AY317" s="16" t="s">
        <v>278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6" t="s">
        <v>93</v>
      </c>
      <c r="BK317" s="248">
        <f>ROUND(I317*H317,2)</f>
        <v>0</v>
      </c>
      <c r="BL317" s="16" t="s">
        <v>285</v>
      </c>
      <c r="BM317" s="247" t="s">
        <v>2071</v>
      </c>
    </row>
    <row r="318" spans="2:65" s="1" customFormat="1" ht="14.4" customHeight="1">
      <c r="B318" s="38"/>
      <c r="C318" s="236" t="s">
        <v>1198</v>
      </c>
      <c r="D318" s="236" t="s">
        <v>280</v>
      </c>
      <c r="E318" s="237" t="s">
        <v>3186</v>
      </c>
      <c r="F318" s="238" t="s">
        <v>3187</v>
      </c>
      <c r="G318" s="239" t="s">
        <v>3102</v>
      </c>
      <c r="H318" s="240">
        <v>12</v>
      </c>
      <c r="I318" s="241"/>
      <c r="J318" s="242">
        <f>ROUND(I318*H318,2)</f>
        <v>0</v>
      </c>
      <c r="K318" s="238" t="s">
        <v>2840</v>
      </c>
      <c r="L318" s="43"/>
      <c r="M318" s="243" t="s">
        <v>1</v>
      </c>
      <c r="N318" s="244" t="s">
        <v>51</v>
      </c>
      <c r="O318" s="86"/>
      <c r="P318" s="245">
        <f>O318*H318</f>
        <v>0</v>
      </c>
      <c r="Q318" s="245">
        <v>0</v>
      </c>
      <c r="R318" s="245">
        <f>Q318*H318</f>
        <v>0</v>
      </c>
      <c r="S318" s="245">
        <v>0</v>
      </c>
      <c r="T318" s="246">
        <f>S318*H318</f>
        <v>0</v>
      </c>
      <c r="AR318" s="247" t="s">
        <v>285</v>
      </c>
      <c r="AT318" s="247" t="s">
        <v>280</v>
      </c>
      <c r="AU318" s="247" t="s">
        <v>96</v>
      </c>
      <c r="AY318" s="16" t="s">
        <v>278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6" t="s">
        <v>93</v>
      </c>
      <c r="BK318" s="248">
        <f>ROUND(I318*H318,2)</f>
        <v>0</v>
      </c>
      <c r="BL318" s="16" t="s">
        <v>285</v>
      </c>
      <c r="BM318" s="247" t="s">
        <v>2081</v>
      </c>
    </row>
    <row r="319" spans="2:65" s="1" customFormat="1" ht="14.4" customHeight="1">
      <c r="B319" s="38"/>
      <c r="C319" s="236" t="s">
        <v>1203</v>
      </c>
      <c r="D319" s="236" t="s">
        <v>280</v>
      </c>
      <c r="E319" s="237" t="s">
        <v>3188</v>
      </c>
      <c r="F319" s="238" t="s">
        <v>3189</v>
      </c>
      <c r="G319" s="239" t="s">
        <v>3102</v>
      </c>
      <c r="H319" s="240">
        <v>1</v>
      </c>
      <c r="I319" s="241"/>
      <c r="J319" s="242">
        <f>ROUND(I319*H319,2)</f>
        <v>0</v>
      </c>
      <c r="K319" s="238" t="s">
        <v>2840</v>
      </c>
      <c r="L319" s="43"/>
      <c r="M319" s="243" t="s">
        <v>1</v>
      </c>
      <c r="N319" s="244" t="s">
        <v>51</v>
      </c>
      <c r="O319" s="86"/>
      <c r="P319" s="245">
        <f>O319*H319</f>
        <v>0</v>
      </c>
      <c r="Q319" s="245">
        <v>0</v>
      </c>
      <c r="R319" s="245">
        <f>Q319*H319</f>
        <v>0</v>
      </c>
      <c r="S319" s="245">
        <v>0</v>
      </c>
      <c r="T319" s="246">
        <f>S319*H319</f>
        <v>0</v>
      </c>
      <c r="AR319" s="247" t="s">
        <v>285</v>
      </c>
      <c r="AT319" s="247" t="s">
        <v>280</v>
      </c>
      <c r="AU319" s="247" t="s">
        <v>96</v>
      </c>
      <c r="AY319" s="16" t="s">
        <v>278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6" t="s">
        <v>93</v>
      </c>
      <c r="BK319" s="248">
        <f>ROUND(I319*H319,2)</f>
        <v>0</v>
      </c>
      <c r="BL319" s="16" t="s">
        <v>285</v>
      </c>
      <c r="BM319" s="247" t="s">
        <v>2090</v>
      </c>
    </row>
    <row r="320" spans="2:65" s="1" customFormat="1" ht="64.8" customHeight="1">
      <c r="B320" s="38"/>
      <c r="C320" s="236" t="s">
        <v>1210</v>
      </c>
      <c r="D320" s="236" t="s">
        <v>280</v>
      </c>
      <c r="E320" s="237" t="s">
        <v>3190</v>
      </c>
      <c r="F320" s="238" t="s">
        <v>3191</v>
      </c>
      <c r="G320" s="239" t="s">
        <v>2476</v>
      </c>
      <c r="H320" s="240">
        <v>3</v>
      </c>
      <c r="I320" s="241"/>
      <c r="J320" s="242">
        <f>ROUND(I320*H320,2)</f>
        <v>0</v>
      </c>
      <c r="K320" s="238" t="s">
        <v>2840</v>
      </c>
      <c r="L320" s="43"/>
      <c r="M320" s="243" t="s">
        <v>1</v>
      </c>
      <c r="N320" s="244" t="s">
        <v>51</v>
      </c>
      <c r="O320" s="86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AR320" s="247" t="s">
        <v>285</v>
      </c>
      <c r="AT320" s="247" t="s">
        <v>280</v>
      </c>
      <c r="AU320" s="247" t="s">
        <v>96</v>
      </c>
      <c r="AY320" s="16" t="s">
        <v>278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6" t="s">
        <v>93</v>
      </c>
      <c r="BK320" s="248">
        <f>ROUND(I320*H320,2)</f>
        <v>0</v>
      </c>
      <c r="BL320" s="16" t="s">
        <v>285</v>
      </c>
      <c r="BM320" s="247" t="s">
        <v>2100</v>
      </c>
    </row>
    <row r="321" spans="2:65" s="1" customFormat="1" ht="14.4" customHeight="1">
      <c r="B321" s="38"/>
      <c r="C321" s="236" t="s">
        <v>1216</v>
      </c>
      <c r="D321" s="236" t="s">
        <v>280</v>
      </c>
      <c r="E321" s="237" t="s">
        <v>3192</v>
      </c>
      <c r="F321" s="238" t="s">
        <v>3193</v>
      </c>
      <c r="G321" s="239" t="s">
        <v>3102</v>
      </c>
      <c r="H321" s="240">
        <v>12</v>
      </c>
      <c r="I321" s="241"/>
      <c r="J321" s="242">
        <f>ROUND(I321*H321,2)</f>
        <v>0</v>
      </c>
      <c r="K321" s="238" t="s">
        <v>2840</v>
      </c>
      <c r="L321" s="43"/>
      <c r="M321" s="243" t="s">
        <v>1</v>
      </c>
      <c r="N321" s="244" t="s">
        <v>51</v>
      </c>
      <c r="O321" s="86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AR321" s="247" t="s">
        <v>285</v>
      </c>
      <c r="AT321" s="247" t="s">
        <v>280</v>
      </c>
      <c r="AU321" s="247" t="s">
        <v>96</v>
      </c>
      <c r="AY321" s="16" t="s">
        <v>278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6" t="s">
        <v>93</v>
      </c>
      <c r="BK321" s="248">
        <f>ROUND(I321*H321,2)</f>
        <v>0</v>
      </c>
      <c r="BL321" s="16" t="s">
        <v>285</v>
      </c>
      <c r="BM321" s="247" t="s">
        <v>2110</v>
      </c>
    </row>
    <row r="322" spans="2:65" s="1" customFormat="1" ht="14.4" customHeight="1">
      <c r="B322" s="38"/>
      <c r="C322" s="236" t="s">
        <v>1221</v>
      </c>
      <c r="D322" s="236" t="s">
        <v>280</v>
      </c>
      <c r="E322" s="237" t="s">
        <v>3194</v>
      </c>
      <c r="F322" s="238" t="s">
        <v>3195</v>
      </c>
      <c r="G322" s="239" t="s">
        <v>3102</v>
      </c>
      <c r="H322" s="240">
        <v>9</v>
      </c>
      <c r="I322" s="241"/>
      <c r="J322" s="242">
        <f>ROUND(I322*H322,2)</f>
        <v>0</v>
      </c>
      <c r="K322" s="238" t="s">
        <v>2840</v>
      </c>
      <c r="L322" s="43"/>
      <c r="M322" s="243" t="s">
        <v>1</v>
      </c>
      <c r="N322" s="244" t="s">
        <v>51</v>
      </c>
      <c r="O322" s="86"/>
      <c r="P322" s="245">
        <f>O322*H322</f>
        <v>0</v>
      </c>
      <c r="Q322" s="245">
        <v>0</v>
      </c>
      <c r="R322" s="245">
        <f>Q322*H322</f>
        <v>0</v>
      </c>
      <c r="S322" s="245">
        <v>0</v>
      </c>
      <c r="T322" s="246">
        <f>S322*H322</f>
        <v>0</v>
      </c>
      <c r="AR322" s="247" t="s">
        <v>285</v>
      </c>
      <c r="AT322" s="247" t="s">
        <v>280</v>
      </c>
      <c r="AU322" s="247" t="s">
        <v>96</v>
      </c>
      <c r="AY322" s="16" t="s">
        <v>278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16" t="s">
        <v>93</v>
      </c>
      <c r="BK322" s="248">
        <f>ROUND(I322*H322,2)</f>
        <v>0</v>
      </c>
      <c r="BL322" s="16" t="s">
        <v>285</v>
      </c>
      <c r="BM322" s="247" t="s">
        <v>3196</v>
      </c>
    </row>
    <row r="323" spans="2:65" s="1" customFormat="1" ht="14.4" customHeight="1">
      <c r="B323" s="38"/>
      <c r="C323" s="236" t="s">
        <v>1228</v>
      </c>
      <c r="D323" s="236" t="s">
        <v>280</v>
      </c>
      <c r="E323" s="237" t="s">
        <v>3197</v>
      </c>
      <c r="F323" s="238" t="s">
        <v>3198</v>
      </c>
      <c r="G323" s="239" t="s">
        <v>3102</v>
      </c>
      <c r="H323" s="240">
        <v>5</v>
      </c>
      <c r="I323" s="241"/>
      <c r="J323" s="242">
        <f>ROUND(I323*H323,2)</f>
        <v>0</v>
      </c>
      <c r="K323" s="238" t="s">
        <v>2840</v>
      </c>
      <c r="L323" s="43"/>
      <c r="M323" s="243" t="s">
        <v>1</v>
      </c>
      <c r="N323" s="244" t="s">
        <v>51</v>
      </c>
      <c r="O323" s="86"/>
      <c r="P323" s="245">
        <f>O323*H323</f>
        <v>0</v>
      </c>
      <c r="Q323" s="245">
        <v>0</v>
      </c>
      <c r="R323" s="245">
        <f>Q323*H323</f>
        <v>0</v>
      </c>
      <c r="S323" s="245">
        <v>0</v>
      </c>
      <c r="T323" s="246">
        <f>S323*H323</f>
        <v>0</v>
      </c>
      <c r="AR323" s="247" t="s">
        <v>285</v>
      </c>
      <c r="AT323" s="247" t="s">
        <v>280</v>
      </c>
      <c r="AU323" s="247" t="s">
        <v>96</v>
      </c>
      <c r="AY323" s="16" t="s">
        <v>278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6" t="s">
        <v>93</v>
      </c>
      <c r="BK323" s="248">
        <f>ROUND(I323*H323,2)</f>
        <v>0</v>
      </c>
      <c r="BL323" s="16" t="s">
        <v>285</v>
      </c>
      <c r="BM323" s="247" t="s">
        <v>3199</v>
      </c>
    </row>
    <row r="324" spans="2:65" s="1" customFormat="1" ht="32.4" customHeight="1">
      <c r="B324" s="38"/>
      <c r="C324" s="236" t="s">
        <v>1235</v>
      </c>
      <c r="D324" s="236" t="s">
        <v>280</v>
      </c>
      <c r="E324" s="237" t="s">
        <v>3200</v>
      </c>
      <c r="F324" s="238" t="s">
        <v>3201</v>
      </c>
      <c r="G324" s="239" t="s">
        <v>3102</v>
      </c>
      <c r="H324" s="240">
        <v>100</v>
      </c>
      <c r="I324" s="241"/>
      <c r="J324" s="242">
        <f>ROUND(I324*H324,2)</f>
        <v>0</v>
      </c>
      <c r="K324" s="238" t="s">
        <v>2840</v>
      </c>
      <c r="L324" s="43"/>
      <c r="M324" s="243" t="s">
        <v>1</v>
      </c>
      <c r="N324" s="244" t="s">
        <v>51</v>
      </c>
      <c r="O324" s="86"/>
      <c r="P324" s="245">
        <f>O324*H324</f>
        <v>0</v>
      </c>
      <c r="Q324" s="245">
        <v>0</v>
      </c>
      <c r="R324" s="245">
        <f>Q324*H324</f>
        <v>0</v>
      </c>
      <c r="S324" s="245">
        <v>0</v>
      </c>
      <c r="T324" s="246">
        <f>S324*H324</f>
        <v>0</v>
      </c>
      <c r="AR324" s="247" t="s">
        <v>285</v>
      </c>
      <c r="AT324" s="247" t="s">
        <v>280</v>
      </c>
      <c r="AU324" s="247" t="s">
        <v>96</v>
      </c>
      <c r="AY324" s="16" t="s">
        <v>278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16" t="s">
        <v>93</v>
      </c>
      <c r="BK324" s="248">
        <f>ROUND(I324*H324,2)</f>
        <v>0</v>
      </c>
      <c r="BL324" s="16" t="s">
        <v>285</v>
      </c>
      <c r="BM324" s="247" t="s">
        <v>3202</v>
      </c>
    </row>
    <row r="325" spans="2:65" s="1" customFormat="1" ht="21.6" customHeight="1">
      <c r="B325" s="38"/>
      <c r="C325" s="236" t="s">
        <v>1241</v>
      </c>
      <c r="D325" s="236" t="s">
        <v>280</v>
      </c>
      <c r="E325" s="237" t="s">
        <v>3203</v>
      </c>
      <c r="F325" s="238" t="s">
        <v>3204</v>
      </c>
      <c r="G325" s="239" t="s">
        <v>2476</v>
      </c>
      <c r="H325" s="240">
        <v>2</v>
      </c>
      <c r="I325" s="241"/>
      <c r="J325" s="242">
        <f>ROUND(I325*H325,2)</f>
        <v>0</v>
      </c>
      <c r="K325" s="238" t="s">
        <v>2840</v>
      </c>
      <c r="L325" s="43"/>
      <c r="M325" s="243" t="s">
        <v>1</v>
      </c>
      <c r="N325" s="244" t="s">
        <v>51</v>
      </c>
      <c r="O325" s="86"/>
      <c r="P325" s="245">
        <f>O325*H325</f>
        <v>0</v>
      </c>
      <c r="Q325" s="245">
        <v>0</v>
      </c>
      <c r="R325" s="245">
        <f>Q325*H325</f>
        <v>0</v>
      </c>
      <c r="S325" s="245">
        <v>0</v>
      </c>
      <c r="T325" s="246">
        <f>S325*H325</f>
        <v>0</v>
      </c>
      <c r="AR325" s="247" t="s">
        <v>285</v>
      </c>
      <c r="AT325" s="247" t="s">
        <v>280</v>
      </c>
      <c r="AU325" s="247" t="s">
        <v>96</v>
      </c>
      <c r="AY325" s="16" t="s">
        <v>278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6" t="s">
        <v>93</v>
      </c>
      <c r="BK325" s="248">
        <f>ROUND(I325*H325,2)</f>
        <v>0</v>
      </c>
      <c r="BL325" s="16" t="s">
        <v>285</v>
      </c>
      <c r="BM325" s="247" t="s">
        <v>3205</v>
      </c>
    </row>
    <row r="326" spans="2:65" s="1" customFormat="1" ht="14.4" customHeight="1">
      <c r="B326" s="38"/>
      <c r="C326" s="236" t="s">
        <v>1246</v>
      </c>
      <c r="D326" s="236" t="s">
        <v>280</v>
      </c>
      <c r="E326" s="237" t="s">
        <v>3206</v>
      </c>
      <c r="F326" s="238" t="s">
        <v>3207</v>
      </c>
      <c r="G326" s="239" t="s">
        <v>3102</v>
      </c>
      <c r="H326" s="240">
        <v>86</v>
      </c>
      <c r="I326" s="241"/>
      <c r="J326" s="242">
        <f>ROUND(I326*H326,2)</f>
        <v>0</v>
      </c>
      <c r="K326" s="238" t="s">
        <v>2840</v>
      </c>
      <c r="L326" s="43"/>
      <c r="M326" s="243" t="s">
        <v>1</v>
      </c>
      <c r="N326" s="244" t="s">
        <v>51</v>
      </c>
      <c r="O326" s="86"/>
      <c r="P326" s="245">
        <f>O326*H326</f>
        <v>0</v>
      </c>
      <c r="Q326" s="245">
        <v>0</v>
      </c>
      <c r="R326" s="245">
        <f>Q326*H326</f>
        <v>0</v>
      </c>
      <c r="S326" s="245">
        <v>0</v>
      </c>
      <c r="T326" s="246">
        <f>S326*H326</f>
        <v>0</v>
      </c>
      <c r="AR326" s="247" t="s">
        <v>285</v>
      </c>
      <c r="AT326" s="247" t="s">
        <v>280</v>
      </c>
      <c r="AU326" s="247" t="s">
        <v>96</v>
      </c>
      <c r="AY326" s="16" t="s">
        <v>278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6" t="s">
        <v>93</v>
      </c>
      <c r="BK326" s="248">
        <f>ROUND(I326*H326,2)</f>
        <v>0</v>
      </c>
      <c r="BL326" s="16" t="s">
        <v>285</v>
      </c>
      <c r="BM326" s="247" t="s">
        <v>3208</v>
      </c>
    </row>
    <row r="327" spans="2:65" s="1" customFormat="1" ht="14.4" customHeight="1">
      <c r="B327" s="38"/>
      <c r="C327" s="236" t="s">
        <v>1250</v>
      </c>
      <c r="D327" s="236" t="s">
        <v>280</v>
      </c>
      <c r="E327" s="237" t="s">
        <v>3209</v>
      </c>
      <c r="F327" s="238" t="s">
        <v>3210</v>
      </c>
      <c r="G327" s="239" t="s">
        <v>3102</v>
      </c>
      <c r="H327" s="240">
        <v>38</v>
      </c>
      <c r="I327" s="241"/>
      <c r="J327" s="242">
        <f>ROUND(I327*H327,2)</f>
        <v>0</v>
      </c>
      <c r="K327" s="238" t="s">
        <v>2840</v>
      </c>
      <c r="L327" s="43"/>
      <c r="M327" s="243" t="s">
        <v>1</v>
      </c>
      <c r="N327" s="244" t="s">
        <v>51</v>
      </c>
      <c r="O327" s="86"/>
      <c r="P327" s="245">
        <f>O327*H327</f>
        <v>0</v>
      </c>
      <c r="Q327" s="245">
        <v>0</v>
      </c>
      <c r="R327" s="245">
        <f>Q327*H327</f>
        <v>0</v>
      </c>
      <c r="S327" s="245">
        <v>0</v>
      </c>
      <c r="T327" s="246">
        <f>S327*H327</f>
        <v>0</v>
      </c>
      <c r="AR327" s="247" t="s">
        <v>285</v>
      </c>
      <c r="AT327" s="247" t="s">
        <v>280</v>
      </c>
      <c r="AU327" s="247" t="s">
        <v>96</v>
      </c>
      <c r="AY327" s="16" t="s">
        <v>278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6" t="s">
        <v>93</v>
      </c>
      <c r="BK327" s="248">
        <f>ROUND(I327*H327,2)</f>
        <v>0</v>
      </c>
      <c r="BL327" s="16" t="s">
        <v>285</v>
      </c>
      <c r="BM327" s="247" t="s">
        <v>3211</v>
      </c>
    </row>
    <row r="328" spans="2:65" s="1" customFormat="1" ht="14.4" customHeight="1">
      <c r="B328" s="38"/>
      <c r="C328" s="236" t="s">
        <v>1256</v>
      </c>
      <c r="D328" s="236" t="s">
        <v>280</v>
      </c>
      <c r="E328" s="237" t="s">
        <v>3212</v>
      </c>
      <c r="F328" s="238" t="s">
        <v>3213</v>
      </c>
      <c r="G328" s="239" t="s">
        <v>3102</v>
      </c>
      <c r="H328" s="240">
        <v>1</v>
      </c>
      <c r="I328" s="241"/>
      <c r="J328" s="242">
        <f>ROUND(I328*H328,2)</f>
        <v>0</v>
      </c>
      <c r="K328" s="238" t="s">
        <v>2840</v>
      </c>
      <c r="L328" s="43"/>
      <c r="M328" s="243" t="s">
        <v>1</v>
      </c>
      <c r="N328" s="244" t="s">
        <v>51</v>
      </c>
      <c r="O328" s="86"/>
      <c r="P328" s="245">
        <f>O328*H328</f>
        <v>0</v>
      </c>
      <c r="Q328" s="245">
        <v>0</v>
      </c>
      <c r="R328" s="245">
        <f>Q328*H328</f>
        <v>0</v>
      </c>
      <c r="S328" s="245">
        <v>0</v>
      </c>
      <c r="T328" s="246">
        <f>S328*H328</f>
        <v>0</v>
      </c>
      <c r="AR328" s="247" t="s">
        <v>285</v>
      </c>
      <c r="AT328" s="247" t="s">
        <v>280</v>
      </c>
      <c r="AU328" s="247" t="s">
        <v>96</v>
      </c>
      <c r="AY328" s="16" t="s">
        <v>278</v>
      </c>
      <c r="BE328" s="248">
        <f>IF(N328="základní",J328,0)</f>
        <v>0</v>
      </c>
      <c r="BF328" s="248">
        <f>IF(N328="snížená",J328,0)</f>
        <v>0</v>
      </c>
      <c r="BG328" s="248">
        <f>IF(N328="zákl. přenesená",J328,0)</f>
        <v>0</v>
      </c>
      <c r="BH328" s="248">
        <f>IF(N328="sníž. přenesená",J328,0)</f>
        <v>0</v>
      </c>
      <c r="BI328" s="248">
        <f>IF(N328="nulová",J328,0)</f>
        <v>0</v>
      </c>
      <c r="BJ328" s="16" t="s">
        <v>93</v>
      </c>
      <c r="BK328" s="248">
        <f>ROUND(I328*H328,2)</f>
        <v>0</v>
      </c>
      <c r="BL328" s="16" t="s">
        <v>285</v>
      </c>
      <c r="BM328" s="247" t="s">
        <v>3214</v>
      </c>
    </row>
    <row r="329" spans="2:65" s="1" customFormat="1" ht="14.4" customHeight="1">
      <c r="B329" s="38"/>
      <c r="C329" s="236" t="s">
        <v>1261</v>
      </c>
      <c r="D329" s="236" t="s">
        <v>280</v>
      </c>
      <c r="E329" s="237" t="s">
        <v>3215</v>
      </c>
      <c r="F329" s="238" t="s">
        <v>3216</v>
      </c>
      <c r="G329" s="239" t="s">
        <v>2476</v>
      </c>
      <c r="H329" s="240">
        <v>16</v>
      </c>
      <c r="I329" s="241"/>
      <c r="J329" s="242">
        <f>ROUND(I329*H329,2)</f>
        <v>0</v>
      </c>
      <c r="K329" s="238" t="s">
        <v>2840</v>
      </c>
      <c r="L329" s="43"/>
      <c r="M329" s="243" t="s">
        <v>1</v>
      </c>
      <c r="N329" s="244" t="s">
        <v>51</v>
      </c>
      <c r="O329" s="86"/>
      <c r="P329" s="245">
        <f>O329*H329</f>
        <v>0</v>
      </c>
      <c r="Q329" s="245">
        <v>0</v>
      </c>
      <c r="R329" s="245">
        <f>Q329*H329</f>
        <v>0</v>
      </c>
      <c r="S329" s="245">
        <v>0</v>
      </c>
      <c r="T329" s="246">
        <f>S329*H329</f>
        <v>0</v>
      </c>
      <c r="AR329" s="247" t="s">
        <v>285</v>
      </c>
      <c r="AT329" s="247" t="s">
        <v>280</v>
      </c>
      <c r="AU329" s="247" t="s">
        <v>96</v>
      </c>
      <c r="AY329" s="16" t="s">
        <v>278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6" t="s">
        <v>93</v>
      </c>
      <c r="BK329" s="248">
        <f>ROUND(I329*H329,2)</f>
        <v>0</v>
      </c>
      <c r="BL329" s="16" t="s">
        <v>285</v>
      </c>
      <c r="BM329" s="247" t="s">
        <v>3217</v>
      </c>
    </row>
    <row r="330" spans="2:65" s="1" customFormat="1" ht="43.2" customHeight="1">
      <c r="B330" s="38"/>
      <c r="C330" s="236" t="s">
        <v>1266</v>
      </c>
      <c r="D330" s="236" t="s">
        <v>280</v>
      </c>
      <c r="E330" s="237" t="s">
        <v>3218</v>
      </c>
      <c r="F330" s="238" t="s">
        <v>3219</v>
      </c>
      <c r="G330" s="239" t="s">
        <v>2476</v>
      </c>
      <c r="H330" s="240">
        <v>2</v>
      </c>
      <c r="I330" s="241"/>
      <c r="J330" s="242">
        <f>ROUND(I330*H330,2)</f>
        <v>0</v>
      </c>
      <c r="K330" s="238" t="s">
        <v>2840</v>
      </c>
      <c r="L330" s="43"/>
      <c r="M330" s="243" t="s">
        <v>1</v>
      </c>
      <c r="N330" s="244" t="s">
        <v>51</v>
      </c>
      <c r="O330" s="86"/>
      <c r="P330" s="245">
        <f>O330*H330</f>
        <v>0</v>
      </c>
      <c r="Q330" s="245">
        <v>0</v>
      </c>
      <c r="R330" s="245">
        <f>Q330*H330</f>
        <v>0</v>
      </c>
      <c r="S330" s="245">
        <v>0</v>
      </c>
      <c r="T330" s="246">
        <f>S330*H330</f>
        <v>0</v>
      </c>
      <c r="AR330" s="247" t="s">
        <v>285</v>
      </c>
      <c r="AT330" s="247" t="s">
        <v>280</v>
      </c>
      <c r="AU330" s="247" t="s">
        <v>96</v>
      </c>
      <c r="AY330" s="16" t="s">
        <v>278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6" t="s">
        <v>93</v>
      </c>
      <c r="BK330" s="248">
        <f>ROUND(I330*H330,2)</f>
        <v>0</v>
      </c>
      <c r="BL330" s="16" t="s">
        <v>285</v>
      </c>
      <c r="BM330" s="247" t="s">
        <v>3220</v>
      </c>
    </row>
    <row r="331" spans="2:65" s="1" customFormat="1" ht="43.2" customHeight="1">
      <c r="B331" s="38"/>
      <c r="C331" s="236" t="s">
        <v>1272</v>
      </c>
      <c r="D331" s="236" t="s">
        <v>280</v>
      </c>
      <c r="E331" s="237" t="s">
        <v>3218</v>
      </c>
      <c r="F331" s="238" t="s">
        <v>3219</v>
      </c>
      <c r="G331" s="239" t="s">
        <v>2476</v>
      </c>
      <c r="H331" s="240">
        <v>2</v>
      </c>
      <c r="I331" s="241"/>
      <c r="J331" s="242">
        <f>ROUND(I331*H331,2)</f>
        <v>0</v>
      </c>
      <c r="K331" s="238" t="s">
        <v>2840</v>
      </c>
      <c r="L331" s="43"/>
      <c r="M331" s="243" t="s">
        <v>1</v>
      </c>
      <c r="N331" s="244" t="s">
        <v>51</v>
      </c>
      <c r="O331" s="86"/>
      <c r="P331" s="245">
        <f>O331*H331</f>
        <v>0</v>
      </c>
      <c r="Q331" s="245">
        <v>0</v>
      </c>
      <c r="R331" s="245">
        <f>Q331*H331</f>
        <v>0</v>
      </c>
      <c r="S331" s="245">
        <v>0</v>
      </c>
      <c r="T331" s="246">
        <f>S331*H331</f>
        <v>0</v>
      </c>
      <c r="AR331" s="247" t="s">
        <v>285</v>
      </c>
      <c r="AT331" s="247" t="s">
        <v>280</v>
      </c>
      <c r="AU331" s="247" t="s">
        <v>96</v>
      </c>
      <c r="AY331" s="16" t="s">
        <v>278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16" t="s">
        <v>93</v>
      </c>
      <c r="BK331" s="248">
        <f>ROUND(I331*H331,2)</f>
        <v>0</v>
      </c>
      <c r="BL331" s="16" t="s">
        <v>285</v>
      </c>
      <c r="BM331" s="247" t="s">
        <v>3221</v>
      </c>
    </row>
    <row r="332" spans="2:65" s="1" customFormat="1" ht="21.6" customHeight="1">
      <c r="B332" s="38"/>
      <c r="C332" s="236" t="s">
        <v>1277</v>
      </c>
      <c r="D332" s="236" t="s">
        <v>280</v>
      </c>
      <c r="E332" s="237" t="s">
        <v>3222</v>
      </c>
      <c r="F332" s="238" t="s">
        <v>3223</v>
      </c>
      <c r="G332" s="239" t="s">
        <v>2476</v>
      </c>
      <c r="H332" s="240">
        <v>56</v>
      </c>
      <c r="I332" s="241"/>
      <c r="J332" s="242">
        <f>ROUND(I332*H332,2)</f>
        <v>0</v>
      </c>
      <c r="K332" s="238" t="s">
        <v>2840</v>
      </c>
      <c r="L332" s="43"/>
      <c r="M332" s="243" t="s">
        <v>1</v>
      </c>
      <c r="N332" s="244" t="s">
        <v>51</v>
      </c>
      <c r="O332" s="86"/>
      <c r="P332" s="245">
        <f>O332*H332</f>
        <v>0</v>
      </c>
      <c r="Q332" s="245">
        <v>0</v>
      </c>
      <c r="R332" s="245">
        <f>Q332*H332</f>
        <v>0</v>
      </c>
      <c r="S332" s="245">
        <v>0</v>
      </c>
      <c r="T332" s="246">
        <f>S332*H332</f>
        <v>0</v>
      </c>
      <c r="AR332" s="247" t="s">
        <v>285</v>
      </c>
      <c r="AT332" s="247" t="s">
        <v>280</v>
      </c>
      <c r="AU332" s="247" t="s">
        <v>96</v>
      </c>
      <c r="AY332" s="16" t="s">
        <v>278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6" t="s">
        <v>93</v>
      </c>
      <c r="BK332" s="248">
        <f>ROUND(I332*H332,2)</f>
        <v>0</v>
      </c>
      <c r="BL332" s="16" t="s">
        <v>285</v>
      </c>
      <c r="BM332" s="247" t="s">
        <v>3224</v>
      </c>
    </row>
    <row r="333" spans="2:65" s="1" customFormat="1" ht="14.4" customHeight="1">
      <c r="B333" s="38"/>
      <c r="C333" s="236" t="s">
        <v>1282</v>
      </c>
      <c r="D333" s="236" t="s">
        <v>280</v>
      </c>
      <c r="E333" s="237" t="s">
        <v>3225</v>
      </c>
      <c r="F333" s="238" t="s">
        <v>3226</v>
      </c>
      <c r="G333" s="239" t="s">
        <v>3227</v>
      </c>
      <c r="H333" s="240">
        <v>60</v>
      </c>
      <c r="I333" s="241"/>
      <c r="J333" s="242">
        <f>ROUND(I333*H333,2)</f>
        <v>0</v>
      </c>
      <c r="K333" s="238" t="s">
        <v>2840</v>
      </c>
      <c r="L333" s="43"/>
      <c r="M333" s="243" t="s">
        <v>1</v>
      </c>
      <c r="N333" s="244" t="s">
        <v>51</v>
      </c>
      <c r="O333" s="86"/>
      <c r="P333" s="245">
        <f>O333*H333</f>
        <v>0</v>
      </c>
      <c r="Q333" s="245">
        <v>0</v>
      </c>
      <c r="R333" s="245">
        <f>Q333*H333</f>
        <v>0</v>
      </c>
      <c r="S333" s="245">
        <v>0</v>
      </c>
      <c r="T333" s="246">
        <f>S333*H333</f>
        <v>0</v>
      </c>
      <c r="AR333" s="247" t="s">
        <v>285</v>
      </c>
      <c r="AT333" s="247" t="s">
        <v>280</v>
      </c>
      <c r="AU333" s="247" t="s">
        <v>96</v>
      </c>
      <c r="AY333" s="16" t="s">
        <v>278</v>
      </c>
      <c r="BE333" s="248">
        <f>IF(N333="základní",J333,0)</f>
        <v>0</v>
      </c>
      <c r="BF333" s="248">
        <f>IF(N333="snížená",J333,0)</f>
        <v>0</v>
      </c>
      <c r="BG333" s="248">
        <f>IF(N333="zákl. přenesená",J333,0)</f>
        <v>0</v>
      </c>
      <c r="BH333" s="248">
        <f>IF(N333="sníž. přenesená",J333,0)</f>
        <v>0</v>
      </c>
      <c r="BI333" s="248">
        <f>IF(N333="nulová",J333,0)</f>
        <v>0</v>
      </c>
      <c r="BJ333" s="16" t="s">
        <v>93</v>
      </c>
      <c r="BK333" s="248">
        <f>ROUND(I333*H333,2)</f>
        <v>0</v>
      </c>
      <c r="BL333" s="16" t="s">
        <v>285</v>
      </c>
      <c r="BM333" s="247" t="s">
        <v>3228</v>
      </c>
    </row>
    <row r="334" spans="2:65" s="1" customFormat="1" ht="14.4" customHeight="1">
      <c r="B334" s="38"/>
      <c r="C334" s="236" t="s">
        <v>1287</v>
      </c>
      <c r="D334" s="236" t="s">
        <v>280</v>
      </c>
      <c r="E334" s="237" t="s">
        <v>3229</v>
      </c>
      <c r="F334" s="238" t="s">
        <v>3230</v>
      </c>
      <c r="G334" s="239" t="s">
        <v>283</v>
      </c>
      <c r="H334" s="240">
        <v>72</v>
      </c>
      <c r="I334" s="241"/>
      <c r="J334" s="242">
        <f>ROUND(I334*H334,2)</f>
        <v>0</v>
      </c>
      <c r="K334" s="238" t="s">
        <v>2840</v>
      </c>
      <c r="L334" s="43"/>
      <c r="M334" s="243" t="s">
        <v>1</v>
      </c>
      <c r="N334" s="244" t="s">
        <v>51</v>
      </c>
      <c r="O334" s="86"/>
      <c r="P334" s="245">
        <f>O334*H334</f>
        <v>0</v>
      </c>
      <c r="Q334" s="245">
        <v>0</v>
      </c>
      <c r="R334" s="245">
        <f>Q334*H334</f>
        <v>0</v>
      </c>
      <c r="S334" s="245">
        <v>0</v>
      </c>
      <c r="T334" s="246">
        <f>S334*H334</f>
        <v>0</v>
      </c>
      <c r="AR334" s="247" t="s">
        <v>285</v>
      </c>
      <c r="AT334" s="247" t="s">
        <v>280</v>
      </c>
      <c r="AU334" s="247" t="s">
        <v>96</v>
      </c>
      <c r="AY334" s="16" t="s">
        <v>278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6" t="s">
        <v>93</v>
      </c>
      <c r="BK334" s="248">
        <f>ROUND(I334*H334,2)</f>
        <v>0</v>
      </c>
      <c r="BL334" s="16" t="s">
        <v>285</v>
      </c>
      <c r="BM334" s="247" t="s">
        <v>3231</v>
      </c>
    </row>
    <row r="335" spans="2:65" s="1" customFormat="1" ht="21.6" customHeight="1">
      <c r="B335" s="38"/>
      <c r="C335" s="236" t="s">
        <v>1291</v>
      </c>
      <c r="D335" s="236" t="s">
        <v>280</v>
      </c>
      <c r="E335" s="237" t="s">
        <v>3232</v>
      </c>
      <c r="F335" s="238" t="s">
        <v>3233</v>
      </c>
      <c r="G335" s="239" t="s">
        <v>2476</v>
      </c>
      <c r="H335" s="240">
        <v>2</v>
      </c>
      <c r="I335" s="241"/>
      <c r="J335" s="242">
        <f>ROUND(I335*H335,2)</f>
        <v>0</v>
      </c>
      <c r="K335" s="238" t="s">
        <v>2840</v>
      </c>
      <c r="L335" s="43"/>
      <c r="M335" s="243" t="s">
        <v>1</v>
      </c>
      <c r="N335" s="244" t="s">
        <v>51</v>
      </c>
      <c r="O335" s="86"/>
      <c r="P335" s="245">
        <f>O335*H335</f>
        <v>0</v>
      </c>
      <c r="Q335" s="245">
        <v>0</v>
      </c>
      <c r="R335" s="245">
        <f>Q335*H335</f>
        <v>0</v>
      </c>
      <c r="S335" s="245">
        <v>0</v>
      </c>
      <c r="T335" s="246">
        <f>S335*H335</f>
        <v>0</v>
      </c>
      <c r="AR335" s="247" t="s">
        <v>285</v>
      </c>
      <c r="AT335" s="247" t="s">
        <v>280</v>
      </c>
      <c r="AU335" s="247" t="s">
        <v>96</v>
      </c>
      <c r="AY335" s="16" t="s">
        <v>278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6" t="s">
        <v>93</v>
      </c>
      <c r="BK335" s="248">
        <f>ROUND(I335*H335,2)</f>
        <v>0</v>
      </c>
      <c r="BL335" s="16" t="s">
        <v>285</v>
      </c>
      <c r="BM335" s="247" t="s">
        <v>3234</v>
      </c>
    </row>
    <row r="336" spans="2:65" s="1" customFormat="1" ht="14.4" customHeight="1">
      <c r="B336" s="38"/>
      <c r="C336" s="236" t="s">
        <v>1296</v>
      </c>
      <c r="D336" s="236" t="s">
        <v>280</v>
      </c>
      <c r="E336" s="237" t="s">
        <v>3235</v>
      </c>
      <c r="F336" s="238" t="s">
        <v>3236</v>
      </c>
      <c r="G336" s="239" t="s">
        <v>3102</v>
      </c>
      <c r="H336" s="240">
        <v>1</v>
      </c>
      <c r="I336" s="241"/>
      <c r="J336" s="242">
        <f>ROUND(I336*H336,2)</f>
        <v>0</v>
      </c>
      <c r="K336" s="238" t="s">
        <v>2840</v>
      </c>
      <c r="L336" s="43"/>
      <c r="M336" s="243" t="s">
        <v>1</v>
      </c>
      <c r="N336" s="244" t="s">
        <v>51</v>
      </c>
      <c r="O336" s="86"/>
      <c r="P336" s="245">
        <f>O336*H336</f>
        <v>0</v>
      </c>
      <c r="Q336" s="245">
        <v>0</v>
      </c>
      <c r="R336" s="245">
        <f>Q336*H336</f>
        <v>0</v>
      </c>
      <c r="S336" s="245">
        <v>0</v>
      </c>
      <c r="T336" s="246">
        <f>S336*H336</f>
        <v>0</v>
      </c>
      <c r="AR336" s="247" t="s">
        <v>285</v>
      </c>
      <c r="AT336" s="247" t="s">
        <v>280</v>
      </c>
      <c r="AU336" s="247" t="s">
        <v>96</v>
      </c>
      <c r="AY336" s="16" t="s">
        <v>278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16" t="s">
        <v>93</v>
      </c>
      <c r="BK336" s="248">
        <f>ROUND(I336*H336,2)</f>
        <v>0</v>
      </c>
      <c r="BL336" s="16" t="s">
        <v>285</v>
      </c>
      <c r="BM336" s="247" t="s">
        <v>3237</v>
      </c>
    </row>
    <row r="337" spans="2:65" s="1" customFormat="1" ht="14.4" customHeight="1">
      <c r="B337" s="38"/>
      <c r="C337" s="236" t="s">
        <v>1300</v>
      </c>
      <c r="D337" s="236" t="s">
        <v>280</v>
      </c>
      <c r="E337" s="237" t="s">
        <v>3238</v>
      </c>
      <c r="F337" s="238" t="s">
        <v>3239</v>
      </c>
      <c r="G337" s="239" t="s">
        <v>3102</v>
      </c>
      <c r="H337" s="240">
        <v>10</v>
      </c>
      <c r="I337" s="241"/>
      <c r="J337" s="242">
        <f>ROUND(I337*H337,2)</f>
        <v>0</v>
      </c>
      <c r="K337" s="238" t="s">
        <v>2840</v>
      </c>
      <c r="L337" s="43"/>
      <c r="M337" s="243" t="s">
        <v>1</v>
      </c>
      <c r="N337" s="244" t="s">
        <v>51</v>
      </c>
      <c r="O337" s="86"/>
      <c r="P337" s="245">
        <f>O337*H337</f>
        <v>0</v>
      </c>
      <c r="Q337" s="245">
        <v>0</v>
      </c>
      <c r="R337" s="245">
        <f>Q337*H337</f>
        <v>0</v>
      </c>
      <c r="S337" s="245">
        <v>0</v>
      </c>
      <c r="T337" s="246">
        <f>S337*H337</f>
        <v>0</v>
      </c>
      <c r="AR337" s="247" t="s">
        <v>285</v>
      </c>
      <c r="AT337" s="247" t="s">
        <v>280</v>
      </c>
      <c r="AU337" s="247" t="s">
        <v>96</v>
      </c>
      <c r="AY337" s="16" t="s">
        <v>278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16" t="s">
        <v>93</v>
      </c>
      <c r="BK337" s="248">
        <f>ROUND(I337*H337,2)</f>
        <v>0</v>
      </c>
      <c r="BL337" s="16" t="s">
        <v>285</v>
      </c>
      <c r="BM337" s="247" t="s">
        <v>3240</v>
      </c>
    </row>
    <row r="338" spans="2:65" s="1" customFormat="1" ht="14.4" customHeight="1">
      <c r="B338" s="38"/>
      <c r="C338" s="236" t="s">
        <v>1305</v>
      </c>
      <c r="D338" s="236" t="s">
        <v>280</v>
      </c>
      <c r="E338" s="237" t="s">
        <v>3241</v>
      </c>
      <c r="F338" s="238" t="s">
        <v>3242</v>
      </c>
      <c r="G338" s="239" t="s">
        <v>3102</v>
      </c>
      <c r="H338" s="240">
        <v>1</v>
      </c>
      <c r="I338" s="241"/>
      <c r="J338" s="242">
        <f>ROUND(I338*H338,2)</f>
        <v>0</v>
      </c>
      <c r="K338" s="238" t="s">
        <v>2840</v>
      </c>
      <c r="L338" s="43"/>
      <c r="M338" s="243" t="s">
        <v>1</v>
      </c>
      <c r="N338" s="244" t="s">
        <v>51</v>
      </c>
      <c r="O338" s="86"/>
      <c r="P338" s="245">
        <f>O338*H338</f>
        <v>0</v>
      </c>
      <c r="Q338" s="245">
        <v>0</v>
      </c>
      <c r="R338" s="245">
        <f>Q338*H338</f>
        <v>0</v>
      </c>
      <c r="S338" s="245">
        <v>0</v>
      </c>
      <c r="T338" s="246">
        <f>S338*H338</f>
        <v>0</v>
      </c>
      <c r="AR338" s="247" t="s">
        <v>285</v>
      </c>
      <c r="AT338" s="247" t="s">
        <v>280</v>
      </c>
      <c r="AU338" s="247" t="s">
        <v>96</v>
      </c>
      <c r="AY338" s="16" t="s">
        <v>278</v>
      </c>
      <c r="BE338" s="248">
        <f>IF(N338="základní",J338,0)</f>
        <v>0</v>
      </c>
      <c r="BF338" s="248">
        <f>IF(N338="snížená",J338,0)</f>
        <v>0</v>
      </c>
      <c r="BG338" s="248">
        <f>IF(N338="zákl. přenesená",J338,0)</f>
        <v>0</v>
      </c>
      <c r="BH338" s="248">
        <f>IF(N338="sníž. přenesená",J338,0)</f>
        <v>0</v>
      </c>
      <c r="BI338" s="248">
        <f>IF(N338="nulová",J338,0)</f>
        <v>0</v>
      </c>
      <c r="BJ338" s="16" t="s">
        <v>93</v>
      </c>
      <c r="BK338" s="248">
        <f>ROUND(I338*H338,2)</f>
        <v>0</v>
      </c>
      <c r="BL338" s="16" t="s">
        <v>285</v>
      </c>
      <c r="BM338" s="247" t="s">
        <v>3243</v>
      </c>
    </row>
    <row r="339" spans="2:65" s="1" customFormat="1" ht="32.4" customHeight="1">
      <c r="B339" s="38"/>
      <c r="C339" s="236" t="s">
        <v>1310</v>
      </c>
      <c r="D339" s="236" t="s">
        <v>280</v>
      </c>
      <c r="E339" s="237" t="s">
        <v>3244</v>
      </c>
      <c r="F339" s="238" t="s">
        <v>3245</v>
      </c>
      <c r="G339" s="239" t="s">
        <v>3102</v>
      </c>
      <c r="H339" s="240">
        <v>1</v>
      </c>
      <c r="I339" s="241"/>
      <c r="J339" s="242">
        <f>ROUND(I339*H339,2)</f>
        <v>0</v>
      </c>
      <c r="K339" s="238" t="s">
        <v>2840</v>
      </c>
      <c r="L339" s="43"/>
      <c r="M339" s="243" t="s">
        <v>1</v>
      </c>
      <c r="N339" s="244" t="s">
        <v>51</v>
      </c>
      <c r="O339" s="86"/>
      <c r="P339" s="245">
        <f>O339*H339</f>
        <v>0</v>
      </c>
      <c r="Q339" s="245">
        <v>0</v>
      </c>
      <c r="R339" s="245">
        <f>Q339*H339</f>
        <v>0</v>
      </c>
      <c r="S339" s="245">
        <v>0</v>
      </c>
      <c r="T339" s="246">
        <f>S339*H339</f>
        <v>0</v>
      </c>
      <c r="AR339" s="247" t="s">
        <v>285</v>
      </c>
      <c r="AT339" s="247" t="s">
        <v>280</v>
      </c>
      <c r="AU339" s="247" t="s">
        <v>96</v>
      </c>
      <c r="AY339" s="16" t="s">
        <v>278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6" t="s">
        <v>93</v>
      </c>
      <c r="BK339" s="248">
        <f>ROUND(I339*H339,2)</f>
        <v>0</v>
      </c>
      <c r="BL339" s="16" t="s">
        <v>285</v>
      </c>
      <c r="BM339" s="247" t="s">
        <v>3246</v>
      </c>
    </row>
    <row r="340" spans="2:65" s="1" customFormat="1" ht="21.6" customHeight="1">
      <c r="B340" s="38"/>
      <c r="C340" s="236" t="s">
        <v>1315</v>
      </c>
      <c r="D340" s="236" t="s">
        <v>280</v>
      </c>
      <c r="E340" s="237" t="s">
        <v>3247</v>
      </c>
      <c r="F340" s="238" t="s">
        <v>3248</v>
      </c>
      <c r="G340" s="239" t="s">
        <v>2476</v>
      </c>
      <c r="H340" s="240">
        <v>5</v>
      </c>
      <c r="I340" s="241"/>
      <c r="J340" s="242">
        <f>ROUND(I340*H340,2)</f>
        <v>0</v>
      </c>
      <c r="K340" s="238" t="s">
        <v>2840</v>
      </c>
      <c r="L340" s="43"/>
      <c r="M340" s="243" t="s">
        <v>1</v>
      </c>
      <c r="N340" s="244" t="s">
        <v>51</v>
      </c>
      <c r="O340" s="86"/>
      <c r="P340" s="245">
        <f>O340*H340</f>
        <v>0</v>
      </c>
      <c r="Q340" s="245">
        <v>0</v>
      </c>
      <c r="R340" s="245">
        <f>Q340*H340</f>
        <v>0</v>
      </c>
      <c r="S340" s="245">
        <v>0</v>
      </c>
      <c r="T340" s="246">
        <f>S340*H340</f>
        <v>0</v>
      </c>
      <c r="AR340" s="247" t="s">
        <v>285</v>
      </c>
      <c r="AT340" s="247" t="s">
        <v>280</v>
      </c>
      <c r="AU340" s="247" t="s">
        <v>96</v>
      </c>
      <c r="AY340" s="16" t="s">
        <v>278</v>
      </c>
      <c r="BE340" s="248">
        <f>IF(N340="základní",J340,0)</f>
        <v>0</v>
      </c>
      <c r="BF340" s="248">
        <f>IF(N340="snížená",J340,0)</f>
        <v>0</v>
      </c>
      <c r="BG340" s="248">
        <f>IF(N340="zákl. přenesená",J340,0)</f>
        <v>0</v>
      </c>
      <c r="BH340" s="248">
        <f>IF(N340="sníž. přenesená",J340,0)</f>
        <v>0</v>
      </c>
      <c r="BI340" s="248">
        <f>IF(N340="nulová",J340,0)</f>
        <v>0</v>
      </c>
      <c r="BJ340" s="16" t="s">
        <v>93</v>
      </c>
      <c r="BK340" s="248">
        <f>ROUND(I340*H340,2)</f>
        <v>0</v>
      </c>
      <c r="BL340" s="16" t="s">
        <v>285</v>
      </c>
      <c r="BM340" s="247" t="s">
        <v>3249</v>
      </c>
    </row>
    <row r="341" spans="2:65" s="1" customFormat="1" ht="14.4" customHeight="1">
      <c r="B341" s="38"/>
      <c r="C341" s="236" t="s">
        <v>1320</v>
      </c>
      <c r="D341" s="236" t="s">
        <v>280</v>
      </c>
      <c r="E341" s="237" t="s">
        <v>3250</v>
      </c>
      <c r="F341" s="238" t="s">
        <v>3251</v>
      </c>
      <c r="G341" s="239" t="s">
        <v>407</v>
      </c>
      <c r="H341" s="240">
        <v>30</v>
      </c>
      <c r="I341" s="241"/>
      <c r="J341" s="242">
        <f>ROUND(I341*H341,2)</f>
        <v>0</v>
      </c>
      <c r="K341" s="238" t="s">
        <v>2840</v>
      </c>
      <c r="L341" s="43"/>
      <c r="M341" s="243" t="s">
        <v>1</v>
      </c>
      <c r="N341" s="244" t="s">
        <v>51</v>
      </c>
      <c r="O341" s="86"/>
      <c r="P341" s="245">
        <f>O341*H341</f>
        <v>0</v>
      </c>
      <c r="Q341" s="245">
        <v>0</v>
      </c>
      <c r="R341" s="245">
        <f>Q341*H341</f>
        <v>0</v>
      </c>
      <c r="S341" s="245">
        <v>0</v>
      </c>
      <c r="T341" s="246">
        <f>S341*H341</f>
        <v>0</v>
      </c>
      <c r="AR341" s="247" t="s">
        <v>285</v>
      </c>
      <c r="AT341" s="247" t="s">
        <v>280</v>
      </c>
      <c r="AU341" s="247" t="s">
        <v>96</v>
      </c>
      <c r="AY341" s="16" t="s">
        <v>278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16" t="s">
        <v>93</v>
      </c>
      <c r="BK341" s="248">
        <f>ROUND(I341*H341,2)</f>
        <v>0</v>
      </c>
      <c r="BL341" s="16" t="s">
        <v>285</v>
      </c>
      <c r="BM341" s="247" t="s">
        <v>3252</v>
      </c>
    </row>
    <row r="342" spans="2:65" s="1" customFormat="1" ht="14.4" customHeight="1">
      <c r="B342" s="38"/>
      <c r="C342" s="236" t="s">
        <v>1325</v>
      </c>
      <c r="D342" s="236" t="s">
        <v>280</v>
      </c>
      <c r="E342" s="237" t="s">
        <v>3253</v>
      </c>
      <c r="F342" s="238" t="s">
        <v>3254</v>
      </c>
      <c r="G342" s="239" t="s">
        <v>407</v>
      </c>
      <c r="H342" s="240">
        <v>20</v>
      </c>
      <c r="I342" s="241"/>
      <c r="J342" s="242">
        <f>ROUND(I342*H342,2)</f>
        <v>0</v>
      </c>
      <c r="K342" s="238" t="s">
        <v>2840</v>
      </c>
      <c r="L342" s="43"/>
      <c r="M342" s="243" t="s">
        <v>1</v>
      </c>
      <c r="N342" s="244" t="s">
        <v>51</v>
      </c>
      <c r="O342" s="86"/>
      <c r="P342" s="245">
        <f>O342*H342</f>
        <v>0</v>
      </c>
      <c r="Q342" s="245">
        <v>0</v>
      </c>
      <c r="R342" s="245">
        <f>Q342*H342</f>
        <v>0</v>
      </c>
      <c r="S342" s="245">
        <v>0</v>
      </c>
      <c r="T342" s="246">
        <f>S342*H342</f>
        <v>0</v>
      </c>
      <c r="AR342" s="247" t="s">
        <v>285</v>
      </c>
      <c r="AT342" s="247" t="s">
        <v>280</v>
      </c>
      <c r="AU342" s="247" t="s">
        <v>96</v>
      </c>
      <c r="AY342" s="16" t="s">
        <v>278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16" t="s">
        <v>93</v>
      </c>
      <c r="BK342" s="248">
        <f>ROUND(I342*H342,2)</f>
        <v>0</v>
      </c>
      <c r="BL342" s="16" t="s">
        <v>285</v>
      </c>
      <c r="BM342" s="247" t="s">
        <v>3255</v>
      </c>
    </row>
    <row r="343" spans="2:65" s="1" customFormat="1" ht="14.4" customHeight="1">
      <c r="B343" s="38"/>
      <c r="C343" s="236" t="s">
        <v>1330</v>
      </c>
      <c r="D343" s="236" t="s">
        <v>280</v>
      </c>
      <c r="E343" s="237" t="s">
        <v>3256</v>
      </c>
      <c r="F343" s="238" t="s">
        <v>3257</v>
      </c>
      <c r="G343" s="239" t="s">
        <v>407</v>
      </c>
      <c r="H343" s="240">
        <v>35</v>
      </c>
      <c r="I343" s="241"/>
      <c r="J343" s="242">
        <f>ROUND(I343*H343,2)</f>
        <v>0</v>
      </c>
      <c r="K343" s="238" t="s">
        <v>2840</v>
      </c>
      <c r="L343" s="43"/>
      <c r="M343" s="243" t="s">
        <v>1</v>
      </c>
      <c r="N343" s="244" t="s">
        <v>51</v>
      </c>
      <c r="O343" s="86"/>
      <c r="P343" s="245">
        <f>O343*H343</f>
        <v>0</v>
      </c>
      <c r="Q343" s="245">
        <v>0</v>
      </c>
      <c r="R343" s="245">
        <f>Q343*H343</f>
        <v>0</v>
      </c>
      <c r="S343" s="245">
        <v>0</v>
      </c>
      <c r="T343" s="246">
        <f>S343*H343</f>
        <v>0</v>
      </c>
      <c r="AR343" s="247" t="s">
        <v>285</v>
      </c>
      <c r="AT343" s="247" t="s">
        <v>280</v>
      </c>
      <c r="AU343" s="247" t="s">
        <v>96</v>
      </c>
      <c r="AY343" s="16" t="s">
        <v>278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16" t="s">
        <v>93</v>
      </c>
      <c r="BK343" s="248">
        <f>ROUND(I343*H343,2)</f>
        <v>0</v>
      </c>
      <c r="BL343" s="16" t="s">
        <v>285</v>
      </c>
      <c r="BM343" s="247" t="s">
        <v>3258</v>
      </c>
    </row>
    <row r="344" spans="2:65" s="1" customFormat="1" ht="14.4" customHeight="1">
      <c r="B344" s="38"/>
      <c r="C344" s="236" t="s">
        <v>1335</v>
      </c>
      <c r="D344" s="236" t="s">
        <v>280</v>
      </c>
      <c r="E344" s="237" t="s">
        <v>3259</v>
      </c>
      <c r="F344" s="238" t="s">
        <v>3260</v>
      </c>
      <c r="G344" s="239" t="s">
        <v>407</v>
      </c>
      <c r="H344" s="240">
        <v>30</v>
      </c>
      <c r="I344" s="241"/>
      <c r="J344" s="242">
        <f>ROUND(I344*H344,2)</f>
        <v>0</v>
      </c>
      <c r="K344" s="238" t="s">
        <v>2840</v>
      </c>
      <c r="L344" s="43"/>
      <c r="M344" s="243" t="s">
        <v>1</v>
      </c>
      <c r="N344" s="244" t="s">
        <v>51</v>
      </c>
      <c r="O344" s="86"/>
      <c r="P344" s="245">
        <f>O344*H344</f>
        <v>0</v>
      </c>
      <c r="Q344" s="245">
        <v>0</v>
      </c>
      <c r="R344" s="245">
        <f>Q344*H344</f>
        <v>0</v>
      </c>
      <c r="S344" s="245">
        <v>0</v>
      </c>
      <c r="T344" s="246">
        <f>S344*H344</f>
        <v>0</v>
      </c>
      <c r="AR344" s="247" t="s">
        <v>285</v>
      </c>
      <c r="AT344" s="247" t="s">
        <v>280</v>
      </c>
      <c r="AU344" s="247" t="s">
        <v>96</v>
      </c>
      <c r="AY344" s="16" t="s">
        <v>278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16" t="s">
        <v>93</v>
      </c>
      <c r="BK344" s="248">
        <f>ROUND(I344*H344,2)</f>
        <v>0</v>
      </c>
      <c r="BL344" s="16" t="s">
        <v>285</v>
      </c>
      <c r="BM344" s="247" t="s">
        <v>3261</v>
      </c>
    </row>
    <row r="345" spans="2:65" s="1" customFormat="1" ht="14.4" customHeight="1">
      <c r="B345" s="38"/>
      <c r="C345" s="236" t="s">
        <v>1340</v>
      </c>
      <c r="D345" s="236" t="s">
        <v>280</v>
      </c>
      <c r="E345" s="237" t="s">
        <v>3262</v>
      </c>
      <c r="F345" s="238" t="s">
        <v>3263</v>
      </c>
      <c r="G345" s="239" t="s">
        <v>283</v>
      </c>
      <c r="H345" s="240">
        <v>50</v>
      </c>
      <c r="I345" s="241"/>
      <c r="J345" s="242">
        <f>ROUND(I345*H345,2)</f>
        <v>0</v>
      </c>
      <c r="K345" s="238" t="s">
        <v>2840</v>
      </c>
      <c r="L345" s="43"/>
      <c r="M345" s="243" t="s">
        <v>1</v>
      </c>
      <c r="N345" s="244" t="s">
        <v>51</v>
      </c>
      <c r="O345" s="86"/>
      <c r="P345" s="245">
        <f>O345*H345</f>
        <v>0</v>
      </c>
      <c r="Q345" s="245">
        <v>0</v>
      </c>
      <c r="R345" s="245">
        <f>Q345*H345</f>
        <v>0</v>
      </c>
      <c r="S345" s="245">
        <v>0</v>
      </c>
      <c r="T345" s="246">
        <f>S345*H345</f>
        <v>0</v>
      </c>
      <c r="AR345" s="247" t="s">
        <v>285</v>
      </c>
      <c r="AT345" s="247" t="s">
        <v>280</v>
      </c>
      <c r="AU345" s="247" t="s">
        <v>96</v>
      </c>
      <c r="AY345" s="16" t="s">
        <v>278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16" t="s">
        <v>93</v>
      </c>
      <c r="BK345" s="248">
        <f>ROUND(I345*H345,2)</f>
        <v>0</v>
      </c>
      <c r="BL345" s="16" t="s">
        <v>285</v>
      </c>
      <c r="BM345" s="247" t="s">
        <v>3264</v>
      </c>
    </row>
    <row r="346" spans="2:65" s="1" customFormat="1" ht="32.4" customHeight="1">
      <c r="B346" s="38"/>
      <c r="C346" s="236" t="s">
        <v>1345</v>
      </c>
      <c r="D346" s="236" t="s">
        <v>280</v>
      </c>
      <c r="E346" s="237" t="s">
        <v>3265</v>
      </c>
      <c r="F346" s="238" t="s">
        <v>3266</v>
      </c>
      <c r="G346" s="239" t="s">
        <v>2476</v>
      </c>
      <c r="H346" s="240">
        <v>35</v>
      </c>
      <c r="I346" s="241"/>
      <c r="J346" s="242">
        <f>ROUND(I346*H346,2)</f>
        <v>0</v>
      </c>
      <c r="K346" s="238" t="s">
        <v>2840</v>
      </c>
      <c r="L346" s="43"/>
      <c r="M346" s="243" t="s">
        <v>1</v>
      </c>
      <c r="N346" s="244" t="s">
        <v>51</v>
      </c>
      <c r="O346" s="86"/>
      <c r="P346" s="245">
        <f>O346*H346</f>
        <v>0</v>
      </c>
      <c r="Q346" s="245">
        <v>0</v>
      </c>
      <c r="R346" s="245">
        <f>Q346*H346</f>
        <v>0</v>
      </c>
      <c r="S346" s="245">
        <v>0</v>
      </c>
      <c r="T346" s="246">
        <f>S346*H346</f>
        <v>0</v>
      </c>
      <c r="AR346" s="247" t="s">
        <v>285</v>
      </c>
      <c r="AT346" s="247" t="s">
        <v>280</v>
      </c>
      <c r="AU346" s="247" t="s">
        <v>96</v>
      </c>
      <c r="AY346" s="16" t="s">
        <v>278</v>
      </c>
      <c r="BE346" s="248">
        <f>IF(N346="základní",J346,0)</f>
        <v>0</v>
      </c>
      <c r="BF346" s="248">
        <f>IF(N346="snížená",J346,0)</f>
        <v>0</v>
      </c>
      <c r="BG346" s="248">
        <f>IF(N346="zákl. přenesená",J346,0)</f>
        <v>0</v>
      </c>
      <c r="BH346" s="248">
        <f>IF(N346="sníž. přenesená",J346,0)</f>
        <v>0</v>
      </c>
      <c r="BI346" s="248">
        <f>IF(N346="nulová",J346,0)</f>
        <v>0</v>
      </c>
      <c r="BJ346" s="16" t="s">
        <v>93</v>
      </c>
      <c r="BK346" s="248">
        <f>ROUND(I346*H346,2)</f>
        <v>0</v>
      </c>
      <c r="BL346" s="16" t="s">
        <v>285</v>
      </c>
      <c r="BM346" s="247" t="s">
        <v>3267</v>
      </c>
    </row>
    <row r="347" spans="2:65" s="1" customFormat="1" ht="21.6" customHeight="1">
      <c r="B347" s="38"/>
      <c r="C347" s="236" t="s">
        <v>1350</v>
      </c>
      <c r="D347" s="236" t="s">
        <v>280</v>
      </c>
      <c r="E347" s="237" t="s">
        <v>3268</v>
      </c>
      <c r="F347" s="238" t="s">
        <v>3269</v>
      </c>
      <c r="G347" s="239" t="s">
        <v>2476</v>
      </c>
      <c r="H347" s="240">
        <v>5</v>
      </c>
      <c r="I347" s="241"/>
      <c r="J347" s="242">
        <f>ROUND(I347*H347,2)</f>
        <v>0</v>
      </c>
      <c r="K347" s="238" t="s">
        <v>2840</v>
      </c>
      <c r="L347" s="43"/>
      <c r="M347" s="243" t="s">
        <v>1</v>
      </c>
      <c r="N347" s="244" t="s">
        <v>51</v>
      </c>
      <c r="O347" s="86"/>
      <c r="P347" s="245">
        <f>O347*H347</f>
        <v>0</v>
      </c>
      <c r="Q347" s="245">
        <v>0</v>
      </c>
      <c r="R347" s="245">
        <f>Q347*H347</f>
        <v>0</v>
      </c>
      <c r="S347" s="245">
        <v>0</v>
      </c>
      <c r="T347" s="246">
        <f>S347*H347</f>
        <v>0</v>
      </c>
      <c r="AR347" s="247" t="s">
        <v>285</v>
      </c>
      <c r="AT347" s="247" t="s">
        <v>280</v>
      </c>
      <c r="AU347" s="247" t="s">
        <v>96</v>
      </c>
      <c r="AY347" s="16" t="s">
        <v>278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6" t="s">
        <v>93</v>
      </c>
      <c r="BK347" s="248">
        <f>ROUND(I347*H347,2)</f>
        <v>0</v>
      </c>
      <c r="BL347" s="16" t="s">
        <v>285</v>
      </c>
      <c r="BM347" s="247" t="s">
        <v>3270</v>
      </c>
    </row>
    <row r="348" spans="2:65" s="1" customFormat="1" ht="14.4" customHeight="1">
      <c r="B348" s="38"/>
      <c r="C348" s="236" t="s">
        <v>1354</v>
      </c>
      <c r="D348" s="236" t="s">
        <v>280</v>
      </c>
      <c r="E348" s="237" t="s">
        <v>3271</v>
      </c>
      <c r="F348" s="238" t="s">
        <v>3272</v>
      </c>
      <c r="G348" s="239" t="s">
        <v>3102</v>
      </c>
      <c r="H348" s="240">
        <v>9</v>
      </c>
      <c r="I348" s="241"/>
      <c r="J348" s="242">
        <f>ROUND(I348*H348,2)</f>
        <v>0</v>
      </c>
      <c r="K348" s="238" t="s">
        <v>2840</v>
      </c>
      <c r="L348" s="43"/>
      <c r="M348" s="243" t="s">
        <v>1</v>
      </c>
      <c r="N348" s="244" t="s">
        <v>51</v>
      </c>
      <c r="O348" s="86"/>
      <c r="P348" s="245">
        <f>O348*H348</f>
        <v>0</v>
      </c>
      <c r="Q348" s="245">
        <v>0</v>
      </c>
      <c r="R348" s="245">
        <f>Q348*H348</f>
        <v>0</v>
      </c>
      <c r="S348" s="245">
        <v>0</v>
      </c>
      <c r="T348" s="246">
        <f>S348*H348</f>
        <v>0</v>
      </c>
      <c r="AR348" s="247" t="s">
        <v>285</v>
      </c>
      <c r="AT348" s="247" t="s">
        <v>280</v>
      </c>
      <c r="AU348" s="247" t="s">
        <v>96</v>
      </c>
      <c r="AY348" s="16" t="s">
        <v>278</v>
      </c>
      <c r="BE348" s="248">
        <f>IF(N348="základní",J348,0)</f>
        <v>0</v>
      </c>
      <c r="BF348" s="248">
        <f>IF(N348="snížená",J348,0)</f>
        <v>0</v>
      </c>
      <c r="BG348" s="248">
        <f>IF(N348="zákl. přenesená",J348,0)</f>
        <v>0</v>
      </c>
      <c r="BH348" s="248">
        <f>IF(N348="sníž. přenesená",J348,0)</f>
        <v>0</v>
      </c>
      <c r="BI348" s="248">
        <f>IF(N348="nulová",J348,0)</f>
        <v>0</v>
      </c>
      <c r="BJ348" s="16" t="s">
        <v>93</v>
      </c>
      <c r="BK348" s="248">
        <f>ROUND(I348*H348,2)</f>
        <v>0</v>
      </c>
      <c r="BL348" s="16" t="s">
        <v>285</v>
      </c>
      <c r="BM348" s="247" t="s">
        <v>3273</v>
      </c>
    </row>
    <row r="349" spans="2:65" s="1" customFormat="1" ht="14.4" customHeight="1">
      <c r="B349" s="38"/>
      <c r="C349" s="236" t="s">
        <v>1358</v>
      </c>
      <c r="D349" s="236" t="s">
        <v>280</v>
      </c>
      <c r="E349" s="237" t="s">
        <v>3274</v>
      </c>
      <c r="F349" s="238" t="s">
        <v>3275</v>
      </c>
      <c r="G349" s="239" t="s">
        <v>3102</v>
      </c>
      <c r="H349" s="240">
        <v>12</v>
      </c>
      <c r="I349" s="241"/>
      <c r="J349" s="242">
        <f>ROUND(I349*H349,2)</f>
        <v>0</v>
      </c>
      <c r="K349" s="238" t="s">
        <v>2840</v>
      </c>
      <c r="L349" s="43"/>
      <c r="M349" s="243" t="s">
        <v>1</v>
      </c>
      <c r="N349" s="244" t="s">
        <v>51</v>
      </c>
      <c r="O349" s="86"/>
      <c r="P349" s="245">
        <f>O349*H349</f>
        <v>0</v>
      </c>
      <c r="Q349" s="245">
        <v>0</v>
      </c>
      <c r="R349" s="245">
        <f>Q349*H349</f>
        <v>0</v>
      </c>
      <c r="S349" s="245">
        <v>0</v>
      </c>
      <c r="T349" s="246">
        <f>S349*H349</f>
        <v>0</v>
      </c>
      <c r="AR349" s="247" t="s">
        <v>285</v>
      </c>
      <c r="AT349" s="247" t="s">
        <v>280</v>
      </c>
      <c r="AU349" s="247" t="s">
        <v>96</v>
      </c>
      <c r="AY349" s="16" t="s">
        <v>278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16" t="s">
        <v>93</v>
      </c>
      <c r="BK349" s="248">
        <f>ROUND(I349*H349,2)</f>
        <v>0</v>
      </c>
      <c r="BL349" s="16" t="s">
        <v>285</v>
      </c>
      <c r="BM349" s="247" t="s">
        <v>3276</v>
      </c>
    </row>
    <row r="350" spans="2:65" s="1" customFormat="1" ht="14.4" customHeight="1">
      <c r="B350" s="38"/>
      <c r="C350" s="236" t="s">
        <v>1362</v>
      </c>
      <c r="D350" s="236" t="s">
        <v>280</v>
      </c>
      <c r="E350" s="237" t="s">
        <v>3277</v>
      </c>
      <c r="F350" s="238" t="s">
        <v>3278</v>
      </c>
      <c r="G350" s="239" t="s">
        <v>3102</v>
      </c>
      <c r="H350" s="240">
        <v>220</v>
      </c>
      <c r="I350" s="241"/>
      <c r="J350" s="242">
        <f>ROUND(I350*H350,2)</f>
        <v>0</v>
      </c>
      <c r="K350" s="238" t="s">
        <v>2840</v>
      </c>
      <c r="L350" s="43"/>
      <c r="M350" s="243" t="s">
        <v>1</v>
      </c>
      <c r="N350" s="244" t="s">
        <v>51</v>
      </c>
      <c r="O350" s="86"/>
      <c r="P350" s="245">
        <f>O350*H350</f>
        <v>0</v>
      </c>
      <c r="Q350" s="245">
        <v>0</v>
      </c>
      <c r="R350" s="245">
        <f>Q350*H350</f>
        <v>0</v>
      </c>
      <c r="S350" s="245">
        <v>0</v>
      </c>
      <c r="T350" s="246">
        <f>S350*H350</f>
        <v>0</v>
      </c>
      <c r="AR350" s="247" t="s">
        <v>285</v>
      </c>
      <c r="AT350" s="247" t="s">
        <v>280</v>
      </c>
      <c r="AU350" s="247" t="s">
        <v>96</v>
      </c>
      <c r="AY350" s="16" t="s">
        <v>278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16" t="s">
        <v>93</v>
      </c>
      <c r="BK350" s="248">
        <f>ROUND(I350*H350,2)</f>
        <v>0</v>
      </c>
      <c r="BL350" s="16" t="s">
        <v>285</v>
      </c>
      <c r="BM350" s="247" t="s">
        <v>3279</v>
      </c>
    </row>
    <row r="351" spans="2:65" s="1" customFormat="1" ht="21.6" customHeight="1">
      <c r="B351" s="38"/>
      <c r="C351" s="236" t="s">
        <v>1366</v>
      </c>
      <c r="D351" s="236" t="s">
        <v>280</v>
      </c>
      <c r="E351" s="237" t="s">
        <v>3280</v>
      </c>
      <c r="F351" s="238" t="s">
        <v>3281</v>
      </c>
      <c r="G351" s="239" t="s">
        <v>3102</v>
      </c>
      <c r="H351" s="240">
        <v>13</v>
      </c>
      <c r="I351" s="241"/>
      <c r="J351" s="242">
        <f>ROUND(I351*H351,2)</f>
        <v>0</v>
      </c>
      <c r="K351" s="238" t="s">
        <v>2840</v>
      </c>
      <c r="L351" s="43"/>
      <c r="M351" s="243" t="s">
        <v>1</v>
      </c>
      <c r="N351" s="244" t="s">
        <v>51</v>
      </c>
      <c r="O351" s="86"/>
      <c r="P351" s="245">
        <f>O351*H351</f>
        <v>0</v>
      </c>
      <c r="Q351" s="245">
        <v>0</v>
      </c>
      <c r="R351" s="245">
        <f>Q351*H351</f>
        <v>0</v>
      </c>
      <c r="S351" s="245">
        <v>0</v>
      </c>
      <c r="T351" s="246">
        <f>S351*H351</f>
        <v>0</v>
      </c>
      <c r="AR351" s="247" t="s">
        <v>285</v>
      </c>
      <c r="AT351" s="247" t="s">
        <v>280</v>
      </c>
      <c r="AU351" s="247" t="s">
        <v>96</v>
      </c>
      <c r="AY351" s="16" t="s">
        <v>278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6" t="s">
        <v>93</v>
      </c>
      <c r="BK351" s="248">
        <f>ROUND(I351*H351,2)</f>
        <v>0</v>
      </c>
      <c r="BL351" s="16" t="s">
        <v>285</v>
      </c>
      <c r="BM351" s="247" t="s">
        <v>3282</v>
      </c>
    </row>
    <row r="352" spans="2:65" s="1" customFormat="1" ht="14.4" customHeight="1">
      <c r="B352" s="38"/>
      <c r="C352" s="236" t="s">
        <v>1370</v>
      </c>
      <c r="D352" s="236" t="s">
        <v>280</v>
      </c>
      <c r="E352" s="237" t="s">
        <v>3283</v>
      </c>
      <c r="F352" s="238" t="s">
        <v>3284</v>
      </c>
      <c r="G352" s="239" t="s">
        <v>3102</v>
      </c>
      <c r="H352" s="240">
        <v>23</v>
      </c>
      <c r="I352" s="241"/>
      <c r="J352" s="242">
        <f>ROUND(I352*H352,2)</f>
        <v>0</v>
      </c>
      <c r="K352" s="238" t="s">
        <v>2840</v>
      </c>
      <c r="L352" s="43"/>
      <c r="M352" s="243" t="s">
        <v>1</v>
      </c>
      <c r="N352" s="244" t="s">
        <v>51</v>
      </c>
      <c r="O352" s="86"/>
      <c r="P352" s="245">
        <f>O352*H352</f>
        <v>0</v>
      </c>
      <c r="Q352" s="245">
        <v>0</v>
      </c>
      <c r="R352" s="245">
        <f>Q352*H352</f>
        <v>0</v>
      </c>
      <c r="S352" s="245">
        <v>0</v>
      </c>
      <c r="T352" s="246">
        <f>S352*H352</f>
        <v>0</v>
      </c>
      <c r="AR352" s="247" t="s">
        <v>285</v>
      </c>
      <c r="AT352" s="247" t="s">
        <v>280</v>
      </c>
      <c r="AU352" s="247" t="s">
        <v>96</v>
      </c>
      <c r="AY352" s="16" t="s">
        <v>278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16" t="s">
        <v>93</v>
      </c>
      <c r="BK352" s="248">
        <f>ROUND(I352*H352,2)</f>
        <v>0</v>
      </c>
      <c r="BL352" s="16" t="s">
        <v>285</v>
      </c>
      <c r="BM352" s="247" t="s">
        <v>3285</v>
      </c>
    </row>
    <row r="353" spans="2:65" s="1" customFormat="1" ht="14.4" customHeight="1">
      <c r="B353" s="38"/>
      <c r="C353" s="236" t="s">
        <v>1374</v>
      </c>
      <c r="D353" s="236" t="s">
        <v>280</v>
      </c>
      <c r="E353" s="237" t="s">
        <v>3283</v>
      </c>
      <c r="F353" s="238" t="s">
        <v>3284</v>
      </c>
      <c r="G353" s="239" t="s">
        <v>3102</v>
      </c>
      <c r="H353" s="240">
        <v>73</v>
      </c>
      <c r="I353" s="241"/>
      <c r="J353" s="242">
        <f>ROUND(I353*H353,2)</f>
        <v>0</v>
      </c>
      <c r="K353" s="238" t="s">
        <v>2840</v>
      </c>
      <c r="L353" s="43"/>
      <c r="M353" s="243" t="s">
        <v>1</v>
      </c>
      <c r="N353" s="244" t="s">
        <v>51</v>
      </c>
      <c r="O353" s="86"/>
      <c r="P353" s="245">
        <f>O353*H353</f>
        <v>0</v>
      </c>
      <c r="Q353" s="245">
        <v>0</v>
      </c>
      <c r="R353" s="245">
        <f>Q353*H353</f>
        <v>0</v>
      </c>
      <c r="S353" s="245">
        <v>0</v>
      </c>
      <c r="T353" s="246">
        <f>S353*H353</f>
        <v>0</v>
      </c>
      <c r="AR353" s="247" t="s">
        <v>285</v>
      </c>
      <c r="AT353" s="247" t="s">
        <v>280</v>
      </c>
      <c r="AU353" s="247" t="s">
        <v>96</v>
      </c>
      <c r="AY353" s="16" t="s">
        <v>278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16" t="s">
        <v>93</v>
      </c>
      <c r="BK353" s="248">
        <f>ROUND(I353*H353,2)</f>
        <v>0</v>
      </c>
      <c r="BL353" s="16" t="s">
        <v>285</v>
      </c>
      <c r="BM353" s="247" t="s">
        <v>3286</v>
      </c>
    </row>
    <row r="354" spans="2:65" s="1" customFormat="1" ht="21.6" customHeight="1">
      <c r="B354" s="38"/>
      <c r="C354" s="236" t="s">
        <v>1378</v>
      </c>
      <c r="D354" s="236" t="s">
        <v>280</v>
      </c>
      <c r="E354" s="237" t="s">
        <v>3287</v>
      </c>
      <c r="F354" s="238" t="s">
        <v>3288</v>
      </c>
      <c r="G354" s="239" t="s">
        <v>3102</v>
      </c>
      <c r="H354" s="240">
        <v>1</v>
      </c>
      <c r="I354" s="241"/>
      <c r="J354" s="242">
        <f>ROUND(I354*H354,2)</f>
        <v>0</v>
      </c>
      <c r="K354" s="238" t="s">
        <v>2840</v>
      </c>
      <c r="L354" s="43"/>
      <c r="M354" s="243" t="s">
        <v>1</v>
      </c>
      <c r="N354" s="244" t="s">
        <v>51</v>
      </c>
      <c r="O354" s="86"/>
      <c r="P354" s="245">
        <f>O354*H354</f>
        <v>0</v>
      </c>
      <c r="Q354" s="245">
        <v>0</v>
      </c>
      <c r="R354" s="245">
        <f>Q354*H354</f>
        <v>0</v>
      </c>
      <c r="S354" s="245">
        <v>0</v>
      </c>
      <c r="T354" s="246">
        <f>S354*H354</f>
        <v>0</v>
      </c>
      <c r="AR354" s="247" t="s">
        <v>285</v>
      </c>
      <c r="AT354" s="247" t="s">
        <v>280</v>
      </c>
      <c r="AU354" s="247" t="s">
        <v>96</v>
      </c>
      <c r="AY354" s="16" t="s">
        <v>278</v>
      </c>
      <c r="BE354" s="248">
        <f>IF(N354="základní",J354,0)</f>
        <v>0</v>
      </c>
      <c r="BF354" s="248">
        <f>IF(N354="snížená",J354,0)</f>
        <v>0</v>
      </c>
      <c r="BG354" s="248">
        <f>IF(N354="zákl. přenesená",J354,0)</f>
        <v>0</v>
      </c>
      <c r="BH354" s="248">
        <f>IF(N354="sníž. přenesená",J354,0)</f>
        <v>0</v>
      </c>
      <c r="BI354" s="248">
        <f>IF(N354="nulová",J354,0)</f>
        <v>0</v>
      </c>
      <c r="BJ354" s="16" t="s">
        <v>93</v>
      </c>
      <c r="BK354" s="248">
        <f>ROUND(I354*H354,2)</f>
        <v>0</v>
      </c>
      <c r="BL354" s="16" t="s">
        <v>285</v>
      </c>
      <c r="BM354" s="247" t="s">
        <v>3289</v>
      </c>
    </row>
    <row r="355" spans="2:65" s="1" customFormat="1" ht="14.4" customHeight="1">
      <c r="B355" s="38"/>
      <c r="C355" s="236" t="s">
        <v>1382</v>
      </c>
      <c r="D355" s="236" t="s">
        <v>280</v>
      </c>
      <c r="E355" s="237" t="s">
        <v>3290</v>
      </c>
      <c r="F355" s="238" t="s">
        <v>3291</v>
      </c>
      <c r="G355" s="239" t="s">
        <v>3102</v>
      </c>
      <c r="H355" s="240">
        <v>122</v>
      </c>
      <c r="I355" s="241"/>
      <c r="J355" s="242">
        <f>ROUND(I355*H355,2)</f>
        <v>0</v>
      </c>
      <c r="K355" s="238" t="s">
        <v>2840</v>
      </c>
      <c r="L355" s="43"/>
      <c r="M355" s="243" t="s">
        <v>1</v>
      </c>
      <c r="N355" s="244" t="s">
        <v>51</v>
      </c>
      <c r="O355" s="86"/>
      <c r="P355" s="245">
        <f>O355*H355</f>
        <v>0</v>
      </c>
      <c r="Q355" s="245">
        <v>0</v>
      </c>
      <c r="R355" s="245">
        <f>Q355*H355</f>
        <v>0</v>
      </c>
      <c r="S355" s="245">
        <v>0</v>
      </c>
      <c r="T355" s="246">
        <f>S355*H355</f>
        <v>0</v>
      </c>
      <c r="AR355" s="247" t="s">
        <v>285</v>
      </c>
      <c r="AT355" s="247" t="s">
        <v>280</v>
      </c>
      <c r="AU355" s="247" t="s">
        <v>96</v>
      </c>
      <c r="AY355" s="16" t="s">
        <v>278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6" t="s">
        <v>93</v>
      </c>
      <c r="BK355" s="248">
        <f>ROUND(I355*H355,2)</f>
        <v>0</v>
      </c>
      <c r="BL355" s="16" t="s">
        <v>285</v>
      </c>
      <c r="BM355" s="247" t="s">
        <v>3292</v>
      </c>
    </row>
    <row r="356" spans="2:65" s="1" customFormat="1" ht="14.4" customHeight="1">
      <c r="B356" s="38"/>
      <c r="C356" s="236" t="s">
        <v>1388</v>
      </c>
      <c r="D356" s="236" t="s">
        <v>280</v>
      </c>
      <c r="E356" s="237" t="s">
        <v>3290</v>
      </c>
      <c r="F356" s="238" t="s">
        <v>3291</v>
      </c>
      <c r="G356" s="239" t="s">
        <v>3102</v>
      </c>
      <c r="H356" s="240">
        <v>32</v>
      </c>
      <c r="I356" s="241"/>
      <c r="J356" s="242">
        <f>ROUND(I356*H356,2)</f>
        <v>0</v>
      </c>
      <c r="K356" s="238" t="s">
        <v>2840</v>
      </c>
      <c r="L356" s="43"/>
      <c r="M356" s="243" t="s">
        <v>1</v>
      </c>
      <c r="N356" s="244" t="s">
        <v>51</v>
      </c>
      <c r="O356" s="86"/>
      <c r="P356" s="245">
        <f>O356*H356</f>
        <v>0</v>
      </c>
      <c r="Q356" s="245">
        <v>0</v>
      </c>
      <c r="R356" s="245">
        <f>Q356*H356</f>
        <v>0</v>
      </c>
      <c r="S356" s="245">
        <v>0</v>
      </c>
      <c r="T356" s="246">
        <f>S356*H356</f>
        <v>0</v>
      </c>
      <c r="AR356" s="247" t="s">
        <v>285</v>
      </c>
      <c r="AT356" s="247" t="s">
        <v>280</v>
      </c>
      <c r="AU356" s="247" t="s">
        <v>96</v>
      </c>
      <c r="AY356" s="16" t="s">
        <v>278</v>
      </c>
      <c r="BE356" s="248">
        <f>IF(N356="základní",J356,0)</f>
        <v>0</v>
      </c>
      <c r="BF356" s="248">
        <f>IF(N356="snížená",J356,0)</f>
        <v>0</v>
      </c>
      <c r="BG356" s="248">
        <f>IF(N356="zákl. přenesená",J356,0)</f>
        <v>0</v>
      </c>
      <c r="BH356" s="248">
        <f>IF(N356="sníž. přenesená",J356,0)</f>
        <v>0</v>
      </c>
      <c r="BI356" s="248">
        <f>IF(N356="nulová",J356,0)</f>
        <v>0</v>
      </c>
      <c r="BJ356" s="16" t="s">
        <v>93</v>
      </c>
      <c r="BK356" s="248">
        <f>ROUND(I356*H356,2)</f>
        <v>0</v>
      </c>
      <c r="BL356" s="16" t="s">
        <v>285</v>
      </c>
      <c r="BM356" s="247" t="s">
        <v>3293</v>
      </c>
    </row>
    <row r="357" spans="2:65" s="1" customFormat="1" ht="21.6" customHeight="1">
      <c r="B357" s="38"/>
      <c r="C357" s="236" t="s">
        <v>1392</v>
      </c>
      <c r="D357" s="236" t="s">
        <v>280</v>
      </c>
      <c r="E357" s="237" t="s">
        <v>3294</v>
      </c>
      <c r="F357" s="238" t="s">
        <v>3295</v>
      </c>
      <c r="G357" s="239" t="s">
        <v>3102</v>
      </c>
      <c r="H357" s="240">
        <v>122</v>
      </c>
      <c r="I357" s="241"/>
      <c r="J357" s="242">
        <f>ROUND(I357*H357,2)</f>
        <v>0</v>
      </c>
      <c r="K357" s="238" t="s">
        <v>2840</v>
      </c>
      <c r="L357" s="43"/>
      <c r="M357" s="243" t="s">
        <v>1</v>
      </c>
      <c r="N357" s="244" t="s">
        <v>51</v>
      </c>
      <c r="O357" s="86"/>
      <c r="P357" s="245">
        <f>O357*H357</f>
        <v>0</v>
      </c>
      <c r="Q357" s="245">
        <v>0</v>
      </c>
      <c r="R357" s="245">
        <f>Q357*H357</f>
        <v>0</v>
      </c>
      <c r="S357" s="245">
        <v>0</v>
      </c>
      <c r="T357" s="246">
        <f>S357*H357</f>
        <v>0</v>
      </c>
      <c r="AR357" s="247" t="s">
        <v>285</v>
      </c>
      <c r="AT357" s="247" t="s">
        <v>280</v>
      </c>
      <c r="AU357" s="247" t="s">
        <v>96</v>
      </c>
      <c r="AY357" s="16" t="s">
        <v>278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16" t="s">
        <v>93</v>
      </c>
      <c r="BK357" s="248">
        <f>ROUND(I357*H357,2)</f>
        <v>0</v>
      </c>
      <c r="BL357" s="16" t="s">
        <v>285</v>
      </c>
      <c r="BM357" s="247" t="s">
        <v>3296</v>
      </c>
    </row>
    <row r="358" spans="2:65" s="1" customFormat="1" ht="14.4" customHeight="1">
      <c r="B358" s="38"/>
      <c r="C358" s="236" t="s">
        <v>1397</v>
      </c>
      <c r="D358" s="236" t="s">
        <v>280</v>
      </c>
      <c r="E358" s="237" t="s">
        <v>1816</v>
      </c>
      <c r="F358" s="238" t="s">
        <v>3297</v>
      </c>
      <c r="G358" s="239" t="s">
        <v>2476</v>
      </c>
      <c r="H358" s="240">
        <v>4</v>
      </c>
      <c r="I358" s="241"/>
      <c r="J358" s="242">
        <f>ROUND(I358*H358,2)</f>
        <v>0</v>
      </c>
      <c r="K358" s="238" t="s">
        <v>2840</v>
      </c>
      <c r="L358" s="43"/>
      <c r="M358" s="243" t="s">
        <v>1</v>
      </c>
      <c r="N358" s="244" t="s">
        <v>51</v>
      </c>
      <c r="O358" s="86"/>
      <c r="P358" s="245">
        <f>O358*H358</f>
        <v>0</v>
      </c>
      <c r="Q358" s="245">
        <v>0</v>
      </c>
      <c r="R358" s="245">
        <f>Q358*H358</f>
        <v>0</v>
      </c>
      <c r="S358" s="245">
        <v>0</v>
      </c>
      <c r="T358" s="246">
        <f>S358*H358</f>
        <v>0</v>
      </c>
      <c r="AR358" s="247" t="s">
        <v>285</v>
      </c>
      <c r="AT358" s="247" t="s">
        <v>280</v>
      </c>
      <c r="AU358" s="247" t="s">
        <v>96</v>
      </c>
      <c r="AY358" s="16" t="s">
        <v>278</v>
      </c>
      <c r="BE358" s="248">
        <f>IF(N358="základní",J358,0)</f>
        <v>0</v>
      </c>
      <c r="BF358" s="248">
        <f>IF(N358="snížená",J358,0)</f>
        <v>0</v>
      </c>
      <c r="BG358" s="248">
        <f>IF(N358="zákl. přenesená",J358,0)</f>
        <v>0</v>
      </c>
      <c r="BH358" s="248">
        <f>IF(N358="sníž. přenesená",J358,0)</f>
        <v>0</v>
      </c>
      <c r="BI358" s="248">
        <f>IF(N358="nulová",J358,0)</f>
        <v>0</v>
      </c>
      <c r="BJ358" s="16" t="s">
        <v>93</v>
      </c>
      <c r="BK358" s="248">
        <f>ROUND(I358*H358,2)</f>
        <v>0</v>
      </c>
      <c r="BL358" s="16" t="s">
        <v>285</v>
      </c>
      <c r="BM358" s="247" t="s">
        <v>3298</v>
      </c>
    </row>
    <row r="359" spans="2:65" s="1" customFormat="1" ht="14.4" customHeight="1">
      <c r="B359" s="38"/>
      <c r="C359" s="236" t="s">
        <v>1401</v>
      </c>
      <c r="D359" s="236" t="s">
        <v>280</v>
      </c>
      <c r="E359" s="237" t="s">
        <v>3299</v>
      </c>
      <c r="F359" s="238" t="s">
        <v>3300</v>
      </c>
      <c r="G359" s="239" t="s">
        <v>3102</v>
      </c>
      <c r="H359" s="240">
        <v>8</v>
      </c>
      <c r="I359" s="241"/>
      <c r="J359" s="242">
        <f>ROUND(I359*H359,2)</f>
        <v>0</v>
      </c>
      <c r="K359" s="238" t="s">
        <v>2840</v>
      </c>
      <c r="L359" s="43"/>
      <c r="M359" s="243" t="s">
        <v>1</v>
      </c>
      <c r="N359" s="244" t="s">
        <v>51</v>
      </c>
      <c r="O359" s="86"/>
      <c r="P359" s="245">
        <f>O359*H359</f>
        <v>0</v>
      </c>
      <c r="Q359" s="245">
        <v>0</v>
      </c>
      <c r="R359" s="245">
        <f>Q359*H359</f>
        <v>0</v>
      </c>
      <c r="S359" s="245">
        <v>0</v>
      </c>
      <c r="T359" s="246">
        <f>S359*H359</f>
        <v>0</v>
      </c>
      <c r="AR359" s="247" t="s">
        <v>285</v>
      </c>
      <c r="AT359" s="247" t="s">
        <v>280</v>
      </c>
      <c r="AU359" s="247" t="s">
        <v>96</v>
      </c>
      <c r="AY359" s="16" t="s">
        <v>278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6" t="s">
        <v>93</v>
      </c>
      <c r="BK359" s="248">
        <f>ROUND(I359*H359,2)</f>
        <v>0</v>
      </c>
      <c r="BL359" s="16" t="s">
        <v>285</v>
      </c>
      <c r="BM359" s="247" t="s">
        <v>3301</v>
      </c>
    </row>
    <row r="360" spans="2:65" s="1" customFormat="1" ht="14.4" customHeight="1">
      <c r="B360" s="38"/>
      <c r="C360" s="236" t="s">
        <v>1405</v>
      </c>
      <c r="D360" s="236" t="s">
        <v>280</v>
      </c>
      <c r="E360" s="237" t="s">
        <v>3302</v>
      </c>
      <c r="F360" s="238" t="s">
        <v>3303</v>
      </c>
      <c r="G360" s="239" t="s">
        <v>407</v>
      </c>
      <c r="H360" s="240">
        <v>50</v>
      </c>
      <c r="I360" s="241"/>
      <c r="J360" s="242">
        <f>ROUND(I360*H360,2)</f>
        <v>0</v>
      </c>
      <c r="K360" s="238" t="s">
        <v>2840</v>
      </c>
      <c r="L360" s="43"/>
      <c r="M360" s="243" t="s">
        <v>1</v>
      </c>
      <c r="N360" s="244" t="s">
        <v>51</v>
      </c>
      <c r="O360" s="86"/>
      <c r="P360" s="245">
        <f>O360*H360</f>
        <v>0</v>
      </c>
      <c r="Q360" s="245">
        <v>0</v>
      </c>
      <c r="R360" s="245">
        <f>Q360*H360</f>
        <v>0</v>
      </c>
      <c r="S360" s="245">
        <v>0</v>
      </c>
      <c r="T360" s="246">
        <f>S360*H360</f>
        <v>0</v>
      </c>
      <c r="AR360" s="247" t="s">
        <v>285</v>
      </c>
      <c r="AT360" s="247" t="s">
        <v>280</v>
      </c>
      <c r="AU360" s="247" t="s">
        <v>96</v>
      </c>
      <c r="AY360" s="16" t="s">
        <v>278</v>
      </c>
      <c r="BE360" s="248">
        <f>IF(N360="základní",J360,0)</f>
        <v>0</v>
      </c>
      <c r="BF360" s="248">
        <f>IF(N360="snížená",J360,0)</f>
        <v>0</v>
      </c>
      <c r="BG360" s="248">
        <f>IF(N360="zákl. přenesená",J360,0)</f>
        <v>0</v>
      </c>
      <c r="BH360" s="248">
        <f>IF(N360="sníž. přenesená",J360,0)</f>
        <v>0</v>
      </c>
      <c r="BI360" s="248">
        <f>IF(N360="nulová",J360,0)</f>
        <v>0</v>
      </c>
      <c r="BJ360" s="16" t="s">
        <v>93</v>
      </c>
      <c r="BK360" s="248">
        <f>ROUND(I360*H360,2)</f>
        <v>0</v>
      </c>
      <c r="BL360" s="16" t="s">
        <v>285</v>
      </c>
      <c r="BM360" s="247" t="s">
        <v>3304</v>
      </c>
    </row>
    <row r="361" spans="2:65" s="1" customFormat="1" ht="21.6" customHeight="1">
      <c r="B361" s="38"/>
      <c r="C361" s="236" t="s">
        <v>1409</v>
      </c>
      <c r="D361" s="236" t="s">
        <v>280</v>
      </c>
      <c r="E361" s="237" t="s">
        <v>3305</v>
      </c>
      <c r="F361" s="238" t="s">
        <v>3306</v>
      </c>
      <c r="G361" s="239" t="s">
        <v>283</v>
      </c>
      <c r="H361" s="240">
        <v>1916</v>
      </c>
      <c r="I361" s="241"/>
      <c r="J361" s="242">
        <f>ROUND(I361*H361,2)</f>
        <v>0</v>
      </c>
      <c r="K361" s="238" t="s">
        <v>2840</v>
      </c>
      <c r="L361" s="43"/>
      <c r="M361" s="243" t="s">
        <v>1</v>
      </c>
      <c r="N361" s="244" t="s">
        <v>51</v>
      </c>
      <c r="O361" s="86"/>
      <c r="P361" s="245">
        <f>O361*H361</f>
        <v>0</v>
      </c>
      <c r="Q361" s="245">
        <v>0</v>
      </c>
      <c r="R361" s="245">
        <f>Q361*H361</f>
        <v>0</v>
      </c>
      <c r="S361" s="245">
        <v>0</v>
      </c>
      <c r="T361" s="246">
        <f>S361*H361</f>
        <v>0</v>
      </c>
      <c r="AR361" s="247" t="s">
        <v>285</v>
      </c>
      <c r="AT361" s="247" t="s">
        <v>280</v>
      </c>
      <c r="AU361" s="247" t="s">
        <v>96</v>
      </c>
      <c r="AY361" s="16" t="s">
        <v>278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6" t="s">
        <v>93</v>
      </c>
      <c r="BK361" s="248">
        <f>ROUND(I361*H361,2)</f>
        <v>0</v>
      </c>
      <c r="BL361" s="16" t="s">
        <v>285</v>
      </c>
      <c r="BM361" s="247" t="s">
        <v>3307</v>
      </c>
    </row>
    <row r="362" spans="2:65" s="1" customFormat="1" ht="14.4" customHeight="1">
      <c r="B362" s="38"/>
      <c r="C362" s="236" t="s">
        <v>1413</v>
      </c>
      <c r="D362" s="236" t="s">
        <v>280</v>
      </c>
      <c r="E362" s="237" t="s">
        <v>3308</v>
      </c>
      <c r="F362" s="238" t="s">
        <v>3309</v>
      </c>
      <c r="G362" s="239" t="s">
        <v>407</v>
      </c>
      <c r="H362" s="240">
        <v>235</v>
      </c>
      <c r="I362" s="241"/>
      <c r="J362" s="242">
        <f>ROUND(I362*H362,2)</f>
        <v>0</v>
      </c>
      <c r="K362" s="238" t="s">
        <v>2840</v>
      </c>
      <c r="L362" s="43"/>
      <c r="M362" s="243" t="s">
        <v>1</v>
      </c>
      <c r="N362" s="244" t="s">
        <v>51</v>
      </c>
      <c r="O362" s="86"/>
      <c r="P362" s="245">
        <f>O362*H362</f>
        <v>0</v>
      </c>
      <c r="Q362" s="245">
        <v>0</v>
      </c>
      <c r="R362" s="245">
        <f>Q362*H362</f>
        <v>0</v>
      </c>
      <c r="S362" s="245">
        <v>0</v>
      </c>
      <c r="T362" s="246">
        <f>S362*H362</f>
        <v>0</v>
      </c>
      <c r="AR362" s="247" t="s">
        <v>285</v>
      </c>
      <c r="AT362" s="247" t="s">
        <v>280</v>
      </c>
      <c r="AU362" s="247" t="s">
        <v>96</v>
      </c>
      <c r="AY362" s="16" t="s">
        <v>278</v>
      </c>
      <c r="BE362" s="248">
        <f>IF(N362="základní",J362,0)</f>
        <v>0</v>
      </c>
      <c r="BF362" s="248">
        <f>IF(N362="snížená",J362,0)</f>
        <v>0</v>
      </c>
      <c r="BG362" s="248">
        <f>IF(N362="zákl. přenesená",J362,0)</f>
        <v>0</v>
      </c>
      <c r="BH362" s="248">
        <f>IF(N362="sníž. přenesená",J362,0)</f>
        <v>0</v>
      </c>
      <c r="BI362" s="248">
        <f>IF(N362="nulová",J362,0)</f>
        <v>0</v>
      </c>
      <c r="BJ362" s="16" t="s">
        <v>93</v>
      </c>
      <c r="BK362" s="248">
        <f>ROUND(I362*H362,2)</f>
        <v>0</v>
      </c>
      <c r="BL362" s="16" t="s">
        <v>285</v>
      </c>
      <c r="BM362" s="247" t="s">
        <v>3310</v>
      </c>
    </row>
    <row r="363" spans="2:65" s="1" customFormat="1" ht="14.4" customHeight="1">
      <c r="B363" s="38"/>
      <c r="C363" s="236" t="s">
        <v>1417</v>
      </c>
      <c r="D363" s="236" t="s">
        <v>280</v>
      </c>
      <c r="E363" s="237" t="s">
        <v>3311</v>
      </c>
      <c r="F363" s="238" t="s">
        <v>3312</v>
      </c>
      <c r="G363" s="239" t="s">
        <v>407</v>
      </c>
      <c r="H363" s="240">
        <v>546</v>
      </c>
      <c r="I363" s="241"/>
      <c r="J363" s="242">
        <f>ROUND(I363*H363,2)</f>
        <v>0</v>
      </c>
      <c r="K363" s="238" t="s">
        <v>2840</v>
      </c>
      <c r="L363" s="43"/>
      <c r="M363" s="243" t="s">
        <v>1</v>
      </c>
      <c r="N363" s="244" t="s">
        <v>51</v>
      </c>
      <c r="O363" s="86"/>
      <c r="P363" s="245">
        <f>O363*H363</f>
        <v>0</v>
      </c>
      <c r="Q363" s="245">
        <v>0</v>
      </c>
      <c r="R363" s="245">
        <f>Q363*H363</f>
        <v>0</v>
      </c>
      <c r="S363" s="245">
        <v>0</v>
      </c>
      <c r="T363" s="246">
        <f>S363*H363</f>
        <v>0</v>
      </c>
      <c r="AR363" s="247" t="s">
        <v>285</v>
      </c>
      <c r="AT363" s="247" t="s">
        <v>280</v>
      </c>
      <c r="AU363" s="247" t="s">
        <v>96</v>
      </c>
      <c r="AY363" s="16" t="s">
        <v>278</v>
      </c>
      <c r="BE363" s="248">
        <f>IF(N363="základní",J363,0)</f>
        <v>0</v>
      </c>
      <c r="BF363" s="248">
        <f>IF(N363="snížená",J363,0)</f>
        <v>0</v>
      </c>
      <c r="BG363" s="248">
        <f>IF(N363="zákl. přenesená",J363,0)</f>
        <v>0</v>
      </c>
      <c r="BH363" s="248">
        <f>IF(N363="sníž. přenesená",J363,0)</f>
        <v>0</v>
      </c>
      <c r="BI363" s="248">
        <f>IF(N363="nulová",J363,0)</f>
        <v>0</v>
      </c>
      <c r="BJ363" s="16" t="s">
        <v>93</v>
      </c>
      <c r="BK363" s="248">
        <f>ROUND(I363*H363,2)</f>
        <v>0</v>
      </c>
      <c r="BL363" s="16" t="s">
        <v>285</v>
      </c>
      <c r="BM363" s="247" t="s">
        <v>3313</v>
      </c>
    </row>
    <row r="364" spans="2:65" s="1" customFormat="1" ht="14.4" customHeight="1">
      <c r="B364" s="38"/>
      <c r="C364" s="236" t="s">
        <v>1422</v>
      </c>
      <c r="D364" s="236" t="s">
        <v>280</v>
      </c>
      <c r="E364" s="237" t="s">
        <v>3314</v>
      </c>
      <c r="F364" s="238" t="s">
        <v>3315</v>
      </c>
      <c r="G364" s="239" t="s">
        <v>407</v>
      </c>
      <c r="H364" s="240">
        <v>177</v>
      </c>
      <c r="I364" s="241"/>
      <c r="J364" s="242">
        <f>ROUND(I364*H364,2)</f>
        <v>0</v>
      </c>
      <c r="K364" s="238" t="s">
        <v>2840</v>
      </c>
      <c r="L364" s="43"/>
      <c r="M364" s="243" t="s">
        <v>1</v>
      </c>
      <c r="N364" s="244" t="s">
        <v>51</v>
      </c>
      <c r="O364" s="86"/>
      <c r="P364" s="245">
        <f>O364*H364</f>
        <v>0</v>
      </c>
      <c r="Q364" s="245">
        <v>0</v>
      </c>
      <c r="R364" s="245">
        <f>Q364*H364</f>
        <v>0</v>
      </c>
      <c r="S364" s="245">
        <v>0</v>
      </c>
      <c r="T364" s="246">
        <f>S364*H364</f>
        <v>0</v>
      </c>
      <c r="AR364" s="247" t="s">
        <v>285</v>
      </c>
      <c r="AT364" s="247" t="s">
        <v>280</v>
      </c>
      <c r="AU364" s="247" t="s">
        <v>96</v>
      </c>
      <c r="AY364" s="16" t="s">
        <v>278</v>
      </c>
      <c r="BE364" s="248">
        <f>IF(N364="základní",J364,0)</f>
        <v>0</v>
      </c>
      <c r="BF364" s="248">
        <f>IF(N364="snížená",J364,0)</f>
        <v>0</v>
      </c>
      <c r="BG364" s="248">
        <f>IF(N364="zákl. přenesená",J364,0)</f>
        <v>0</v>
      </c>
      <c r="BH364" s="248">
        <f>IF(N364="sníž. přenesená",J364,0)</f>
        <v>0</v>
      </c>
      <c r="BI364" s="248">
        <f>IF(N364="nulová",J364,0)</f>
        <v>0</v>
      </c>
      <c r="BJ364" s="16" t="s">
        <v>93</v>
      </c>
      <c r="BK364" s="248">
        <f>ROUND(I364*H364,2)</f>
        <v>0</v>
      </c>
      <c r="BL364" s="16" t="s">
        <v>285</v>
      </c>
      <c r="BM364" s="247" t="s">
        <v>3316</v>
      </c>
    </row>
    <row r="365" spans="2:65" s="1" customFormat="1" ht="14.4" customHeight="1">
      <c r="B365" s="38"/>
      <c r="C365" s="236" t="s">
        <v>1426</v>
      </c>
      <c r="D365" s="236" t="s">
        <v>280</v>
      </c>
      <c r="E365" s="237" t="s">
        <v>3317</v>
      </c>
      <c r="F365" s="238" t="s">
        <v>3318</v>
      </c>
      <c r="G365" s="239" t="s">
        <v>407</v>
      </c>
      <c r="H365" s="240">
        <v>344</v>
      </c>
      <c r="I365" s="241"/>
      <c r="J365" s="242">
        <f>ROUND(I365*H365,2)</f>
        <v>0</v>
      </c>
      <c r="K365" s="238" t="s">
        <v>2840</v>
      </c>
      <c r="L365" s="43"/>
      <c r="M365" s="243" t="s">
        <v>1</v>
      </c>
      <c r="N365" s="244" t="s">
        <v>51</v>
      </c>
      <c r="O365" s="86"/>
      <c r="P365" s="245">
        <f>O365*H365</f>
        <v>0</v>
      </c>
      <c r="Q365" s="245">
        <v>0</v>
      </c>
      <c r="R365" s="245">
        <f>Q365*H365</f>
        <v>0</v>
      </c>
      <c r="S365" s="245">
        <v>0</v>
      </c>
      <c r="T365" s="246">
        <f>S365*H365</f>
        <v>0</v>
      </c>
      <c r="AR365" s="247" t="s">
        <v>285</v>
      </c>
      <c r="AT365" s="247" t="s">
        <v>280</v>
      </c>
      <c r="AU365" s="247" t="s">
        <v>96</v>
      </c>
      <c r="AY365" s="16" t="s">
        <v>278</v>
      </c>
      <c r="BE365" s="248">
        <f>IF(N365="základní",J365,0)</f>
        <v>0</v>
      </c>
      <c r="BF365" s="248">
        <f>IF(N365="snížená",J365,0)</f>
        <v>0</v>
      </c>
      <c r="BG365" s="248">
        <f>IF(N365="zákl. přenesená",J365,0)</f>
        <v>0</v>
      </c>
      <c r="BH365" s="248">
        <f>IF(N365="sníž. přenesená",J365,0)</f>
        <v>0</v>
      </c>
      <c r="BI365" s="248">
        <f>IF(N365="nulová",J365,0)</f>
        <v>0</v>
      </c>
      <c r="BJ365" s="16" t="s">
        <v>93</v>
      </c>
      <c r="BK365" s="248">
        <f>ROUND(I365*H365,2)</f>
        <v>0</v>
      </c>
      <c r="BL365" s="16" t="s">
        <v>285</v>
      </c>
      <c r="BM365" s="247" t="s">
        <v>3319</v>
      </c>
    </row>
    <row r="366" spans="2:65" s="1" customFormat="1" ht="14.4" customHeight="1">
      <c r="B366" s="38"/>
      <c r="C366" s="236" t="s">
        <v>1431</v>
      </c>
      <c r="D366" s="236" t="s">
        <v>280</v>
      </c>
      <c r="E366" s="237" t="s">
        <v>3320</v>
      </c>
      <c r="F366" s="238" t="s">
        <v>3321</v>
      </c>
      <c r="G366" s="239" t="s">
        <v>407</v>
      </c>
      <c r="H366" s="240">
        <v>1313</v>
      </c>
      <c r="I366" s="241"/>
      <c r="J366" s="242">
        <f>ROUND(I366*H366,2)</f>
        <v>0</v>
      </c>
      <c r="K366" s="238" t="s">
        <v>2840</v>
      </c>
      <c r="L366" s="43"/>
      <c r="M366" s="243" t="s">
        <v>1</v>
      </c>
      <c r="N366" s="244" t="s">
        <v>51</v>
      </c>
      <c r="O366" s="86"/>
      <c r="P366" s="245">
        <f>O366*H366</f>
        <v>0</v>
      </c>
      <c r="Q366" s="245">
        <v>0</v>
      </c>
      <c r="R366" s="245">
        <f>Q366*H366</f>
        <v>0</v>
      </c>
      <c r="S366" s="245">
        <v>0</v>
      </c>
      <c r="T366" s="246">
        <f>S366*H366</f>
        <v>0</v>
      </c>
      <c r="AR366" s="247" t="s">
        <v>285</v>
      </c>
      <c r="AT366" s="247" t="s">
        <v>280</v>
      </c>
      <c r="AU366" s="247" t="s">
        <v>96</v>
      </c>
      <c r="AY366" s="16" t="s">
        <v>278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6" t="s">
        <v>93</v>
      </c>
      <c r="BK366" s="248">
        <f>ROUND(I366*H366,2)</f>
        <v>0</v>
      </c>
      <c r="BL366" s="16" t="s">
        <v>285</v>
      </c>
      <c r="BM366" s="247" t="s">
        <v>3322</v>
      </c>
    </row>
    <row r="367" spans="2:65" s="1" customFormat="1" ht="14.4" customHeight="1">
      <c r="B367" s="38"/>
      <c r="C367" s="236" t="s">
        <v>1436</v>
      </c>
      <c r="D367" s="236" t="s">
        <v>280</v>
      </c>
      <c r="E367" s="237" t="s">
        <v>3323</v>
      </c>
      <c r="F367" s="238" t="s">
        <v>3324</v>
      </c>
      <c r="G367" s="239" t="s">
        <v>407</v>
      </c>
      <c r="H367" s="240">
        <v>1558</v>
      </c>
      <c r="I367" s="241"/>
      <c r="J367" s="242">
        <f>ROUND(I367*H367,2)</f>
        <v>0</v>
      </c>
      <c r="K367" s="238" t="s">
        <v>2840</v>
      </c>
      <c r="L367" s="43"/>
      <c r="M367" s="243" t="s">
        <v>1</v>
      </c>
      <c r="N367" s="244" t="s">
        <v>51</v>
      </c>
      <c r="O367" s="86"/>
      <c r="P367" s="245">
        <f>O367*H367</f>
        <v>0</v>
      </c>
      <c r="Q367" s="245">
        <v>0</v>
      </c>
      <c r="R367" s="245">
        <f>Q367*H367</f>
        <v>0</v>
      </c>
      <c r="S367" s="245">
        <v>0</v>
      </c>
      <c r="T367" s="246">
        <f>S367*H367</f>
        <v>0</v>
      </c>
      <c r="AR367" s="247" t="s">
        <v>285</v>
      </c>
      <c r="AT367" s="247" t="s">
        <v>280</v>
      </c>
      <c r="AU367" s="247" t="s">
        <v>96</v>
      </c>
      <c r="AY367" s="16" t="s">
        <v>278</v>
      </c>
      <c r="BE367" s="248">
        <f>IF(N367="základní",J367,0)</f>
        <v>0</v>
      </c>
      <c r="BF367" s="248">
        <f>IF(N367="snížená",J367,0)</f>
        <v>0</v>
      </c>
      <c r="BG367" s="248">
        <f>IF(N367="zákl. přenesená",J367,0)</f>
        <v>0</v>
      </c>
      <c r="BH367" s="248">
        <f>IF(N367="sníž. přenesená",J367,0)</f>
        <v>0</v>
      </c>
      <c r="BI367" s="248">
        <f>IF(N367="nulová",J367,0)</f>
        <v>0</v>
      </c>
      <c r="BJ367" s="16" t="s">
        <v>93</v>
      </c>
      <c r="BK367" s="248">
        <f>ROUND(I367*H367,2)</f>
        <v>0</v>
      </c>
      <c r="BL367" s="16" t="s">
        <v>285</v>
      </c>
      <c r="BM367" s="247" t="s">
        <v>3325</v>
      </c>
    </row>
    <row r="368" spans="2:65" s="1" customFormat="1" ht="21.6" customHeight="1">
      <c r="B368" s="38"/>
      <c r="C368" s="236" t="s">
        <v>1441</v>
      </c>
      <c r="D368" s="236" t="s">
        <v>280</v>
      </c>
      <c r="E368" s="237" t="s">
        <v>3326</v>
      </c>
      <c r="F368" s="238" t="s">
        <v>2930</v>
      </c>
      <c r="G368" s="239" t="s">
        <v>2476</v>
      </c>
      <c r="H368" s="240">
        <v>5</v>
      </c>
      <c r="I368" s="241"/>
      <c r="J368" s="242">
        <f>ROUND(I368*H368,2)</f>
        <v>0</v>
      </c>
      <c r="K368" s="238" t="s">
        <v>2840</v>
      </c>
      <c r="L368" s="43"/>
      <c r="M368" s="243" t="s">
        <v>1</v>
      </c>
      <c r="N368" s="244" t="s">
        <v>51</v>
      </c>
      <c r="O368" s="86"/>
      <c r="P368" s="245">
        <f>O368*H368</f>
        <v>0</v>
      </c>
      <c r="Q368" s="245">
        <v>0</v>
      </c>
      <c r="R368" s="245">
        <f>Q368*H368</f>
        <v>0</v>
      </c>
      <c r="S368" s="245">
        <v>0</v>
      </c>
      <c r="T368" s="246">
        <f>S368*H368</f>
        <v>0</v>
      </c>
      <c r="AR368" s="247" t="s">
        <v>285</v>
      </c>
      <c r="AT368" s="247" t="s">
        <v>280</v>
      </c>
      <c r="AU368" s="247" t="s">
        <v>96</v>
      </c>
      <c r="AY368" s="16" t="s">
        <v>278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6" t="s">
        <v>93</v>
      </c>
      <c r="BK368" s="248">
        <f>ROUND(I368*H368,2)</f>
        <v>0</v>
      </c>
      <c r="BL368" s="16" t="s">
        <v>285</v>
      </c>
      <c r="BM368" s="247" t="s">
        <v>3327</v>
      </c>
    </row>
    <row r="369" spans="2:65" s="1" customFormat="1" ht="14.4" customHeight="1">
      <c r="B369" s="38"/>
      <c r="C369" s="236" t="s">
        <v>1446</v>
      </c>
      <c r="D369" s="236" t="s">
        <v>280</v>
      </c>
      <c r="E369" s="237" t="s">
        <v>3328</v>
      </c>
      <c r="F369" s="238" t="s">
        <v>3035</v>
      </c>
      <c r="G369" s="239" t="s">
        <v>2476</v>
      </c>
      <c r="H369" s="240">
        <v>2</v>
      </c>
      <c r="I369" s="241"/>
      <c r="J369" s="242">
        <f>ROUND(I369*H369,2)</f>
        <v>0</v>
      </c>
      <c r="K369" s="238" t="s">
        <v>2840</v>
      </c>
      <c r="L369" s="43"/>
      <c r="M369" s="243" t="s">
        <v>1</v>
      </c>
      <c r="N369" s="244" t="s">
        <v>51</v>
      </c>
      <c r="O369" s="86"/>
      <c r="P369" s="245">
        <f>O369*H369</f>
        <v>0</v>
      </c>
      <c r="Q369" s="245">
        <v>0</v>
      </c>
      <c r="R369" s="245">
        <f>Q369*H369</f>
        <v>0</v>
      </c>
      <c r="S369" s="245">
        <v>0</v>
      </c>
      <c r="T369" s="246">
        <f>S369*H369</f>
        <v>0</v>
      </c>
      <c r="AR369" s="247" t="s">
        <v>285</v>
      </c>
      <c r="AT369" s="247" t="s">
        <v>280</v>
      </c>
      <c r="AU369" s="247" t="s">
        <v>96</v>
      </c>
      <c r="AY369" s="16" t="s">
        <v>278</v>
      </c>
      <c r="BE369" s="248">
        <f>IF(N369="základní",J369,0)</f>
        <v>0</v>
      </c>
      <c r="BF369" s="248">
        <f>IF(N369="snížená",J369,0)</f>
        <v>0</v>
      </c>
      <c r="BG369" s="248">
        <f>IF(N369="zákl. přenesená",J369,0)</f>
        <v>0</v>
      </c>
      <c r="BH369" s="248">
        <f>IF(N369="sníž. přenesená",J369,0)</f>
        <v>0</v>
      </c>
      <c r="BI369" s="248">
        <f>IF(N369="nulová",J369,0)</f>
        <v>0</v>
      </c>
      <c r="BJ369" s="16" t="s">
        <v>93</v>
      </c>
      <c r="BK369" s="248">
        <f>ROUND(I369*H369,2)</f>
        <v>0</v>
      </c>
      <c r="BL369" s="16" t="s">
        <v>285</v>
      </c>
      <c r="BM369" s="247" t="s">
        <v>3329</v>
      </c>
    </row>
    <row r="370" spans="2:65" s="1" customFormat="1" ht="14.4" customHeight="1">
      <c r="B370" s="38"/>
      <c r="C370" s="236" t="s">
        <v>1451</v>
      </c>
      <c r="D370" s="236" t="s">
        <v>280</v>
      </c>
      <c r="E370" s="237" t="s">
        <v>3330</v>
      </c>
      <c r="F370" s="238" t="s">
        <v>3331</v>
      </c>
      <c r="G370" s="239" t="s">
        <v>3102</v>
      </c>
      <c r="H370" s="240">
        <v>20</v>
      </c>
      <c r="I370" s="241"/>
      <c r="J370" s="242">
        <f>ROUND(I370*H370,2)</f>
        <v>0</v>
      </c>
      <c r="K370" s="238" t="s">
        <v>2840</v>
      </c>
      <c r="L370" s="43"/>
      <c r="M370" s="243" t="s">
        <v>1</v>
      </c>
      <c r="N370" s="244" t="s">
        <v>51</v>
      </c>
      <c r="O370" s="86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AR370" s="247" t="s">
        <v>285</v>
      </c>
      <c r="AT370" s="247" t="s">
        <v>280</v>
      </c>
      <c r="AU370" s="247" t="s">
        <v>96</v>
      </c>
      <c r="AY370" s="16" t="s">
        <v>278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6" t="s">
        <v>93</v>
      </c>
      <c r="BK370" s="248">
        <f>ROUND(I370*H370,2)</f>
        <v>0</v>
      </c>
      <c r="BL370" s="16" t="s">
        <v>285</v>
      </c>
      <c r="BM370" s="247" t="s">
        <v>3332</v>
      </c>
    </row>
    <row r="371" spans="2:65" s="1" customFormat="1" ht="14.4" customHeight="1">
      <c r="B371" s="38"/>
      <c r="C371" s="236" t="s">
        <v>1457</v>
      </c>
      <c r="D371" s="236" t="s">
        <v>280</v>
      </c>
      <c r="E371" s="237" t="s">
        <v>3333</v>
      </c>
      <c r="F371" s="238" t="s">
        <v>3334</v>
      </c>
      <c r="G371" s="239" t="s">
        <v>283</v>
      </c>
      <c r="H371" s="240">
        <v>220</v>
      </c>
      <c r="I371" s="241"/>
      <c r="J371" s="242">
        <f>ROUND(I371*H371,2)</f>
        <v>0</v>
      </c>
      <c r="K371" s="238" t="s">
        <v>2840</v>
      </c>
      <c r="L371" s="43"/>
      <c r="M371" s="243" t="s">
        <v>1</v>
      </c>
      <c r="N371" s="244" t="s">
        <v>51</v>
      </c>
      <c r="O371" s="86"/>
      <c r="P371" s="245">
        <f>O371*H371</f>
        <v>0</v>
      </c>
      <c r="Q371" s="245">
        <v>0</v>
      </c>
      <c r="R371" s="245">
        <f>Q371*H371</f>
        <v>0</v>
      </c>
      <c r="S371" s="245">
        <v>0</v>
      </c>
      <c r="T371" s="246">
        <f>S371*H371</f>
        <v>0</v>
      </c>
      <c r="AR371" s="247" t="s">
        <v>285</v>
      </c>
      <c r="AT371" s="247" t="s">
        <v>280</v>
      </c>
      <c r="AU371" s="247" t="s">
        <v>96</v>
      </c>
      <c r="AY371" s="16" t="s">
        <v>278</v>
      </c>
      <c r="BE371" s="248">
        <f>IF(N371="základní",J371,0)</f>
        <v>0</v>
      </c>
      <c r="BF371" s="248">
        <f>IF(N371="snížená",J371,0)</f>
        <v>0</v>
      </c>
      <c r="BG371" s="248">
        <f>IF(N371="zákl. přenesená",J371,0)</f>
        <v>0</v>
      </c>
      <c r="BH371" s="248">
        <f>IF(N371="sníž. přenesená",J371,0)</f>
        <v>0</v>
      </c>
      <c r="BI371" s="248">
        <f>IF(N371="nulová",J371,0)</f>
        <v>0</v>
      </c>
      <c r="BJ371" s="16" t="s">
        <v>93</v>
      </c>
      <c r="BK371" s="248">
        <f>ROUND(I371*H371,2)</f>
        <v>0</v>
      </c>
      <c r="BL371" s="16" t="s">
        <v>285</v>
      </c>
      <c r="BM371" s="247" t="s">
        <v>3335</v>
      </c>
    </row>
    <row r="372" spans="2:65" s="1" customFormat="1" ht="21.6" customHeight="1">
      <c r="B372" s="38"/>
      <c r="C372" s="236" t="s">
        <v>1464</v>
      </c>
      <c r="D372" s="236" t="s">
        <v>280</v>
      </c>
      <c r="E372" s="237" t="s">
        <v>3336</v>
      </c>
      <c r="F372" s="238" t="s">
        <v>3337</v>
      </c>
      <c r="G372" s="239" t="s">
        <v>2476</v>
      </c>
      <c r="H372" s="240">
        <v>5</v>
      </c>
      <c r="I372" s="241"/>
      <c r="J372" s="242">
        <f>ROUND(I372*H372,2)</f>
        <v>0</v>
      </c>
      <c r="K372" s="238" t="s">
        <v>2840</v>
      </c>
      <c r="L372" s="43"/>
      <c r="M372" s="243" t="s">
        <v>1</v>
      </c>
      <c r="N372" s="244" t="s">
        <v>51</v>
      </c>
      <c r="O372" s="86"/>
      <c r="P372" s="245">
        <f>O372*H372</f>
        <v>0</v>
      </c>
      <c r="Q372" s="245">
        <v>0</v>
      </c>
      <c r="R372" s="245">
        <f>Q372*H372</f>
        <v>0</v>
      </c>
      <c r="S372" s="245">
        <v>0</v>
      </c>
      <c r="T372" s="246">
        <f>S372*H372</f>
        <v>0</v>
      </c>
      <c r="AR372" s="247" t="s">
        <v>285</v>
      </c>
      <c r="AT372" s="247" t="s">
        <v>280</v>
      </c>
      <c r="AU372" s="247" t="s">
        <v>96</v>
      </c>
      <c r="AY372" s="16" t="s">
        <v>278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6" t="s">
        <v>93</v>
      </c>
      <c r="BK372" s="248">
        <f>ROUND(I372*H372,2)</f>
        <v>0</v>
      </c>
      <c r="BL372" s="16" t="s">
        <v>285</v>
      </c>
      <c r="BM372" s="247" t="s">
        <v>3338</v>
      </c>
    </row>
    <row r="373" spans="2:65" s="1" customFormat="1" ht="14.4" customHeight="1">
      <c r="B373" s="38"/>
      <c r="C373" s="236" t="s">
        <v>1469</v>
      </c>
      <c r="D373" s="236" t="s">
        <v>280</v>
      </c>
      <c r="E373" s="237" t="s">
        <v>3339</v>
      </c>
      <c r="F373" s="238" t="s">
        <v>3340</v>
      </c>
      <c r="G373" s="239" t="s">
        <v>2476</v>
      </c>
      <c r="H373" s="240">
        <v>1</v>
      </c>
      <c r="I373" s="241"/>
      <c r="J373" s="242">
        <f>ROUND(I373*H373,2)</f>
        <v>0</v>
      </c>
      <c r="K373" s="238" t="s">
        <v>2840</v>
      </c>
      <c r="L373" s="43"/>
      <c r="M373" s="243" t="s">
        <v>1</v>
      </c>
      <c r="N373" s="244" t="s">
        <v>51</v>
      </c>
      <c r="O373" s="86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AR373" s="247" t="s">
        <v>285</v>
      </c>
      <c r="AT373" s="247" t="s">
        <v>280</v>
      </c>
      <c r="AU373" s="247" t="s">
        <v>96</v>
      </c>
      <c r="AY373" s="16" t="s">
        <v>278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6" t="s">
        <v>93</v>
      </c>
      <c r="BK373" s="248">
        <f>ROUND(I373*H373,2)</f>
        <v>0</v>
      </c>
      <c r="BL373" s="16" t="s">
        <v>285</v>
      </c>
      <c r="BM373" s="247" t="s">
        <v>3341</v>
      </c>
    </row>
    <row r="374" spans="2:65" s="1" customFormat="1" ht="21.6" customHeight="1">
      <c r="B374" s="38"/>
      <c r="C374" s="236" t="s">
        <v>1474</v>
      </c>
      <c r="D374" s="236" t="s">
        <v>280</v>
      </c>
      <c r="E374" s="237" t="s">
        <v>3342</v>
      </c>
      <c r="F374" s="238" t="s">
        <v>3343</v>
      </c>
      <c r="G374" s="239" t="s">
        <v>2476</v>
      </c>
      <c r="H374" s="240">
        <v>1</v>
      </c>
      <c r="I374" s="241"/>
      <c r="J374" s="242">
        <f>ROUND(I374*H374,2)</f>
        <v>0</v>
      </c>
      <c r="K374" s="238" t="s">
        <v>2840</v>
      </c>
      <c r="L374" s="43"/>
      <c r="M374" s="243" t="s">
        <v>1</v>
      </c>
      <c r="N374" s="244" t="s">
        <v>51</v>
      </c>
      <c r="O374" s="86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AR374" s="247" t="s">
        <v>285</v>
      </c>
      <c r="AT374" s="247" t="s">
        <v>280</v>
      </c>
      <c r="AU374" s="247" t="s">
        <v>96</v>
      </c>
      <c r="AY374" s="16" t="s">
        <v>278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6" t="s">
        <v>93</v>
      </c>
      <c r="BK374" s="248">
        <f>ROUND(I374*H374,2)</f>
        <v>0</v>
      </c>
      <c r="BL374" s="16" t="s">
        <v>285</v>
      </c>
      <c r="BM374" s="247" t="s">
        <v>3344</v>
      </c>
    </row>
    <row r="375" spans="2:65" s="1" customFormat="1" ht="21.6" customHeight="1">
      <c r="B375" s="38"/>
      <c r="C375" s="236" t="s">
        <v>1479</v>
      </c>
      <c r="D375" s="236" t="s">
        <v>280</v>
      </c>
      <c r="E375" s="237" t="s">
        <v>3345</v>
      </c>
      <c r="F375" s="238" t="s">
        <v>3346</v>
      </c>
      <c r="G375" s="239" t="s">
        <v>3102</v>
      </c>
      <c r="H375" s="240">
        <v>2</v>
      </c>
      <c r="I375" s="241"/>
      <c r="J375" s="242">
        <f>ROUND(I375*H375,2)</f>
        <v>0</v>
      </c>
      <c r="K375" s="238" t="s">
        <v>2840</v>
      </c>
      <c r="L375" s="43"/>
      <c r="M375" s="243" t="s">
        <v>1</v>
      </c>
      <c r="N375" s="244" t="s">
        <v>51</v>
      </c>
      <c r="O375" s="86"/>
      <c r="P375" s="245">
        <f>O375*H375</f>
        <v>0</v>
      </c>
      <c r="Q375" s="245">
        <v>0</v>
      </c>
      <c r="R375" s="245">
        <f>Q375*H375</f>
        <v>0</v>
      </c>
      <c r="S375" s="245">
        <v>0</v>
      </c>
      <c r="T375" s="246">
        <f>S375*H375</f>
        <v>0</v>
      </c>
      <c r="AR375" s="247" t="s">
        <v>285</v>
      </c>
      <c r="AT375" s="247" t="s">
        <v>280</v>
      </c>
      <c r="AU375" s="247" t="s">
        <v>96</v>
      </c>
      <c r="AY375" s="16" t="s">
        <v>278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6" t="s">
        <v>93</v>
      </c>
      <c r="BK375" s="248">
        <f>ROUND(I375*H375,2)</f>
        <v>0</v>
      </c>
      <c r="BL375" s="16" t="s">
        <v>285</v>
      </c>
      <c r="BM375" s="247" t="s">
        <v>3347</v>
      </c>
    </row>
    <row r="376" spans="2:65" s="1" customFormat="1" ht="14.4" customHeight="1">
      <c r="B376" s="38"/>
      <c r="C376" s="236" t="s">
        <v>1484</v>
      </c>
      <c r="D376" s="236" t="s">
        <v>280</v>
      </c>
      <c r="E376" s="237" t="s">
        <v>3348</v>
      </c>
      <c r="F376" s="238" t="s">
        <v>3349</v>
      </c>
      <c r="G376" s="239" t="s">
        <v>3227</v>
      </c>
      <c r="H376" s="240">
        <v>6.13</v>
      </c>
      <c r="I376" s="241"/>
      <c r="J376" s="242">
        <f>ROUND(I376*H376,2)</f>
        <v>0</v>
      </c>
      <c r="K376" s="238" t="s">
        <v>2840</v>
      </c>
      <c r="L376" s="43"/>
      <c r="M376" s="243" t="s">
        <v>1</v>
      </c>
      <c r="N376" s="244" t="s">
        <v>51</v>
      </c>
      <c r="O376" s="86"/>
      <c r="P376" s="245">
        <f>O376*H376</f>
        <v>0</v>
      </c>
      <c r="Q376" s="245">
        <v>0</v>
      </c>
      <c r="R376" s="245">
        <f>Q376*H376</f>
        <v>0</v>
      </c>
      <c r="S376" s="245">
        <v>0</v>
      </c>
      <c r="T376" s="246">
        <f>S376*H376</f>
        <v>0</v>
      </c>
      <c r="AR376" s="247" t="s">
        <v>285</v>
      </c>
      <c r="AT376" s="247" t="s">
        <v>280</v>
      </c>
      <c r="AU376" s="247" t="s">
        <v>96</v>
      </c>
      <c r="AY376" s="16" t="s">
        <v>278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6" t="s">
        <v>93</v>
      </c>
      <c r="BK376" s="248">
        <f>ROUND(I376*H376,2)</f>
        <v>0</v>
      </c>
      <c r="BL376" s="16" t="s">
        <v>285</v>
      </c>
      <c r="BM376" s="247" t="s">
        <v>3350</v>
      </c>
    </row>
    <row r="377" spans="2:65" s="1" customFormat="1" ht="14.4" customHeight="1">
      <c r="B377" s="38"/>
      <c r="C377" s="236" t="s">
        <v>1488</v>
      </c>
      <c r="D377" s="236" t="s">
        <v>280</v>
      </c>
      <c r="E377" s="237" t="s">
        <v>3351</v>
      </c>
      <c r="F377" s="238" t="s">
        <v>3352</v>
      </c>
      <c r="G377" s="239" t="s">
        <v>3227</v>
      </c>
      <c r="H377" s="240">
        <v>5.3</v>
      </c>
      <c r="I377" s="241"/>
      <c r="J377" s="242">
        <f>ROUND(I377*H377,2)</f>
        <v>0</v>
      </c>
      <c r="K377" s="238" t="s">
        <v>2840</v>
      </c>
      <c r="L377" s="43"/>
      <c r="M377" s="243" t="s">
        <v>1</v>
      </c>
      <c r="N377" s="244" t="s">
        <v>51</v>
      </c>
      <c r="O377" s="86"/>
      <c r="P377" s="245">
        <f>O377*H377</f>
        <v>0</v>
      </c>
      <c r="Q377" s="245">
        <v>0</v>
      </c>
      <c r="R377" s="245">
        <f>Q377*H377</f>
        <v>0</v>
      </c>
      <c r="S377" s="245">
        <v>0</v>
      </c>
      <c r="T377" s="246">
        <f>S377*H377</f>
        <v>0</v>
      </c>
      <c r="AR377" s="247" t="s">
        <v>285</v>
      </c>
      <c r="AT377" s="247" t="s">
        <v>280</v>
      </c>
      <c r="AU377" s="247" t="s">
        <v>96</v>
      </c>
      <c r="AY377" s="16" t="s">
        <v>278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6" t="s">
        <v>93</v>
      </c>
      <c r="BK377" s="248">
        <f>ROUND(I377*H377,2)</f>
        <v>0</v>
      </c>
      <c r="BL377" s="16" t="s">
        <v>285</v>
      </c>
      <c r="BM377" s="247" t="s">
        <v>3353</v>
      </c>
    </row>
    <row r="378" spans="2:65" s="1" customFormat="1" ht="32.4" customHeight="1">
      <c r="B378" s="38"/>
      <c r="C378" s="236" t="s">
        <v>1493</v>
      </c>
      <c r="D378" s="236" t="s">
        <v>280</v>
      </c>
      <c r="E378" s="237" t="s">
        <v>3354</v>
      </c>
      <c r="F378" s="238" t="s">
        <v>3355</v>
      </c>
      <c r="G378" s="239" t="s">
        <v>2476</v>
      </c>
      <c r="H378" s="240">
        <v>1</v>
      </c>
      <c r="I378" s="241"/>
      <c r="J378" s="242">
        <f>ROUND(I378*H378,2)</f>
        <v>0</v>
      </c>
      <c r="K378" s="238" t="s">
        <v>2840</v>
      </c>
      <c r="L378" s="43"/>
      <c r="M378" s="243" t="s">
        <v>1</v>
      </c>
      <c r="N378" s="244" t="s">
        <v>51</v>
      </c>
      <c r="O378" s="86"/>
      <c r="P378" s="245">
        <f>O378*H378</f>
        <v>0</v>
      </c>
      <c r="Q378" s="245">
        <v>0</v>
      </c>
      <c r="R378" s="245">
        <f>Q378*H378</f>
        <v>0</v>
      </c>
      <c r="S378" s="245">
        <v>0</v>
      </c>
      <c r="T378" s="246">
        <f>S378*H378</f>
        <v>0</v>
      </c>
      <c r="AR378" s="247" t="s">
        <v>285</v>
      </c>
      <c r="AT378" s="247" t="s">
        <v>280</v>
      </c>
      <c r="AU378" s="247" t="s">
        <v>96</v>
      </c>
      <c r="AY378" s="16" t="s">
        <v>278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6" t="s">
        <v>93</v>
      </c>
      <c r="BK378" s="248">
        <f>ROUND(I378*H378,2)</f>
        <v>0</v>
      </c>
      <c r="BL378" s="16" t="s">
        <v>285</v>
      </c>
      <c r="BM378" s="247" t="s">
        <v>3356</v>
      </c>
    </row>
    <row r="379" spans="2:65" s="1" customFormat="1" ht="32.4" customHeight="1">
      <c r="B379" s="38"/>
      <c r="C379" s="236" t="s">
        <v>1498</v>
      </c>
      <c r="D379" s="236" t="s">
        <v>280</v>
      </c>
      <c r="E379" s="237" t="s">
        <v>3354</v>
      </c>
      <c r="F379" s="238" t="s">
        <v>3355</v>
      </c>
      <c r="G379" s="239" t="s">
        <v>2476</v>
      </c>
      <c r="H379" s="240">
        <v>1</v>
      </c>
      <c r="I379" s="241"/>
      <c r="J379" s="242">
        <f>ROUND(I379*H379,2)</f>
        <v>0</v>
      </c>
      <c r="K379" s="238" t="s">
        <v>2840</v>
      </c>
      <c r="L379" s="43"/>
      <c r="M379" s="243" t="s">
        <v>1</v>
      </c>
      <c r="N379" s="244" t="s">
        <v>51</v>
      </c>
      <c r="O379" s="86"/>
      <c r="P379" s="245">
        <f>O379*H379</f>
        <v>0</v>
      </c>
      <c r="Q379" s="245">
        <v>0</v>
      </c>
      <c r="R379" s="245">
        <f>Q379*H379</f>
        <v>0</v>
      </c>
      <c r="S379" s="245">
        <v>0</v>
      </c>
      <c r="T379" s="246">
        <f>S379*H379</f>
        <v>0</v>
      </c>
      <c r="AR379" s="247" t="s">
        <v>285</v>
      </c>
      <c r="AT379" s="247" t="s">
        <v>280</v>
      </c>
      <c r="AU379" s="247" t="s">
        <v>96</v>
      </c>
      <c r="AY379" s="16" t="s">
        <v>278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6" t="s">
        <v>93</v>
      </c>
      <c r="BK379" s="248">
        <f>ROUND(I379*H379,2)</f>
        <v>0</v>
      </c>
      <c r="BL379" s="16" t="s">
        <v>285</v>
      </c>
      <c r="BM379" s="247" t="s">
        <v>3357</v>
      </c>
    </row>
    <row r="380" spans="2:65" s="1" customFormat="1" ht="14.4" customHeight="1">
      <c r="B380" s="38"/>
      <c r="C380" s="236" t="s">
        <v>1503</v>
      </c>
      <c r="D380" s="236" t="s">
        <v>280</v>
      </c>
      <c r="E380" s="237" t="s">
        <v>3358</v>
      </c>
      <c r="F380" s="238" t="s">
        <v>3359</v>
      </c>
      <c r="G380" s="239" t="s">
        <v>2476</v>
      </c>
      <c r="H380" s="240">
        <v>1</v>
      </c>
      <c r="I380" s="241"/>
      <c r="J380" s="242">
        <f>ROUND(I380*H380,2)</f>
        <v>0</v>
      </c>
      <c r="K380" s="238" t="s">
        <v>2840</v>
      </c>
      <c r="L380" s="43"/>
      <c r="M380" s="243" t="s">
        <v>1</v>
      </c>
      <c r="N380" s="244" t="s">
        <v>51</v>
      </c>
      <c r="O380" s="86"/>
      <c r="P380" s="245">
        <f>O380*H380</f>
        <v>0</v>
      </c>
      <c r="Q380" s="245">
        <v>0</v>
      </c>
      <c r="R380" s="245">
        <f>Q380*H380</f>
        <v>0</v>
      </c>
      <c r="S380" s="245">
        <v>0</v>
      </c>
      <c r="T380" s="246">
        <f>S380*H380</f>
        <v>0</v>
      </c>
      <c r="AR380" s="247" t="s">
        <v>285</v>
      </c>
      <c r="AT380" s="247" t="s">
        <v>280</v>
      </c>
      <c r="AU380" s="247" t="s">
        <v>96</v>
      </c>
      <c r="AY380" s="16" t="s">
        <v>278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16" t="s">
        <v>93</v>
      </c>
      <c r="BK380" s="248">
        <f>ROUND(I380*H380,2)</f>
        <v>0</v>
      </c>
      <c r="BL380" s="16" t="s">
        <v>285</v>
      </c>
      <c r="BM380" s="247" t="s">
        <v>3360</v>
      </c>
    </row>
    <row r="381" spans="2:65" s="1" customFormat="1" ht="21.6" customHeight="1">
      <c r="B381" s="38"/>
      <c r="C381" s="236" t="s">
        <v>1508</v>
      </c>
      <c r="D381" s="236" t="s">
        <v>280</v>
      </c>
      <c r="E381" s="237" t="s">
        <v>85</v>
      </c>
      <c r="F381" s="238" t="s">
        <v>2934</v>
      </c>
      <c r="G381" s="239" t="s">
        <v>2476</v>
      </c>
      <c r="H381" s="240">
        <v>28</v>
      </c>
      <c r="I381" s="241"/>
      <c r="J381" s="242">
        <f>ROUND(I381*H381,2)</f>
        <v>0</v>
      </c>
      <c r="K381" s="238" t="s">
        <v>2840</v>
      </c>
      <c r="L381" s="43"/>
      <c r="M381" s="243" t="s">
        <v>1</v>
      </c>
      <c r="N381" s="244" t="s">
        <v>51</v>
      </c>
      <c r="O381" s="86"/>
      <c r="P381" s="245">
        <f>O381*H381</f>
        <v>0</v>
      </c>
      <c r="Q381" s="245">
        <v>0</v>
      </c>
      <c r="R381" s="245">
        <f>Q381*H381</f>
        <v>0</v>
      </c>
      <c r="S381" s="245">
        <v>0</v>
      </c>
      <c r="T381" s="246">
        <f>S381*H381</f>
        <v>0</v>
      </c>
      <c r="AR381" s="247" t="s">
        <v>285</v>
      </c>
      <c r="AT381" s="247" t="s">
        <v>280</v>
      </c>
      <c r="AU381" s="247" t="s">
        <v>96</v>
      </c>
      <c r="AY381" s="16" t="s">
        <v>278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6" t="s">
        <v>93</v>
      </c>
      <c r="BK381" s="248">
        <f>ROUND(I381*H381,2)</f>
        <v>0</v>
      </c>
      <c r="BL381" s="16" t="s">
        <v>285</v>
      </c>
      <c r="BM381" s="247" t="s">
        <v>3361</v>
      </c>
    </row>
    <row r="382" spans="2:65" s="1" customFormat="1" ht="14.4" customHeight="1">
      <c r="B382" s="38"/>
      <c r="C382" s="236" t="s">
        <v>1512</v>
      </c>
      <c r="D382" s="236" t="s">
        <v>280</v>
      </c>
      <c r="E382" s="237" t="s">
        <v>3362</v>
      </c>
      <c r="F382" s="238" t="s">
        <v>3363</v>
      </c>
      <c r="G382" s="239" t="s">
        <v>283</v>
      </c>
      <c r="H382" s="240">
        <v>123</v>
      </c>
      <c r="I382" s="241"/>
      <c r="J382" s="242">
        <f>ROUND(I382*H382,2)</f>
        <v>0</v>
      </c>
      <c r="K382" s="238" t="s">
        <v>2840</v>
      </c>
      <c r="L382" s="43"/>
      <c r="M382" s="243" t="s">
        <v>1</v>
      </c>
      <c r="N382" s="244" t="s">
        <v>51</v>
      </c>
      <c r="O382" s="86"/>
      <c r="P382" s="245">
        <f>O382*H382</f>
        <v>0</v>
      </c>
      <c r="Q382" s="245">
        <v>0</v>
      </c>
      <c r="R382" s="245">
        <f>Q382*H382</f>
        <v>0</v>
      </c>
      <c r="S382" s="245">
        <v>0</v>
      </c>
      <c r="T382" s="246">
        <f>S382*H382</f>
        <v>0</v>
      </c>
      <c r="AR382" s="247" t="s">
        <v>285</v>
      </c>
      <c r="AT382" s="247" t="s">
        <v>280</v>
      </c>
      <c r="AU382" s="247" t="s">
        <v>96</v>
      </c>
      <c r="AY382" s="16" t="s">
        <v>278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16" t="s">
        <v>93</v>
      </c>
      <c r="BK382" s="248">
        <f>ROUND(I382*H382,2)</f>
        <v>0</v>
      </c>
      <c r="BL382" s="16" t="s">
        <v>285</v>
      </c>
      <c r="BM382" s="247" t="s">
        <v>3364</v>
      </c>
    </row>
    <row r="383" spans="2:65" s="1" customFormat="1" ht="14.4" customHeight="1">
      <c r="B383" s="38"/>
      <c r="C383" s="236" t="s">
        <v>1517</v>
      </c>
      <c r="D383" s="236" t="s">
        <v>280</v>
      </c>
      <c r="E383" s="237" t="s">
        <v>482</v>
      </c>
      <c r="F383" s="238" t="s">
        <v>3365</v>
      </c>
      <c r="G383" s="239" t="s">
        <v>283</v>
      </c>
      <c r="H383" s="240">
        <v>48</v>
      </c>
      <c r="I383" s="241"/>
      <c r="J383" s="242">
        <f>ROUND(I383*H383,2)</f>
        <v>0</v>
      </c>
      <c r="K383" s="238" t="s">
        <v>2840</v>
      </c>
      <c r="L383" s="43"/>
      <c r="M383" s="243" t="s">
        <v>1</v>
      </c>
      <c r="N383" s="244" t="s">
        <v>51</v>
      </c>
      <c r="O383" s="86"/>
      <c r="P383" s="245">
        <f>O383*H383</f>
        <v>0</v>
      </c>
      <c r="Q383" s="245">
        <v>0</v>
      </c>
      <c r="R383" s="245">
        <f>Q383*H383</f>
        <v>0</v>
      </c>
      <c r="S383" s="245">
        <v>0</v>
      </c>
      <c r="T383" s="246">
        <f>S383*H383</f>
        <v>0</v>
      </c>
      <c r="AR383" s="247" t="s">
        <v>285</v>
      </c>
      <c r="AT383" s="247" t="s">
        <v>280</v>
      </c>
      <c r="AU383" s="247" t="s">
        <v>96</v>
      </c>
      <c r="AY383" s="16" t="s">
        <v>278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6" t="s">
        <v>93</v>
      </c>
      <c r="BK383" s="248">
        <f>ROUND(I383*H383,2)</f>
        <v>0</v>
      </c>
      <c r="BL383" s="16" t="s">
        <v>285</v>
      </c>
      <c r="BM383" s="247" t="s">
        <v>3366</v>
      </c>
    </row>
    <row r="384" spans="2:65" s="1" customFormat="1" ht="21.6" customHeight="1">
      <c r="B384" s="38"/>
      <c r="C384" s="236" t="s">
        <v>1522</v>
      </c>
      <c r="D384" s="236" t="s">
        <v>280</v>
      </c>
      <c r="E384" s="237" t="s">
        <v>3367</v>
      </c>
      <c r="F384" s="238" t="s">
        <v>2956</v>
      </c>
      <c r="G384" s="239" t="s">
        <v>2476</v>
      </c>
      <c r="H384" s="240">
        <v>7</v>
      </c>
      <c r="I384" s="241"/>
      <c r="J384" s="242">
        <f>ROUND(I384*H384,2)</f>
        <v>0</v>
      </c>
      <c r="K384" s="238" t="s">
        <v>2840</v>
      </c>
      <c r="L384" s="43"/>
      <c r="M384" s="243" t="s">
        <v>1</v>
      </c>
      <c r="N384" s="244" t="s">
        <v>51</v>
      </c>
      <c r="O384" s="86"/>
      <c r="P384" s="245">
        <f>O384*H384</f>
        <v>0</v>
      </c>
      <c r="Q384" s="245">
        <v>0</v>
      </c>
      <c r="R384" s="245">
        <f>Q384*H384</f>
        <v>0</v>
      </c>
      <c r="S384" s="245">
        <v>0</v>
      </c>
      <c r="T384" s="246">
        <f>S384*H384</f>
        <v>0</v>
      </c>
      <c r="AR384" s="247" t="s">
        <v>285</v>
      </c>
      <c r="AT384" s="247" t="s">
        <v>280</v>
      </c>
      <c r="AU384" s="247" t="s">
        <v>96</v>
      </c>
      <c r="AY384" s="16" t="s">
        <v>278</v>
      </c>
      <c r="BE384" s="248">
        <f>IF(N384="základní",J384,0)</f>
        <v>0</v>
      </c>
      <c r="BF384" s="248">
        <f>IF(N384="snížená",J384,0)</f>
        <v>0</v>
      </c>
      <c r="BG384" s="248">
        <f>IF(N384="zákl. přenesená",J384,0)</f>
        <v>0</v>
      </c>
      <c r="BH384" s="248">
        <f>IF(N384="sníž. přenesená",J384,0)</f>
        <v>0</v>
      </c>
      <c r="BI384" s="248">
        <f>IF(N384="nulová",J384,0)</f>
        <v>0</v>
      </c>
      <c r="BJ384" s="16" t="s">
        <v>93</v>
      </c>
      <c r="BK384" s="248">
        <f>ROUND(I384*H384,2)</f>
        <v>0</v>
      </c>
      <c r="BL384" s="16" t="s">
        <v>285</v>
      </c>
      <c r="BM384" s="247" t="s">
        <v>3368</v>
      </c>
    </row>
    <row r="385" spans="2:65" s="1" customFormat="1" ht="21.6" customHeight="1">
      <c r="B385" s="38"/>
      <c r="C385" s="236" t="s">
        <v>1527</v>
      </c>
      <c r="D385" s="236" t="s">
        <v>280</v>
      </c>
      <c r="E385" s="237" t="s">
        <v>3369</v>
      </c>
      <c r="F385" s="238" t="s">
        <v>2958</v>
      </c>
      <c r="G385" s="239" t="s">
        <v>2476</v>
      </c>
      <c r="H385" s="240">
        <v>33</v>
      </c>
      <c r="I385" s="241"/>
      <c r="J385" s="242">
        <f>ROUND(I385*H385,2)</f>
        <v>0</v>
      </c>
      <c r="K385" s="238" t="s">
        <v>2840</v>
      </c>
      <c r="L385" s="43"/>
      <c r="M385" s="243" t="s">
        <v>1</v>
      </c>
      <c r="N385" s="244" t="s">
        <v>51</v>
      </c>
      <c r="O385" s="86"/>
      <c r="P385" s="245">
        <f>O385*H385</f>
        <v>0</v>
      </c>
      <c r="Q385" s="245">
        <v>0</v>
      </c>
      <c r="R385" s="245">
        <f>Q385*H385</f>
        <v>0</v>
      </c>
      <c r="S385" s="245">
        <v>0</v>
      </c>
      <c r="T385" s="246">
        <f>S385*H385</f>
        <v>0</v>
      </c>
      <c r="AR385" s="247" t="s">
        <v>285</v>
      </c>
      <c r="AT385" s="247" t="s">
        <v>280</v>
      </c>
      <c r="AU385" s="247" t="s">
        <v>96</v>
      </c>
      <c r="AY385" s="16" t="s">
        <v>278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16" t="s">
        <v>93</v>
      </c>
      <c r="BK385" s="248">
        <f>ROUND(I385*H385,2)</f>
        <v>0</v>
      </c>
      <c r="BL385" s="16" t="s">
        <v>285</v>
      </c>
      <c r="BM385" s="247" t="s">
        <v>3370</v>
      </c>
    </row>
    <row r="386" spans="2:65" s="1" customFormat="1" ht="21.6" customHeight="1">
      <c r="B386" s="38"/>
      <c r="C386" s="236" t="s">
        <v>1531</v>
      </c>
      <c r="D386" s="236" t="s">
        <v>280</v>
      </c>
      <c r="E386" s="237" t="s">
        <v>3371</v>
      </c>
      <c r="F386" s="238" t="s">
        <v>2962</v>
      </c>
      <c r="G386" s="239" t="s">
        <v>2476</v>
      </c>
      <c r="H386" s="240">
        <v>10</v>
      </c>
      <c r="I386" s="241"/>
      <c r="J386" s="242">
        <f>ROUND(I386*H386,2)</f>
        <v>0</v>
      </c>
      <c r="K386" s="238" t="s">
        <v>2840</v>
      </c>
      <c r="L386" s="43"/>
      <c r="M386" s="243" t="s">
        <v>1</v>
      </c>
      <c r="N386" s="244" t="s">
        <v>51</v>
      </c>
      <c r="O386" s="86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AR386" s="247" t="s">
        <v>285</v>
      </c>
      <c r="AT386" s="247" t="s">
        <v>280</v>
      </c>
      <c r="AU386" s="247" t="s">
        <v>96</v>
      </c>
      <c r="AY386" s="16" t="s">
        <v>278</v>
      </c>
      <c r="BE386" s="248">
        <f>IF(N386="základní",J386,0)</f>
        <v>0</v>
      </c>
      <c r="BF386" s="248">
        <f>IF(N386="snížená",J386,0)</f>
        <v>0</v>
      </c>
      <c r="BG386" s="248">
        <f>IF(N386="zákl. přenesená",J386,0)</f>
        <v>0</v>
      </c>
      <c r="BH386" s="248">
        <f>IF(N386="sníž. přenesená",J386,0)</f>
        <v>0</v>
      </c>
      <c r="BI386" s="248">
        <f>IF(N386="nulová",J386,0)</f>
        <v>0</v>
      </c>
      <c r="BJ386" s="16" t="s">
        <v>93</v>
      </c>
      <c r="BK386" s="248">
        <f>ROUND(I386*H386,2)</f>
        <v>0</v>
      </c>
      <c r="BL386" s="16" t="s">
        <v>285</v>
      </c>
      <c r="BM386" s="247" t="s">
        <v>3372</v>
      </c>
    </row>
    <row r="387" spans="2:65" s="1" customFormat="1" ht="14.4" customHeight="1">
      <c r="B387" s="38"/>
      <c r="C387" s="236" t="s">
        <v>1536</v>
      </c>
      <c r="D387" s="236" t="s">
        <v>280</v>
      </c>
      <c r="E387" s="237" t="s">
        <v>3373</v>
      </c>
      <c r="F387" s="238" t="s">
        <v>3374</v>
      </c>
      <c r="G387" s="239" t="s">
        <v>3102</v>
      </c>
      <c r="H387" s="240">
        <v>12</v>
      </c>
      <c r="I387" s="241"/>
      <c r="J387" s="242">
        <f>ROUND(I387*H387,2)</f>
        <v>0</v>
      </c>
      <c r="K387" s="238" t="s">
        <v>2840</v>
      </c>
      <c r="L387" s="43"/>
      <c r="M387" s="243" t="s">
        <v>1</v>
      </c>
      <c r="N387" s="244" t="s">
        <v>51</v>
      </c>
      <c r="O387" s="86"/>
      <c r="P387" s="245">
        <f>O387*H387</f>
        <v>0</v>
      </c>
      <c r="Q387" s="245">
        <v>0</v>
      </c>
      <c r="R387" s="245">
        <f>Q387*H387</f>
        <v>0</v>
      </c>
      <c r="S387" s="245">
        <v>0</v>
      </c>
      <c r="T387" s="246">
        <f>S387*H387</f>
        <v>0</v>
      </c>
      <c r="AR387" s="247" t="s">
        <v>285</v>
      </c>
      <c r="AT387" s="247" t="s">
        <v>280</v>
      </c>
      <c r="AU387" s="247" t="s">
        <v>96</v>
      </c>
      <c r="AY387" s="16" t="s">
        <v>278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6" t="s">
        <v>93</v>
      </c>
      <c r="BK387" s="248">
        <f>ROUND(I387*H387,2)</f>
        <v>0</v>
      </c>
      <c r="BL387" s="16" t="s">
        <v>285</v>
      </c>
      <c r="BM387" s="247" t="s">
        <v>3375</v>
      </c>
    </row>
    <row r="388" spans="2:65" s="1" customFormat="1" ht="32.4" customHeight="1">
      <c r="B388" s="38"/>
      <c r="C388" s="236" t="s">
        <v>1541</v>
      </c>
      <c r="D388" s="236" t="s">
        <v>280</v>
      </c>
      <c r="E388" s="237" t="s">
        <v>3376</v>
      </c>
      <c r="F388" s="238" t="s">
        <v>3377</v>
      </c>
      <c r="G388" s="239" t="s">
        <v>2476</v>
      </c>
      <c r="H388" s="240">
        <v>7</v>
      </c>
      <c r="I388" s="241"/>
      <c r="J388" s="242">
        <f>ROUND(I388*H388,2)</f>
        <v>0</v>
      </c>
      <c r="K388" s="238" t="s">
        <v>2840</v>
      </c>
      <c r="L388" s="43"/>
      <c r="M388" s="243" t="s">
        <v>1</v>
      </c>
      <c r="N388" s="244" t="s">
        <v>51</v>
      </c>
      <c r="O388" s="86"/>
      <c r="P388" s="245">
        <f>O388*H388</f>
        <v>0</v>
      </c>
      <c r="Q388" s="245">
        <v>0</v>
      </c>
      <c r="R388" s="245">
        <f>Q388*H388</f>
        <v>0</v>
      </c>
      <c r="S388" s="245">
        <v>0</v>
      </c>
      <c r="T388" s="246">
        <f>S388*H388</f>
        <v>0</v>
      </c>
      <c r="AR388" s="247" t="s">
        <v>285</v>
      </c>
      <c r="AT388" s="247" t="s">
        <v>280</v>
      </c>
      <c r="AU388" s="247" t="s">
        <v>96</v>
      </c>
      <c r="AY388" s="16" t="s">
        <v>278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6" t="s">
        <v>93</v>
      </c>
      <c r="BK388" s="248">
        <f>ROUND(I388*H388,2)</f>
        <v>0</v>
      </c>
      <c r="BL388" s="16" t="s">
        <v>285</v>
      </c>
      <c r="BM388" s="247" t="s">
        <v>3378</v>
      </c>
    </row>
    <row r="389" spans="2:63" s="11" customFormat="1" ht="22.8" customHeight="1">
      <c r="B389" s="220"/>
      <c r="C389" s="221"/>
      <c r="D389" s="222" t="s">
        <v>85</v>
      </c>
      <c r="E389" s="234" t="s">
        <v>3379</v>
      </c>
      <c r="F389" s="234" t="s">
        <v>3380</v>
      </c>
      <c r="G389" s="221"/>
      <c r="H389" s="221"/>
      <c r="I389" s="224"/>
      <c r="J389" s="235">
        <f>BK389</f>
        <v>0</v>
      </c>
      <c r="K389" s="221"/>
      <c r="L389" s="226"/>
      <c r="M389" s="227"/>
      <c r="N389" s="228"/>
      <c r="O389" s="228"/>
      <c r="P389" s="229">
        <f>SUM(P390:P391)</f>
        <v>0</v>
      </c>
      <c r="Q389" s="228"/>
      <c r="R389" s="229">
        <f>SUM(R390:R391)</f>
        <v>0</v>
      </c>
      <c r="S389" s="228"/>
      <c r="T389" s="230">
        <f>SUM(T390:T391)</f>
        <v>0</v>
      </c>
      <c r="AR389" s="231" t="s">
        <v>93</v>
      </c>
      <c r="AT389" s="232" t="s">
        <v>85</v>
      </c>
      <c r="AU389" s="232" t="s">
        <v>93</v>
      </c>
      <c r="AY389" s="231" t="s">
        <v>278</v>
      </c>
      <c r="BK389" s="233">
        <f>SUM(BK390:BK391)</f>
        <v>0</v>
      </c>
    </row>
    <row r="390" spans="2:65" s="1" customFormat="1" ht="21.6" customHeight="1">
      <c r="B390" s="38"/>
      <c r="C390" s="236" t="s">
        <v>1547</v>
      </c>
      <c r="D390" s="236" t="s">
        <v>280</v>
      </c>
      <c r="E390" s="237" t="s">
        <v>96</v>
      </c>
      <c r="F390" s="238" t="s">
        <v>3381</v>
      </c>
      <c r="G390" s="239" t="s">
        <v>2476</v>
      </c>
      <c r="H390" s="240">
        <v>1</v>
      </c>
      <c r="I390" s="241"/>
      <c r="J390" s="242">
        <f>ROUND(I390*H390,2)</f>
        <v>0</v>
      </c>
      <c r="K390" s="238" t="s">
        <v>2840</v>
      </c>
      <c r="L390" s="43"/>
      <c r="M390" s="243" t="s">
        <v>1</v>
      </c>
      <c r="N390" s="244" t="s">
        <v>51</v>
      </c>
      <c r="O390" s="86"/>
      <c r="P390" s="245">
        <f>O390*H390</f>
        <v>0</v>
      </c>
      <c r="Q390" s="245">
        <v>0</v>
      </c>
      <c r="R390" s="245">
        <f>Q390*H390</f>
        <v>0</v>
      </c>
      <c r="S390" s="245">
        <v>0</v>
      </c>
      <c r="T390" s="246">
        <f>S390*H390</f>
        <v>0</v>
      </c>
      <c r="AR390" s="247" t="s">
        <v>285</v>
      </c>
      <c r="AT390" s="247" t="s">
        <v>280</v>
      </c>
      <c r="AU390" s="247" t="s">
        <v>96</v>
      </c>
      <c r="AY390" s="16" t="s">
        <v>278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6" t="s">
        <v>93</v>
      </c>
      <c r="BK390" s="248">
        <f>ROUND(I390*H390,2)</f>
        <v>0</v>
      </c>
      <c r="BL390" s="16" t="s">
        <v>285</v>
      </c>
      <c r="BM390" s="247" t="s">
        <v>3382</v>
      </c>
    </row>
    <row r="391" spans="2:65" s="1" customFormat="1" ht="14.4" customHeight="1">
      <c r="B391" s="38"/>
      <c r="C391" s="236" t="s">
        <v>1551</v>
      </c>
      <c r="D391" s="236" t="s">
        <v>280</v>
      </c>
      <c r="E391" s="237" t="s">
        <v>93</v>
      </c>
      <c r="F391" s="238" t="s">
        <v>3383</v>
      </c>
      <c r="G391" s="239" t="s">
        <v>2476</v>
      </c>
      <c r="H391" s="240">
        <v>1</v>
      </c>
      <c r="I391" s="241"/>
      <c r="J391" s="242">
        <f>ROUND(I391*H391,2)</f>
        <v>0</v>
      </c>
      <c r="K391" s="238" t="s">
        <v>2840</v>
      </c>
      <c r="L391" s="43"/>
      <c r="M391" s="243" t="s">
        <v>1</v>
      </c>
      <c r="N391" s="244" t="s">
        <v>51</v>
      </c>
      <c r="O391" s="86"/>
      <c r="P391" s="245">
        <f>O391*H391</f>
        <v>0</v>
      </c>
      <c r="Q391" s="245">
        <v>0</v>
      </c>
      <c r="R391" s="245">
        <f>Q391*H391</f>
        <v>0</v>
      </c>
      <c r="S391" s="245">
        <v>0</v>
      </c>
      <c r="T391" s="246">
        <f>S391*H391</f>
        <v>0</v>
      </c>
      <c r="AR391" s="247" t="s">
        <v>285</v>
      </c>
      <c r="AT391" s="247" t="s">
        <v>280</v>
      </c>
      <c r="AU391" s="247" t="s">
        <v>96</v>
      </c>
      <c r="AY391" s="16" t="s">
        <v>278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6" t="s">
        <v>93</v>
      </c>
      <c r="BK391" s="248">
        <f>ROUND(I391*H391,2)</f>
        <v>0</v>
      </c>
      <c r="BL391" s="16" t="s">
        <v>285</v>
      </c>
      <c r="BM391" s="247" t="s">
        <v>3384</v>
      </c>
    </row>
    <row r="392" spans="2:63" s="11" customFormat="1" ht="22.8" customHeight="1">
      <c r="B392" s="220"/>
      <c r="C392" s="221"/>
      <c r="D392" s="222" t="s">
        <v>85</v>
      </c>
      <c r="E392" s="234" t="s">
        <v>3385</v>
      </c>
      <c r="F392" s="234" t="s">
        <v>3386</v>
      </c>
      <c r="G392" s="221"/>
      <c r="H392" s="221"/>
      <c r="I392" s="224"/>
      <c r="J392" s="235">
        <f>BK392</f>
        <v>0</v>
      </c>
      <c r="K392" s="221"/>
      <c r="L392" s="226"/>
      <c r="M392" s="227"/>
      <c r="N392" s="228"/>
      <c r="O392" s="228"/>
      <c r="P392" s="229">
        <f>SUM(P393:P405)</f>
        <v>0</v>
      </c>
      <c r="Q392" s="228"/>
      <c r="R392" s="229">
        <f>SUM(R393:R405)</f>
        <v>0</v>
      </c>
      <c r="S392" s="228"/>
      <c r="T392" s="230">
        <f>SUM(T393:T405)</f>
        <v>0</v>
      </c>
      <c r="AR392" s="231" t="s">
        <v>93</v>
      </c>
      <c r="AT392" s="232" t="s">
        <v>85</v>
      </c>
      <c r="AU392" s="232" t="s">
        <v>93</v>
      </c>
      <c r="AY392" s="231" t="s">
        <v>278</v>
      </c>
      <c r="BK392" s="233">
        <f>SUM(BK393:BK405)</f>
        <v>0</v>
      </c>
    </row>
    <row r="393" spans="2:65" s="1" customFormat="1" ht="14.4" customHeight="1">
      <c r="B393" s="38"/>
      <c r="C393" s="236" t="s">
        <v>1555</v>
      </c>
      <c r="D393" s="236" t="s">
        <v>280</v>
      </c>
      <c r="E393" s="237" t="s">
        <v>316</v>
      </c>
      <c r="F393" s="238" t="s">
        <v>3387</v>
      </c>
      <c r="G393" s="239" t="s">
        <v>3388</v>
      </c>
      <c r="H393" s="240">
        <v>16</v>
      </c>
      <c r="I393" s="241"/>
      <c r="J393" s="242">
        <f>ROUND(I393*H393,2)</f>
        <v>0</v>
      </c>
      <c r="K393" s="238" t="s">
        <v>2840</v>
      </c>
      <c r="L393" s="43"/>
      <c r="M393" s="243" t="s">
        <v>1</v>
      </c>
      <c r="N393" s="244" t="s">
        <v>51</v>
      </c>
      <c r="O393" s="86"/>
      <c r="P393" s="245">
        <f>O393*H393</f>
        <v>0</v>
      </c>
      <c r="Q393" s="245">
        <v>0</v>
      </c>
      <c r="R393" s="245">
        <f>Q393*H393</f>
        <v>0</v>
      </c>
      <c r="S393" s="245">
        <v>0</v>
      </c>
      <c r="T393" s="246">
        <f>S393*H393</f>
        <v>0</v>
      </c>
      <c r="AR393" s="247" t="s">
        <v>285</v>
      </c>
      <c r="AT393" s="247" t="s">
        <v>280</v>
      </c>
      <c r="AU393" s="247" t="s">
        <v>96</v>
      </c>
      <c r="AY393" s="16" t="s">
        <v>278</v>
      </c>
      <c r="BE393" s="248">
        <f>IF(N393="základní",J393,0)</f>
        <v>0</v>
      </c>
      <c r="BF393" s="248">
        <f>IF(N393="snížená",J393,0)</f>
        <v>0</v>
      </c>
      <c r="BG393" s="248">
        <f>IF(N393="zákl. přenesená",J393,0)</f>
        <v>0</v>
      </c>
      <c r="BH393" s="248">
        <f>IF(N393="sníž. přenesená",J393,0)</f>
        <v>0</v>
      </c>
      <c r="BI393" s="248">
        <f>IF(N393="nulová",J393,0)</f>
        <v>0</v>
      </c>
      <c r="BJ393" s="16" t="s">
        <v>93</v>
      </c>
      <c r="BK393" s="248">
        <f>ROUND(I393*H393,2)</f>
        <v>0</v>
      </c>
      <c r="BL393" s="16" t="s">
        <v>285</v>
      </c>
      <c r="BM393" s="247" t="s">
        <v>3389</v>
      </c>
    </row>
    <row r="394" spans="2:65" s="1" customFormat="1" ht="32.4" customHeight="1">
      <c r="B394" s="38"/>
      <c r="C394" s="236" t="s">
        <v>1560</v>
      </c>
      <c r="D394" s="236" t="s">
        <v>280</v>
      </c>
      <c r="E394" s="237" t="s">
        <v>336</v>
      </c>
      <c r="F394" s="238" t="s">
        <v>3390</v>
      </c>
      <c r="G394" s="239" t="s">
        <v>3388</v>
      </c>
      <c r="H394" s="240">
        <v>16</v>
      </c>
      <c r="I394" s="241"/>
      <c r="J394" s="242">
        <f>ROUND(I394*H394,2)</f>
        <v>0</v>
      </c>
      <c r="K394" s="238" t="s">
        <v>2840</v>
      </c>
      <c r="L394" s="43"/>
      <c r="M394" s="243" t="s">
        <v>1</v>
      </c>
      <c r="N394" s="244" t="s">
        <v>51</v>
      </c>
      <c r="O394" s="86"/>
      <c r="P394" s="245">
        <f>O394*H394</f>
        <v>0</v>
      </c>
      <c r="Q394" s="245">
        <v>0</v>
      </c>
      <c r="R394" s="245">
        <f>Q394*H394</f>
        <v>0</v>
      </c>
      <c r="S394" s="245">
        <v>0</v>
      </c>
      <c r="T394" s="246">
        <f>S394*H394</f>
        <v>0</v>
      </c>
      <c r="AR394" s="247" t="s">
        <v>285</v>
      </c>
      <c r="AT394" s="247" t="s">
        <v>280</v>
      </c>
      <c r="AU394" s="247" t="s">
        <v>96</v>
      </c>
      <c r="AY394" s="16" t="s">
        <v>278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16" t="s">
        <v>93</v>
      </c>
      <c r="BK394" s="248">
        <f>ROUND(I394*H394,2)</f>
        <v>0</v>
      </c>
      <c r="BL394" s="16" t="s">
        <v>285</v>
      </c>
      <c r="BM394" s="247" t="s">
        <v>3391</v>
      </c>
    </row>
    <row r="395" spans="2:65" s="1" customFormat="1" ht="21.6" customHeight="1">
      <c r="B395" s="38"/>
      <c r="C395" s="236" t="s">
        <v>1566</v>
      </c>
      <c r="D395" s="236" t="s">
        <v>280</v>
      </c>
      <c r="E395" s="237" t="s">
        <v>342</v>
      </c>
      <c r="F395" s="238" t="s">
        <v>3392</v>
      </c>
      <c r="G395" s="239" t="s">
        <v>3388</v>
      </c>
      <c r="H395" s="240">
        <v>3</v>
      </c>
      <c r="I395" s="241"/>
      <c r="J395" s="242">
        <f>ROUND(I395*H395,2)</f>
        <v>0</v>
      </c>
      <c r="K395" s="238" t="s">
        <v>2840</v>
      </c>
      <c r="L395" s="43"/>
      <c r="M395" s="243" t="s">
        <v>1</v>
      </c>
      <c r="N395" s="244" t="s">
        <v>51</v>
      </c>
      <c r="O395" s="86"/>
      <c r="P395" s="245">
        <f>O395*H395</f>
        <v>0</v>
      </c>
      <c r="Q395" s="245">
        <v>0</v>
      </c>
      <c r="R395" s="245">
        <f>Q395*H395</f>
        <v>0</v>
      </c>
      <c r="S395" s="245">
        <v>0</v>
      </c>
      <c r="T395" s="246">
        <f>S395*H395</f>
        <v>0</v>
      </c>
      <c r="AR395" s="247" t="s">
        <v>285</v>
      </c>
      <c r="AT395" s="247" t="s">
        <v>280</v>
      </c>
      <c r="AU395" s="247" t="s">
        <v>96</v>
      </c>
      <c r="AY395" s="16" t="s">
        <v>278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16" t="s">
        <v>93</v>
      </c>
      <c r="BK395" s="248">
        <f>ROUND(I395*H395,2)</f>
        <v>0</v>
      </c>
      <c r="BL395" s="16" t="s">
        <v>285</v>
      </c>
      <c r="BM395" s="247" t="s">
        <v>2692</v>
      </c>
    </row>
    <row r="396" spans="2:65" s="1" customFormat="1" ht="14.4" customHeight="1">
      <c r="B396" s="38"/>
      <c r="C396" s="236" t="s">
        <v>1571</v>
      </c>
      <c r="D396" s="236" t="s">
        <v>280</v>
      </c>
      <c r="E396" s="237" t="s">
        <v>2474</v>
      </c>
      <c r="F396" s="238" t="s">
        <v>3393</v>
      </c>
      <c r="G396" s="239" t="s">
        <v>3388</v>
      </c>
      <c r="H396" s="240">
        <v>8</v>
      </c>
      <c r="I396" s="241"/>
      <c r="J396" s="242">
        <f>ROUND(I396*H396,2)</f>
        <v>0</v>
      </c>
      <c r="K396" s="238" t="s">
        <v>2840</v>
      </c>
      <c r="L396" s="43"/>
      <c r="M396" s="243" t="s">
        <v>1</v>
      </c>
      <c r="N396" s="244" t="s">
        <v>51</v>
      </c>
      <c r="O396" s="86"/>
      <c r="P396" s="245">
        <f>O396*H396</f>
        <v>0</v>
      </c>
      <c r="Q396" s="245">
        <v>0</v>
      </c>
      <c r="R396" s="245">
        <f>Q396*H396</f>
        <v>0</v>
      </c>
      <c r="S396" s="245">
        <v>0</v>
      </c>
      <c r="T396" s="246">
        <f>S396*H396</f>
        <v>0</v>
      </c>
      <c r="AR396" s="247" t="s">
        <v>285</v>
      </c>
      <c r="AT396" s="247" t="s">
        <v>280</v>
      </c>
      <c r="AU396" s="247" t="s">
        <v>96</v>
      </c>
      <c r="AY396" s="16" t="s">
        <v>278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6" t="s">
        <v>93</v>
      </c>
      <c r="BK396" s="248">
        <f>ROUND(I396*H396,2)</f>
        <v>0</v>
      </c>
      <c r="BL396" s="16" t="s">
        <v>285</v>
      </c>
      <c r="BM396" s="247" t="s">
        <v>3394</v>
      </c>
    </row>
    <row r="397" spans="2:65" s="1" customFormat="1" ht="14.4" customHeight="1">
      <c r="B397" s="38"/>
      <c r="C397" s="236" t="s">
        <v>1576</v>
      </c>
      <c r="D397" s="236" t="s">
        <v>280</v>
      </c>
      <c r="E397" s="237" t="s">
        <v>300</v>
      </c>
      <c r="F397" s="238" t="s">
        <v>3395</v>
      </c>
      <c r="G397" s="239" t="s">
        <v>3388</v>
      </c>
      <c r="H397" s="240">
        <v>8</v>
      </c>
      <c r="I397" s="241"/>
      <c r="J397" s="242">
        <f>ROUND(I397*H397,2)</f>
        <v>0</v>
      </c>
      <c r="K397" s="238" t="s">
        <v>2840</v>
      </c>
      <c r="L397" s="43"/>
      <c r="M397" s="243" t="s">
        <v>1</v>
      </c>
      <c r="N397" s="244" t="s">
        <v>51</v>
      </c>
      <c r="O397" s="86"/>
      <c r="P397" s="245">
        <f>O397*H397</f>
        <v>0</v>
      </c>
      <c r="Q397" s="245">
        <v>0</v>
      </c>
      <c r="R397" s="245">
        <f>Q397*H397</f>
        <v>0</v>
      </c>
      <c r="S397" s="245">
        <v>0</v>
      </c>
      <c r="T397" s="246">
        <f>S397*H397</f>
        <v>0</v>
      </c>
      <c r="AR397" s="247" t="s">
        <v>285</v>
      </c>
      <c r="AT397" s="247" t="s">
        <v>280</v>
      </c>
      <c r="AU397" s="247" t="s">
        <v>96</v>
      </c>
      <c r="AY397" s="16" t="s">
        <v>278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16" t="s">
        <v>93</v>
      </c>
      <c r="BK397" s="248">
        <f>ROUND(I397*H397,2)</f>
        <v>0</v>
      </c>
      <c r="BL397" s="16" t="s">
        <v>285</v>
      </c>
      <c r="BM397" s="247" t="s">
        <v>3396</v>
      </c>
    </row>
    <row r="398" spans="2:65" s="1" customFormat="1" ht="21.6" customHeight="1">
      <c r="B398" s="38"/>
      <c r="C398" s="236" t="s">
        <v>1582</v>
      </c>
      <c r="D398" s="236" t="s">
        <v>280</v>
      </c>
      <c r="E398" s="237" t="s">
        <v>309</v>
      </c>
      <c r="F398" s="238" t="s">
        <v>3397</v>
      </c>
      <c r="G398" s="239" t="s">
        <v>3388</v>
      </c>
      <c r="H398" s="240">
        <v>16</v>
      </c>
      <c r="I398" s="241"/>
      <c r="J398" s="242">
        <f>ROUND(I398*H398,2)</f>
        <v>0</v>
      </c>
      <c r="K398" s="238" t="s">
        <v>2840</v>
      </c>
      <c r="L398" s="43"/>
      <c r="M398" s="243" t="s">
        <v>1</v>
      </c>
      <c r="N398" s="244" t="s">
        <v>51</v>
      </c>
      <c r="O398" s="86"/>
      <c r="P398" s="245">
        <f>O398*H398</f>
        <v>0</v>
      </c>
      <c r="Q398" s="245">
        <v>0</v>
      </c>
      <c r="R398" s="245">
        <f>Q398*H398</f>
        <v>0</v>
      </c>
      <c r="S398" s="245">
        <v>0</v>
      </c>
      <c r="T398" s="246">
        <f>S398*H398</f>
        <v>0</v>
      </c>
      <c r="AR398" s="247" t="s">
        <v>285</v>
      </c>
      <c r="AT398" s="247" t="s">
        <v>280</v>
      </c>
      <c r="AU398" s="247" t="s">
        <v>96</v>
      </c>
      <c r="AY398" s="16" t="s">
        <v>278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6" t="s">
        <v>93</v>
      </c>
      <c r="BK398" s="248">
        <f>ROUND(I398*H398,2)</f>
        <v>0</v>
      </c>
      <c r="BL398" s="16" t="s">
        <v>285</v>
      </c>
      <c r="BM398" s="247" t="s">
        <v>3398</v>
      </c>
    </row>
    <row r="399" spans="2:65" s="1" customFormat="1" ht="21.6" customHeight="1">
      <c r="B399" s="38"/>
      <c r="C399" s="236" t="s">
        <v>1587</v>
      </c>
      <c r="D399" s="236" t="s">
        <v>280</v>
      </c>
      <c r="E399" s="237" t="s">
        <v>321</v>
      </c>
      <c r="F399" s="238" t="s">
        <v>3399</v>
      </c>
      <c r="G399" s="239" t="s">
        <v>3388</v>
      </c>
      <c r="H399" s="240">
        <v>32</v>
      </c>
      <c r="I399" s="241"/>
      <c r="J399" s="242">
        <f>ROUND(I399*H399,2)</f>
        <v>0</v>
      </c>
      <c r="K399" s="238" t="s">
        <v>2840</v>
      </c>
      <c r="L399" s="43"/>
      <c r="M399" s="243" t="s">
        <v>1</v>
      </c>
      <c r="N399" s="244" t="s">
        <v>51</v>
      </c>
      <c r="O399" s="86"/>
      <c r="P399" s="245">
        <f>O399*H399</f>
        <v>0</v>
      </c>
      <c r="Q399" s="245">
        <v>0</v>
      </c>
      <c r="R399" s="245">
        <f>Q399*H399</f>
        <v>0</v>
      </c>
      <c r="S399" s="245">
        <v>0</v>
      </c>
      <c r="T399" s="246">
        <f>S399*H399</f>
        <v>0</v>
      </c>
      <c r="AR399" s="247" t="s">
        <v>285</v>
      </c>
      <c r="AT399" s="247" t="s">
        <v>280</v>
      </c>
      <c r="AU399" s="247" t="s">
        <v>96</v>
      </c>
      <c r="AY399" s="16" t="s">
        <v>278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6" t="s">
        <v>93</v>
      </c>
      <c r="BK399" s="248">
        <f>ROUND(I399*H399,2)</f>
        <v>0</v>
      </c>
      <c r="BL399" s="16" t="s">
        <v>285</v>
      </c>
      <c r="BM399" s="247" t="s">
        <v>3400</v>
      </c>
    </row>
    <row r="400" spans="2:65" s="1" customFormat="1" ht="43.2" customHeight="1">
      <c r="B400" s="38"/>
      <c r="C400" s="236" t="s">
        <v>1591</v>
      </c>
      <c r="D400" s="236" t="s">
        <v>280</v>
      </c>
      <c r="E400" s="237" t="s">
        <v>285</v>
      </c>
      <c r="F400" s="238" t="s">
        <v>3401</v>
      </c>
      <c r="G400" s="239" t="s">
        <v>3388</v>
      </c>
      <c r="H400" s="240">
        <v>16</v>
      </c>
      <c r="I400" s="241"/>
      <c r="J400" s="242">
        <f>ROUND(I400*H400,2)</f>
        <v>0</v>
      </c>
      <c r="K400" s="238" t="s">
        <v>2840</v>
      </c>
      <c r="L400" s="43"/>
      <c r="M400" s="243" t="s">
        <v>1</v>
      </c>
      <c r="N400" s="244" t="s">
        <v>51</v>
      </c>
      <c r="O400" s="86"/>
      <c r="P400" s="245">
        <f>O400*H400</f>
        <v>0</v>
      </c>
      <c r="Q400" s="245">
        <v>0</v>
      </c>
      <c r="R400" s="245">
        <f>Q400*H400</f>
        <v>0</v>
      </c>
      <c r="S400" s="245">
        <v>0</v>
      </c>
      <c r="T400" s="246">
        <f>S400*H400</f>
        <v>0</v>
      </c>
      <c r="AR400" s="247" t="s">
        <v>285</v>
      </c>
      <c r="AT400" s="247" t="s">
        <v>280</v>
      </c>
      <c r="AU400" s="247" t="s">
        <v>96</v>
      </c>
      <c r="AY400" s="16" t="s">
        <v>278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6" t="s">
        <v>93</v>
      </c>
      <c r="BK400" s="248">
        <f>ROUND(I400*H400,2)</f>
        <v>0</v>
      </c>
      <c r="BL400" s="16" t="s">
        <v>285</v>
      </c>
      <c r="BM400" s="247" t="s">
        <v>3402</v>
      </c>
    </row>
    <row r="401" spans="2:65" s="1" customFormat="1" ht="14.4" customHeight="1">
      <c r="B401" s="38"/>
      <c r="C401" s="236" t="s">
        <v>1596</v>
      </c>
      <c r="D401" s="236" t="s">
        <v>280</v>
      </c>
      <c r="E401" s="237" t="s">
        <v>326</v>
      </c>
      <c r="F401" s="238" t="s">
        <v>3403</v>
      </c>
      <c r="G401" s="239" t="s">
        <v>3388</v>
      </c>
      <c r="H401" s="240">
        <v>32</v>
      </c>
      <c r="I401" s="241"/>
      <c r="J401" s="242">
        <f>ROUND(I401*H401,2)</f>
        <v>0</v>
      </c>
      <c r="K401" s="238" t="s">
        <v>2840</v>
      </c>
      <c r="L401" s="43"/>
      <c r="M401" s="243" t="s">
        <v>1</v>
      </c>
      <c r="N401" s="244" t="s">
        <v>51</v>
      </c>
      <c r="O401" s="86"/>
      <c r="P401" s="245">
        <f>O401*H401</f>
        <v>0</v>
      </c>
      <c r="Q401" s="245">
        <v>0</v>
      </c>
      <c r="R401" s="245">
        <f>Q401*H401</f>
        <v>0</v>
      </c>
      <c r="S401" s="245">
        <v>0</v>
      </c>
      <c r="T401" s="246">
        <f>S401*H401</f>
        <v>0</v>
      </c>
      <c r="AR401" s="247" t="s">
        <v>285</v>
      </c>
      <c r="AT401" s="247" t="s">
        <v>280</v>
      </c>
      <c r="AU401" s="247" t="s">
        <v>96</v>
      </c>
      <c r="AY401" s="16" t="s">
        <v>278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6" t="s">
        <v>93</v>
      </c>
      <c r="BK401" s="248">
        <f>ROUND(I401*H401,2)</f>
        <v>0</v>
      </c>
      <c r="BL401" s="16" t="s">
        <v>285</v>
      </c>
      <c r="BM401" s="247" t="s">
        <v>3404</v>
      </c>
    </row>
    <row r="402" spans="2:65" s="1" customFormat="1" ht="14.4" customHeight="1">
      <c r="B402" s="38"/>
      <c r="C402" s="236" t="s">
        <v>1600</v>
      </c>
      <c r="D402" s="236" t="s">
        <v>280</v>
      </c>
      <c r="E402" s="237" t="s">
        <v>140</v>
      </c>
      <c r="F402" s="238" t="s">
        <v>3405</v>
      </c>
      <c r="G402" s="239" t="s">
        <v>3388</v>
      </c>
      <c r="H402" s="240">
        <v>10</v>
      </c>
      <c r="I402" s="241"/>
      <c r="J402" s="242">
        <f>ROUND(I402*H402,2)</f>
        <v>0</v>
      </c>
      <c r="K402" s="238" t="s">
        <v>2840</v>
      </c>
      <c r="L402" s="43"/>
      <c r="M402" s="243" t="s">
        <v>1</v>
      </c>
      <c r="N402" s="244" t="s">
        <v>51</v>
      </c>
      <c r="O402" s="86"/>
      <c r="P402" s="245">
        <f>O402*H402</f>
        <v>0</v>
      </c>
      <c r="Q402" s="245">
        <v>0</v>
      </c>
      <c r="R402" s="245">
        <f>Q402*H402</f>
        <v>0</v>
      </c>
      <c r="S402" s="245">
        <v>0</v>
      </c>
      <c r="T402" s="246">
        <f>S402*H402</f>
        <v>0</v>
      </c>
      <c r="AR402" s="247" t="s">
        <v>285</v>
      </c>
      <c r="AT402" s="247" t="s">
        <v>280</v>
      </c>
      <c r="AU402" s="247" t="s">
        <v>96</v>
      </c>
      <c r="AY402" s="16" t="s">
        <v>278</v>
      </c>
      <c r="BE402" s="248">
        <f>IF(N402="základní",J402,0)</f>
        <v>0</v>
      </c>
      <c r="BF402" s="248">
        <f>IF(N402="snížená",J402,0)</f>
        <v>0</v>
      </c>
      <c r="BG402" s="248">
        <f>IF(N402="zákl. přenesená",J402,0)</f>
        <v>0</v>
      </c>
      <c r="BH402" s="248">
        <f>IF(N402="sníž. přenesená",J402,0)</f>
        <v>0</v>
      </c>
      <c r="BI402" s="248">
        <f>IF(N402="nulová",J402,0)</f>
        <v>0</v>
      </c>
      <c r="BJ402" s="16" t="s">
        <v>93</v>
      </c>
      <c r="BK402" s="248">
        <f>ROUND(I402*H402,2)</f>
        <v>0</v>
      </c>
      <c r="BL402" s="16" t="s">
        <v>285</v>
      </c>
      <c r="BM402" s="247" t="s">
        <v>3406</v>
      </c>
    </row>
    <row r="403" spans="2:65" s="1" customFormat="1" ht="14.4" customHeight="1">
      <c r="B403" s="38"/>
      <c r="C403" s="236" t="s">
        <v>1604</v>
      </c>
      <c r="D403" s="236" t="s">
        <v>280</v>
      </c>
      <c r="E403" s="237" t="s">
        <v>304</v>
      </c>
      <c r="F403" s="238" t="s">
        <v>3407</v>
      </c>
      <c r="G403" s="239" t="s">
        <v>3388</v>
      </c>
      <c r="H403" s="240">
        <v>16</v>
      </c>
      <c r="I403" s="241"/>
      <c r="J403" s="242">
        <f>ROUND(I403*H403,2)</f>
        <v>0</v>
      </c>
      <c r="K403" s="238" t="s">
        <v>2840</v>
      </c>
      <c r="L403" s="43"/>
      <c r="M403" s="243" t="s">
        <v>1</v>
      </c>
      <c r="N403" s="244" t="s">
        <v>51</v>
      </c>
      <c r="O403" s="86"/>
      <c r="P403" s="245">
        <f>O403*H403</f>
        <v>0</v>
      </c>
      <c r="Q403" s="245">
        <v>0</v>
      </c>
      <c r="R403" s="245">
        <f>Q403*H403</f>
        <v>0</v>
      </c>
      <c r="S403" s="245">
        <v>0</v>
      </c>
      <c r="T403" s="246">
        <f>S403*H403</f>
        <v>0</v>
      </c>
      <c r="AR403" s="247" t="s">
        <v>285</v>
      </c>
      <c r="AT403" s="247" t="s">
        <v>280</v>
      </c>
      <c r="AU403" s="247" t="s">
        <v>96</v>
      </c>
      <c r="AY403" s="16" t="s">
        <v>278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16" t="s">
        <v>93</v>
      </c>
      <c r="BK403" s="248">
        <f>ROUND(I403*H403,2)</f>
        <v>0</v>
      </c>
      <c r="BL403" s="16" t="s">
        <v>285</v>
      </c>
      <c r="BM403" s="247" t="s">
        <v>3408</v>
      </c>
    </row>
    <row r="404" spans="2:65" s="1" customFormat="1" ht="14.4" customHeight="1">
      <c r="B404" s="38"/>
      <c r="C404" s="236" t="s">
        <v>1609</v>
      </c>
      <c r="D404" s="236" t="s">
        <v>280</v>
      </c>
      <c r="E404" s="237" t="s">
        <v>2506</v>
      </c>
      <c r="F404" s="238" t="s">
        <v>3409</v>
      </c>
      <c r="G404" s="239" t="s">
        <v>3388</v>
      </c>
      <c r="H404" s="240">
        <v>20</v>
      </c>
      <c r="I404" s="241"/>
      <c r="J404" s="242">
        <f>ROUND(I404*H404,2)</f>
        <v>0</v>
      </c>
      <c r="K404" s="238" t="s">
        <v>2840</v>
      </c>
      <c r="L404" s="43"/>
      <c r="M404" s="243" t="s">
        <v>1</v>
      </c>
      <c r="N404" s="244" t="s">
        <v>51</v>
      </c>
      <c r="O404" s="86"/>
      <c r="P404" s="245">
        <f>O404*H404</f>
        <v>0</v>
      </c>
      <c r="Q404" s="245">
        <v>0</v>
      </c>
      <c r="R404" s="245">
        <f>Q404*H404</f>
        <v>0</v>
      </c>
      <c r="S404" s="245">
        <v>0</v>
      </c>
      <c r="T404" s="246">
        <f>S404*H404</f>
        <v>0</v>
      </c>
      <c r="AR404" s="247" t="s">
        <v>285</v>
      </c>
      <c r="AT404" s="247" t="s">
        <v>280</v>
      </c>
      <c r="AU404" s="247" t="s">
        <v>96</v>
      </c>
      <c r="AY404" s="16" t="s">
        <v>278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6" t="s">
        <v>93</v>
      </c>
      <c r="BK404" s="248">
        <f>ROUND(I404*H404,2)</f>
        <v>0</v>
      </c>
      <c r="BL404" s="16" t="s">
        <v>285</v>
      </c>
      <c r="BM404" s="247" t="s">
        <v>3410</v>
      </c>
    </row>
    <row r="405" spans="2:65" s="1" customFormat="1" ht="75.6" customHeight="1">
      <c r="B405" s="38"/>
      <c r="C405" s="236" t="s">
        <v>1614</v>
      </c>
      <c r="D405" s="236" t="s">
        <v>280</v>
      </c>
      <c r="E405" s="237" t="s">
        <v>330</v>
      </c>
      <c r="F405" s="238" t="s">
        <v>3411</v>
      </c>
      <c r="G405" s="239" t="s">
        <v>3388</v>
      </c>
      <c r="H405" s="240">
        <v>58</v>
      </c>
      <c r="I405" s="241"/>
      <c r="J405" s="242">
        <f>ROUND(I405*H405,2)</f>
        <v>0</v>
      </c>
      <c r="K405" s="238" t="s">
        <v>2840</v>
      </c>
      <c r="L405" s="43"/>
      <c r="M405" s="300" t="s">
        <v>1</v>
      </c>
      <c r="N405" s="301" t="s">
        <v>51</v>
      </c>
      <c r="O405" s="297"/>
      <c r="P405" s="298">
        <f>O405*H405</f>
        <v>0</v>
      </c>
      <c r="Q405" s="298">
        <v>0</v>
      </c>
      <c r="R405" s="298">
        <f>Q405*H405</f>
        <v>0</v>
      </c>
      <c r="S405" s="298">
        <v>0</v>
      </c>
      <c r="T405" s="299">
        <f>S405*H405</f>
        <v>0</v>
      </c>
      <c r="AR405" s="247" t="s">
        <v>285</v>
      </c>
      <c r="AT405" s="247" t="s">
        <v>280</v>
      </c>
      <c r="AU405" s="247" t="s">
        <v>96</v>
      </c>
      <c r="AY405" s="16" t="s">
        <v>278</v>
      </c>
      <c r="BE405" s="248">
        <f>IF(N405="základní",J405,0)</f>
        <v>0</v>
      </c>
      <c r="BF405" s="248">
        <f>IF(N405="snížená",J405,0)</f>
        <v>0</v>
      </c>
      <c r="BG405" s="248">
        <f>IF(N405="zákl. přenesená",J405,0)</f>
        <v>0</v>
      </c>
      <c r="BH405" s="248">
        <f>IF(N405="sníž. přenesená",J405,0)</f>
        <v>0</v>
      </c>
      <c r="BI405" s="248">
        <f>IF(N405="nulová",J405,0)</f>
        <v>0</v>
      </c>
      <c r="BJ405" s="16" t="s">
        <v>93</v>
      </c>
      <c r="BK405" s="248">
        <f>ROUND(I405*H405,2)</f>
        <v>0</v>
      </c>
      <c r="BL405" s="16" t="s">
        <v>285</v>
      </c>
      <c r="BM405" s="247" t="s">
        <v>3412</v>
      </c>
    </row>
    <row r="406" spans="2:12" s="1" customFormat="1" ht="6.95" customHeight="1">
      <c r="B406" s="61"/>
      <c r="C406" s="62"/>
      <c r="D406" s="62"/>
      <c r="E406" s="62"/>
      <c r="F406" s="62"/>
      <c r="G406" s="62"/>
      <c r="H406" s="62"/>
      <c r="I406" s="187"/>
      <c r="J406" s="62"/>
      <c r="K406" s="62"/>
      <c r="L406" s="43"/>
    </row>
  </sheetData>
  <sheetProtection password="CC35" sheet="1" objects="1" scenarios="1" formatColumns="0" formatRows="0" autoFilter="0"/>
  <autoFilter ref="C128:K405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5" customHeight="1">
      <c r="AT2" s="16" t="s">
        <v>118</v>
      </c>
      <c r="AZ2" s="142" t="s">
        <v>158</v>
      </c>
      <c r="BA2" s="142" t="s">
        <v>3413</v>
      </c>
      <c r="BB2" s="142" t="s">
        <v>1</v>
      </c>
      <c r="BC2" s="142" t="s">
        <v>3414</v>
      </c>
      <c r="BD2" s="142" t="s">
        <v>140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14.4" customHeight="1">
      <c r="B9" s="43"/>
      <c r="E9" s="149" t="s">
        <v>3415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3416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95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23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39</v>
      </c>
      <c r="L22" s="43"/>
    </row>
    <row r="23" spans="2:12" s="1" customFormat="1" ht="18" customHeight="1">
      <c r="B23" s="43"/>
      <c r="E23" s="136" t="s">
        <v>40</v>
      </c>
      <c r="I23" s="152" t="s">
        <v>34</v>
      </c>
      <c r="J23" s="136" t="s">
        <v>41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1</v>
      </c>
      <c r="L25" s="43"/>
    </row>
    <row r="26" spans="2:12" s="1" customFormat="1" ht="18" customHeight="1">
      <c r="B26" s="43"/>
      <c r="E26" s="136" t="s">
        <v>44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ROUND(J132,2)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ROUND((SUM(BE132:BE253)),2)</f>
        <v>0</v>
      </c>
      <c r="I35" s="168">
        <v>0.21</v>
      </c>
      <c r="J35" s="167">
        <f>ROUND(((SUM(BE132:BE253))*I35),2)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ROUND((SUM(BF132:BF253)),2)</f>
        <v>0</v>
      </c>
      <c r="I36" s="168">
        <v>0.15</v>
      </c>
      <c r="J36" s="167">
        <f>ROUND(((SUM(BF132:BF253))*I36),2)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ROUND((SUM(BG132:BG253)),2)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ROUND((SUM(BH132:BH253)),2)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ROUND((SUM(BI132:BI253)),2)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14.4" customHeight="1">
      <c r="B86" s="38"/>
      <c r="C86" s="39"/>
      <c r="D86" s="39"/>
      <c r="E86" s="191" t="s">
        <v>3415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02.1.1 - Architektonicko – stavební řešení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 xml:space="preserve"> 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40.8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Projekční kancelář Žižkov s. r. o.</v>
      </c>
      <c r="K92" s="39"/>
      <c r="L92" s="43"/>
    </row>
    <row r="93" spans="2:12" s="1" customFormat="1" ht="26.4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Ing. Vladimír Ent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J132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240</v>
      </c>
      <c r="E98" s="200"/>
      <c r="F98" s="200"/>
      <c r="G98" s="200"/>
      <c r="H98" s="200"/>
      <c r="I98" s="201"/>
      <c r="J98" s="202">
        <f>J133</f>
        <v>0</v>
      </c>
      <c r="K98" s="198"/>
      <c r="L98" s="203"/>
    </row>
    <row r="99" spans="2:12" s="9" customFormat="1" ht="19.9" customHeight="1">
      <c r="B99" s="204"/>
      <c r="C99" s="128"/>
      <c r="D99" s="205" t="s">
        <v>243</v>
      </c>
      <c r="E99" s="206"/>
      <c r="F99" s="206"/>
      <c r="G99" s="206"/>
      <c r="H99" s="206"/>
      <c r="I99" s="207"/>
      <c r="J99" s="208">
        <f>J134</f>
        <v>0</v>
      </c>
      <c r="K99" s="128"/>
      <c r="L99" s="209"/>
    </row>
    <row r="100" spans="2:12" s="9" customFormat="1" ht="19.9" customHeight="1">
      <c r="B100" s="204"/>
      <c r="C100" s="128"/>
      <c r="D100" s="205" t="s">
        <v>245</v>
      </c>
      <c r="E100" s="206"/>
      <c r="F100" s="206"/>
      <c r="G100" s="206"/>
      <c r="H100" s="206"/>
      <c r="I100" s="207"/>
      <c r="J100" s="208">
        <f>J138</f>
        <v>0</v>
      </c>
      <c r="K100" s="128"/>
      <c r="L100" s="209"/>
    </row>
    <row r="101" spans="2:12" s="9" customFormat="1" ht="19.9" customHeight="1">
      <c r="B101" s="204"/>
      <c r="C101" s="128"/>
      <c r="D101" s="205" t="s">
        <v>246</v>
      </c>
      <c r="E101" s="206"/>
      <c r="F101" s="206"/>
      <c r="G101" s="206"/>
      <c r="H101" s="206"/>
      <c r="I101" s="207"/>
      <c r="J101" s="208">
        <f>J155</f>
        <v>0</v>
      </c>
      <c r="K101" s="128"/>
      <c r="L101" s="209"/>
    </row>
    <row r="102" spans="2:12" s="9" customFormat="1" ht="19.9" customHeight="1">
      <c r="B102" s="204"/>
      <c r="C102" s="128"/>
      <c r="D102" s="205" t="s">
        <v>247</v>
      </c>
      <c r="E102" s="206"/>
      <c r="F102" s="206"/>
      <c r="G102" s="206"/>
      <c r="H102" s="206"/>
      <c r="I102" s="207"/>
      <c r="J102" s="208">
        <f>J175</f>
        <v>0</v>
      </c>
      <c r="K102" s="128"/>
      <c r="L102" s="209"/>
    </row>
    <row r="103" spans="2:12" s="9" customFormat="1" ht="19.9" customHeight="1">
      <c r="B103" s="204"/>
      <c r="C103" s="128"/>
      <c r="D103" s="205" t="s">
        <v>248</v>
      </c>
      <c r="E103" s="206"/>
      <c r="F103" s="206"/>
      <c r="G103" s="206"/>
      <c r="H103" s="206"/>
      <c r="I103" s="207"/>
      <c r="J103" s="208">
        <f>J186</f>
        <v>0</v>
      </c>
      <c r="K103" s="128"/>
      <c r="L103" s="209"/>
    </row>
    <row r="104" spans="2:12" s="8" customFormat="1" ht="24.95" customHeight="1">
      <c r="B104" s="197"/>
      <c r="C104" s="198"/>
      <c r="D104" s="199" t="s">
        <v>249</v>
      </c>
      <c r="E104" s="200"/>
      <c r="F104" s="200"/>
      <c r="G104" s="200"/>
      <c r="H104" s="200"/>
      <c r="I104" s="201"/>
      <c r="J104" s="202">
        <f>J188</f>
        <v>0</v>
      </c>
      <c r="K104" s="198"/>
      <c r="L104" s="203"/>
    </row>
    <row r="105" spans="2:12" s="9" customFormat="1" ht="19.9" customHeight="1">
      <c r="B105" s="204"/>
      <c r="C105" s="128"/>
      <c r="D105" s="205" t="s">
        <v>250</v>
      </c>
      <c r="E105" s="206"/>
      <c r="F105" s="206"/>
      <c r="G105" s="206"/>
      <c r="H105" s="206"/>
      <c r="I105" s="207"/>
      <c r="J105" s="208">
        <f>J189</f>
        <v>0</v>
      </c>
      <c r="K105" s="128"/>
      <c r="L105" s="209"/>
    </row>
    <row r="106" spans="2:12" s="9" customFormat="1" ht="19.9" customHeight="1">
      <c r="B106" s="204"/>
      <c r="C106" s="128"/>
      <c r="D106" s="205" t="s">
        <v>255</v>
      </c>
      <c r="E106" s="206"/>
      <c r="F106" s="206"/>
      <c r="G106" s="206"/>
      <c r="H106" s="206"/>
      <c r="I106" s="207"/>
      <c r="J106" s="208">
        <f>J199</f>
        <v>0</v>
      </c>
      <c r="K106" s="128"/>
      <c r="L106" s="209"/>
    </row>
    <row r="107" spans="2:12" s="9" customFormat="1" ht="19.9" customHeight="1">
      <c r="B107" s="204"/>
      <c r="C107" s="128"/>
      <c r="D107" s="205" t="s">
        <v>256</v>
      </c>
      <c r="E107" s="206"/>
      <c r="F107" s="206"/>
      <c r="G107" s="206"/>
      <c r="H107" s="206"/>
      <c r="I107" s="207"/>
      <c r="J107" s="208">
        <f>J203</f>
        <v>0</v>
      </c>
      <c r="K107" s="128"/>
      <c r="L107" s="209"/>
    </row>
    <row r="108" spans="2:12" s="9" customFormat="1" ht="19.9" customHeight="1">
      <c r="B108" s="204"/>
      <c r="C108" s="128"/>
      <c r="D108" s="205" t="s">
        <v>258</v>
      </c>
      <c r="E108" s="206"/>
      <c r="F108" s="206"/>
      <c r="G108" s="206"/>
      <c r="H108" s="206"/>
      <c r="I108" s="207"/>
      <c r="J108" s="208">
        <f>J226</f>
        <v>0</v>
      </c>
      <c r="K108" s="128"/>
      <c r="L108" s="209"/>
    </row>
    <row r="109" spans="2:12" s="9" customFormat="1" ht="19.9" customHeight="1">
      <c r="B109" s="204"/>
      <c r="C109" s="128"/>
      <c r="D109" s="205" t="s">
        <v>260</v>
      </c>
      <c r="E109" s="206"/>
      <c r="F109" s="206"/>
      <c r="G109" s="206"/>
      <c r="H109" s="206"/>
      <c r="I109" s="207"/>
      <c r="J109" s="208">
        <f>J236</f>
        <v>0</v>
      </c>
      <c r="K109" s="128"/>
      <c r="L109" s="209"/>
    </row>
    <row r="110" spans="2:12" s="9" customFormat="1" ht="19.9" customHeight="1">
      <c r="B110" s="204"/>
      <c r="C110" s="128"/>
      <c r="D110" s="205" t="s">
        <v>262</v>
      </c>
      <c r="E110" s="206"/>
      <c r="F110" s="206"/>
      <c r="G110" s="206"/>
      <c r="H110" s="206"/>
      <c r="I110" s="207"/>
      <c r="J110" s="208">
        <f>J248</f>
        <v>0</v>
      </c>
      <c r="K110" s="128"/>
      <c r="L110" s="209"/>
    </row>
    <row r="111" spans="2:12" s="1" customFormat="1" ht="21.8" customHeight="1">
      <c r="B111" s="38"/>
      <c r="C111" s="39"/>
      <c r="D111" s="39"/>
      <c r="E111" s="39"/>
      <c r="F111" s="39"/>
      <c r="G111" s="39"/>
      <c r="H111" s="39"/>
      <c r="I111" s="150"/>
      <c r="J111" s="39"/>
      <c r="K111" s="39"/>
      <c r="L111" s="43"/>
    </row>
    <row r="112" spans="2:12" s="1" customFormat="1" ht="6.95" customHeight="1">
      <c r="B112" s="61"/>
      <c r="C112" s="62"/>
      <c r="D112" s="62"/>
      <c r="E112" s="62"/>
      <c r="F112" s="62"/>
      <c r="G112" s="62"/>
      <c r="H112" s="62"/>
      <c r="I112" s="187"/>
      <c r="J112" s="62"/>
      <c r="K112" s="62"/>
      <c r="L112" s="43"/>
    </row>
    <row r="116" spans="2:12" s="1" customFormat="1" ht="6.95" customHeight="1">
      <c r="B116" s="63"/>
      <c r="C116" s="64"/>
      <c r="D116" s="64"/>
      <c r="E116" s="64"/>
      <c r="F116" s="64"/>
      <c r="G116" s="64"/>
      <c r="H116" s="64"/>
      <c r="I116" s="190"/>
      <c r="J116" s="64"/>
      <c r="K116" s="64"/>
      <c r="L116" s="43"/>
    </row>
    <row r="117" spans="2:12" s="1" customFormat="1" ht="24.95" customHeight="1">
      <c r="B117" s="38"/>
      <c r="C117" s="22" t="s">
        <v>263</v>
      </c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50"/>
      <c r="J118" s="39"/>
      <c r="K118" s="39"/>
      <c r="L118" s="43"/>
    </row>
    <row r="119" spans="2:12" s="1" customFormat="1" ht="12" customHeight="1">
      <c r="B119" s="38"/>
      <c r="C119" s="31" t="s">
        <v>16</v>
      </c>
      <c r="D119" s="39"/>
      <c r="E119" s="39"/>
      <c r="F119" s="39"/>
      <c r="G119" s="39"/>
      <c r="H119" s="39"/>
      <c r="I119" s="150"/>
      <c r="J119" s="39"/>
      <c r="K119" s="39"/>
      <c r="L119" s="43"/>
    </row>
    <row r="120" spans="2:12" s="1" customFormat="1" ht="14.4" customHeight="1">
      <c r="B120" s="38"/>
      <c r="C120" s="39"/>
      <c r="D120" s="39"/>
      <c r="E120" s="191" t="str">
        <f>E7</f>
        <v>Speciální ZŠ, MŠ a praktická škola Ústí nad Orlicí - půdní vestavba a rekonstrukce WC</v>
      </c>
      <c r="F120" s="31"/>
      <c r="G120" s="31"/>
      <c r="H120" s="31"/>
      <c r="I120" s="150"/>
      <c r="J120" s="39"/>
      <c r="K120" s="39"/>
      <c r="L120" s="43"/>
    </row>
    <row r="121" spans="2:12" ht="12" customHeight="1">
      <c r="B121" s="20"/>
      <c r="C121" s="31" t="s">
        <v>157</v>
      </c>
      <c r="D121" s="21"/>
      <c r="E121" s="21"/>
      <c r="F121" s="21"/>
      <c r="G121" s="21"/>
      <c r="H121" s="21"/>
      <c r="I121" s="141"/>
      <c r="J121" s="21"/>
      <c r="K121" s="21"/>
      <c r="L121" s="19"/>
    </row>
    <row r="122" spans="2:12" s="1" customFormat="1" ht="14.4" customHeight="1">
      <c r="B122" s="38"/>
      <c r="C122" s="39"/>
      <c r="D122" s="39"/>
      <c r="E122" s="191" t="s">
        <v>3415</v>
      </c>
      <c r="F122" s="39"/>
      <c r="G122" s="39"/>
      <c r="H122" s="39"/>
      <c r="I122" s="150"/>
      <c r="J122" s="39"/>
      <c r="K122" s="39"/>
      <c r="L122" s="43"/>
    </row>
    <row r="123" spans="2:12" s="1" customFormat="1" ht="12" customHeight="1">
      <c r="B123" s="38"/>
      <c r="C123" s="31" t="s">
        <v>165</v>
      </c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14.4" customHeight="1">
      <c r="B124" s="38"/>
      <c r="C124" s="39"/>
      <c r="D124" s="39"/>
      <c r="E124" s="71" t="str">
        <f>E11</f>
        <v>D 02.1.1 - Architektonicko – stavební řešení</v>
      </c>
      <c r="F124" s="39"/>
      <c r="G124" s="39"/>
      <c r="H124" s="39"/>
      <c r="I124" s="150"/>
      <c r="J124" s="39"/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12" customHeight="1">
      <c r="B126" s="38"/>
      <c r="C126" s="31" t="s">
        <v>22</v>
      </c>
      <c r="D126" s="39"/>
      <c r="E126" s="39"/>
      <c r="F126" s="26" t="str">
        <f>F14</f>
        <v xml:space="preserve"> </v>
      </c>
      <c r="G126" s="39"/>
      <c r="H126" s="39"/>
      <c r="I126" s="152" t="s">
        <v>24</v>
      </c>
      <c r="J126" s="74" t="str">
        <f>IF(J14="","",J14)</f>
        <v>9. 7. 2019</v>
      </c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50"/>
      <c r="J127" s="39"/>
      <c r="K127" s="39"/>
      <c r="L127" s="43"/>
    </row>
    <row r="128" spans="2:12" s="1" customFormat="1" ht="40.8" customHeight="1">
      <c r="B128" s="38"/>
      <c r="C128" s="31" t="s">
        <v>30</v>
      </c>
      <c r="D128" s="39"/>
      <c r="E128" s="39"/>
      <c r="F128" s="26" t="str">
        <f>E17</f>
        <v>Pardubický kraj</v>
      </c>
      <c r="G128" s="39"/>
      <c r="H128" s="39"/>
      <c r="I128" s="152" t="s">
        <v>38</v>
      </c>
      <c r="J128" s="36" t="str">
        <f>E23</f>
        <v>Projekční kancelář Žižkov s. r. o.</v>
      </c>
      <c r="K128" s="39"/>
      <c r="L128" s="43"/>
    </row>
    <row r="129" spans="2:12" s="1" customFormat="1" ht="26.4" customHeight="1">
      <c r="B129" s="38"/>
      <c r="C129" s="31" t="s">
        <v>36</v>
      </c>
      <c r="D129" s="39"/>
      <c r="E129" s="39"/>
      <c r="F129" s="26" t="str">
        <f>IF(E20="","",E20)</f>
        <v>Vyplň údaj</v>
      </c>
      <c r="G129" s="39"/>
      <c r="H129" s="39"/>
      <c r="I129" s="152" t="s">
        <v>43</v>
      </c>
      <c r="J129" s="36" t="str">
        <f>E26</f>
        <v>Ing. Vladimír Ent</v>
      </c>
      <c r="K129" s="39"/>
      <c r="L129" s="43"/>
    </row>
    <row r="130" spans="2:12" s="1" customFormat="1" ht="10.3" customHeight="1">
      <c r="B130" s="38"/>
      <c r="C130" s="39"/>
      <c r="D130" s="39"/>
      <c r="E130" s="39"/>
      <c r="F130" s="39"/>
      <c r="G130" s="39"/>
      <c r="H130" s="39"/>
      <c r="I130" s="150"/>
      <c r="J130" s="39"/>
      <c r="K130" s="39"/>
      <c r="L130" s="43"/>
    </row>
    <row r="131" spans="2:20" s="10" customFormat="1" ht="29.25" customHeight="1">
      <c r="B131" s="210"/>
      <c r="C131" s="211" t="s">
        <v>264</v>
      </c>
      <c r="D131" s="212" t="s">
        <v>71</v>
      </c>
      <c r="E131" s="212" t="s">
        <v>67</v>
      </c>
      <c r="F131" s="212" t="s">
        <v>68</v>
      </c>
      <c r="G131" s="212" t="s">
        <v>265</v>
      </c>
      <c r="H131" s="212" t="s">
        <v>266</v>
      </c>
      <c r="I131" s="213" t="s">
        <v>267</v>
      </c>
      <c r="J131" s="212" t="s">
        <v>237</v>
      </c>
      <c r="K131" s="214" t="s">
        <v>268</v>
      </c>
      <c r="L131" s="215"/>
      <c r="M131" s="95" t="s">
        <v>1</v>
      </c>
      <c r="N131" s="96" t="s">
        <v>50</v>
      </c>
      <c r="O131" s="96" t="s">
        <v>269</v>
      </c>
      <c r="P131" s="96" t="s">
        <v>270</v>
      </c>
      <c r="Q131" s="96" t="s">
        <v>271</v>
      </c>
      <c r="R131" s="96" t="s">
        <v>272</v>
      </c>
      <c r="S131" s="96" t="s">
        <v>273</v>
      </c>
      <c r="T131" s="97" t="s">
        <v>274</v>
      </c>
    </row>
    <row r="132" spans="2:63" s="1" customFormat="1" ht="22.8" customHeight="1">
      <c r="B132" s="38"/>
      <c r="C132" s="102" t="s">
        <v>275</v>
      </c>
      <c r="D132" s="39"/>
      <c r="E132" s="39"/>
      <c r="F132" s="39"/>
      <c r="G132" s="39"/>
      <c r="H132" s="39"/>
      <c r="I132" s="150"/>
      <c r="J132" s="216">
        <f>BK132</f>
        <v>0</v>
      </c>
      <c r="K132" s="39"/>
      <c r="L132" s="43"/>
      <c r="M132" s="98"/>
      <c r="N132" s="99"/>
      <c r="O132" s="99"/>
      <c r="P132" s="217">
        <f>P133+P188</f>
        <v>0</v>
      </c>
      <c r="Q132" s="99"/>
      <c r="R132" s="217">
        <f>R133+R188</f>
        <v>9.990487920000003</v>
      </c>
      <c r="S132" s="99"/>
      <c r="T132" s="218">
        <f>T133+T188</f>
        <v>15.574037000000002</v>
      </c>
      <c r="AT132" s="16" t="s">
        <v>85</v>
      </c>
      <c r="AU132" s="16" t="s">
        <v>239</v>
      </c>
      <c r="BK132" s="219">
        <f>BK133+BK188</f>
        <v>0</v>
      </c>
    </row>
    <row r="133" spans="2:63" s="11" customFormat="1" ht="25.9" customHeight="1">
      <c r="B133" s="220"/>
      <c r="C133" s="221"/>
      <c r="D133" s="222" t="s">
        <v>85</v>
      </c>
      <c r="E133" s="223" t="s">
        <v>276</v>
      </c>
      <c r="F133" s="223" t="s">
        <v>277</v>
      </c>
      <c r="G133" s="221"/>
      <c r="H133" s="221"/>
      <c r="I133" s="224"/>
      <c r="J133" s="225">
        <f>BK133</f>
        <v>0</v>
      </c>
      <c r="K133" s="221"/>
      <c r="L133" s="226"/>
      <c r="M133" s="227"/>
      <c r="N133" s="228"/>
      <c r="O133" s="228"/>
      <c r="P133" s="229">
        <f>P134+P138+P155+P175+P186</f>
        <v>0</v>
      </c>
      <c r="Q133" s="228"/>
      <c r="R133" s="229">
        <f>R134+R138+R155+R175+R186</f>
        <v>6.072382720000002</v>
      </c>
      <c r="S133" s="228"/>
      <c r="T133" s="230">
        <f>T134+T138+T155+T175+T186</f>
        <v>15.286037000000002</v>
      </c>
      <c r="AR133" s="231" t="s">
        <v>93</v>
      </c>
      <c r="AT133" s="232" t="s">
        <v>85</v>
      </c>
      <c r="AU133" s="232" t="s">
        <v>86</v>
      </c>
      <c r="AY133" s="231" t="s">
        <v>278</v>
      </c>
      <c r="BK133" s="233">
        <f>BK134+BK138+BK155+BK175+BK186</f>
        <v>0</v>
      </c>
    </row>
    <row r="134" spans="2:63" s="11" customFormat="1" ht="22.8" customHeight="1">
      <c r="B134" s="220"/>
      <c r="C134" s="221"/>
      <c r="D134" s="222" t="s">
        <v>85</v>
      </c>
      <c r="E134" s="234" t="s">
        <v>140</v>
      </c>
      <c r="F134" s="234" t="s">
        <v>341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SUM(P135:P137)</f>
        <v>0</v>
      </c>
      <c r="Q134" s="228"/>
      <c r="R134" s="229">
        <f>SUM(R135:R137)</f>
        <v>0.11039532</v>
      </c>
      <c r="S134" s="228"/>
      <c r="T134" s="230">
        <f>SUM(T135:T137)</f>
        <v>0</v>
      </c>
      <c r="AR134" s="231" t="s">
        <v>93</v>
      </c>
      <c r="AT134" s="232" t="s">
        <v>85</v>
      </c>
      <c r="AU134" s="232" t="s">
        <v>93</v>
      </c>
      <c r="AY134" s="231" t="s">
        <v>278</v>
      </c>
      <c r="BK134" s="233">
        <f>SUM(BK135:BK137)</f>
        <v>0</v>
      </c>
    </row>
    <row r="135" spans="2:65" s="1" customFormat="1" ht="32.4" customHeight="1">
      <c r="B135" s="38"/>
      <c r="C135" s="236" t="s">
        <v>93</v>
      </c>
      <c r="D135" s="236" t="s">
        <v>280</v>
      </c>
      <c r="E135" s="237" t="s">
        <v>422</v>
      </c>
      <c r="F135" s="238" t="s">
        <v>423</v>
      </c>
      <c r="G135" s="239" t="s">
        <v>312</v>
      </c>
      <c r="H135" s="240">
        <v>1.596</v>
      </c>
      <c r="I135" s="241"/>
      <c r="J135" s="242">
        <f>ROUND(I135*H135,2)</f>
        <v>0</v>
      </c>
      <c r="K135" s="238" t="s">
        <v>284</v>
      </c>
      <c r="L135" s="43"/>
      <c r="M135" s="243" t="s">
        <v>1</v>
      </c>
      <c r="N135" s="244" t="s">
        <v>51</v>
      </c>
      <c r="O135" s="86"/>
      <c r="P135" s="245">
        <f>O135*H135</f>
        <v>0</v>
      </c>
      <c r="Q135" s="245">
        <v>0.06917</v>
      </c>
      <c r="R135" s="245">
        <f>Q135*H135</f>
        <v>0.11039532</v>
      </c>
      <c r="S135" s="245">
        <v>0</v>
      </c>
      <c r="T135" s="246">
        <f>S135*H135</f>
        <v>0</v>
      </c>
      <c r="AR135" s="247" t="s">
        <v>285</v>
      </c>
      <c r="AT135" s="247" t="s">
        <v>280</v>
      </c>
      <c r="AU135" s="247" t="s">
        <v>96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285</v>
      </c>
      <c r="BM135" s="247" t="s">
        <v>3417</v>
      </c>
    </row>
    <row r="136" spans="2:51" s="12" customFormat="1" ht="12">
      <c r="B136" s="249"/>
      <c r="C136" s="250"/>
      <c r="D136" s="251" t="s">
        <v>291</v>
      </c>
      <c r="E136" s="252" t="s">
        <v>1</v>
      </c>
      <c r="F136" s="253" t="s">
        <v>3418</v>
      </c>
      <c r="G136" s="250"/>
      <c r="H136" s="254">
        <v>5.768</v>
      </c>
      <c r="I136" s="255"/>
      <c r="J136" s="250"/>
      <c r="K136" s="250"/>
      <c r="L136" s="256"/>
      <c r="M136" s="257"/>
      <c r="N136" s="258"/>
      <c r="O136" s="258"/>
      <c r="P136" s="258"/>
      <c r="Q136" s="258"/>
      <c r="R136" s="258"/>
      <c r="S136" s="258"/>
      <c r="T136" s="259"/>
      <c r="AT136" s="260" t="s">
        <v>291</v>
      </c>
      <c r="AU136" s="260" t="s">
        <v>96</v>
      </c>
      <c r="AV136" s="12" t="s">
        <v>96</v>
      </c>
      <c r="AW136" s="12" t="s">
        <v>42</v>
      </c>
      <c r="AX136" s="12" t="s">
        <v>86</v>
      </c>
      <c r="AY136" s="260" t="s">
        <v>278</v>
      </c>
    </row>
    <row r="137" spans="2:51" s="12" customFormat="1" ht="12">
      <c r="B137" s="249"/>
      <c r="C137" s="250"/>
      <c r="D137" s="251" t="s">
        <v>291</v>
      </c>
      <c r="E137" s="252" t="s">
        <v>1</v>
      </c>
      <c r="F137" s="253" t="s">
        <v>3419</v>
      </c>
      <c r="G137" s="250"/>
      <c r="H137" s="254">
        <v>1.596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AT137" s="260" t="s">
        <v>291</v>
      </c>
      <c r="AU137" s="260" t="s">
        <v>96</v>
      </c>
      <c r="AV137" s="12" t="s">
        <v>96</v>
      </c>
      <c r="AW137" s="12" t="s">
        <v>42</v>
      </c>
      <c r="AX137" s="12" t="s">
        <v>93</v>
      </c>
      <c r="AY137" s="260" t="s">
        <v>278</v>
      </c>
    </row>
    <row r="138" spans="2:63" s="11" customFormat="1" ht="22.8" customHeight="1">
      <c r="B138" s="220"/>
      <c r="C138" s="221"/>
      <c r="D138" s="222" t="s">
        <v>85</v>
      </c>
      <c r="E138" s="234" t="s">
        <v>304</v>
      </c>
      <c r="F138" s="234" t="s">
        <v>515</v>
      </c>
      <c r="G138" s="221"/>
      <c r="H138" s="221"/>
      <c r="I138" s="224"/>
      <c r="J138" s="235">
        <f>BK138</f>
        <v>0</v>
      </c>
      <c r="K138" s="221"/>
      <c r="L138" s="226"/>
      <c r="M138" s="227"/>
      <c r="N138" s="228"/>
      <c r="O138" s="228"/>
      <c r="P138" s="229">
        <f>SUM(P139:P154)</f>
        <v>0</v>
      </c>
      <c r="Q138" s="228"/>
      <c r="R138" s="229">
        <f>SUM(R139:R154)</f>
        <v>5.961987400000002</v>
      </c>
      <c r="S138" s="228"/>
      <c r="T138" s="230">
        <f>SUM(T139:T154)</f>
        <v>0</v>
      </c>
      <c r="AR138" s="231" t="s">
        <v>93</v>
      </c>
      <c r="AT138" s="232" t="s">
        <v>85</v>
      </c>
      <c r="AU138" s="232" t="s">
        <v>93</v>
      </c>
      <c r="AY138" s="231" t="s">
        <v>278</v>
      </c>
      <c r="BK138" s="233">
        <f>SUM(BK139:BK154)</f>
        <v>0</v>
      </c>
    </row>
    <row r="139" spans="2:65" s="1" customFormat="1" ht="43.2" customHeight="1">
      <c r="B139" s="38"/>
      <c r="C139" s="236" t="s">
        <v>96</v>
      </c>
      <c r="D139" s="236" t="s">
        <v>280</v>
      </c>
      <c r="E139" s="237" t="s">
        <v>3420</v>
      </c>
      <c r="F139" s="238" t="s">
        <v>3421</v>
      </c>
      <c r="G139" s="239" t="s">
        <v>312</v>
      </c>
      <c r="H139" s="240">
        <v>39.77</v>
      </c>
      <c r="I139" s="241"/>
      <c r="J139" s="242">
        <f>ROUND(I139*H139,2)</f>
        <v>0</v>
      </c>
      <c r="K139" s="238" t="s">
        <v>284</v>
      </c>
      <c r="L139" s="43"/>
      <c r="M139" s="243" t="s">
        <v>1</v>
      </c>
      <c r="N139" s="244" t="s">
        <v>51</v>
      </c>
      <c r="O139" s="86"/>
      <c r="P139" s="245">
        <f>O139*H139</f>
        <v>0</v>
      </c>
      <c r="Q139" s="245">
        <v>0.0057</v>
      </c>
      <c r="R139" s="245">
        <f>Q139*H139</f>
        <v>0.22668900000000003</v>
      </c>
      <c r="S139" s="245">
        <v>0</v>
      </c>
      <c r="T139" s="246">
        <f>S139*H139</f>
        <v>0</v>
      </c>
      <c r="AR139" s="247" t="s">
        <v>285</v>
      </c>
      <c r="AT139" s="247" t="s">
        <v>280</v>
      </c>
      <c r="AU139" s="247" t="s">
        <v>96</v>
      </c>
      <c r="AY139" s="16" t="s">
        <v>278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6" t="s">
        <v>93</v>
      </c>
      <c r="BK139" s="248">
        <f>ROUND(I139*H139,2)</f>
        <v>0</v>
      </c>
      <c r="BL139" s="16" t="s">
        <v>285</v>
      </c>
      <c r="BM139" s="247" t="s">
        <v>3422</v>
      </c>
    </row>
    <row r="140" spans="2:65" s="1" customFormat="1" ht="32.4" customHeight="1">
      <c r="B140" s="38"/>
      <c r="C140" s="236" t="s">
        <v>140</v>
      </c>
      <c r="D140" s="236" t="s">
        <v>280</v>
      </c>
      <c r="E140" s="237" t="s">
        <v>3423</v>
      </c>
      <c r="F140" s="238" t="s">
        <v>3424</v>
      </c>
      <c r="G140" s="239" t="s">
        <v>312</v>
      </c>
      <c r="H140" s="240">
        <v>132.858</v>
      </c>
      <c r="I140" s="241"/>
      <c r="J140" s="242">
        <f>ROUND(I140*H140,2)</f>
        <v>0</v>
      </c>
      <c r="K140" s="238" t="s">
        <v>284</v>
      </c>
      <c r="L140" s="43"/>
      <c r="M140" s="243" t="s">
        <v>1</v>
      </c>
      <c r="N140" s="244" t="s">
        <v>51</v>
      </c>
      <c r="O140" s="86"/>
      <c r="P140" s="245">
        <f>O140*H140</f>
        <v>0</v>
      </c>
      <c r="Q140" s="245">
        <v>0.0147</v>
      </c>
      <c r="R140" s="245">
        <f>Q140*H140</f>
        <v>1.9530126</v>
      </c>
      <c r="S140" s="245">
        <v>0</v>
      </c>
      <c r="T140" s="246">
        <f>S140*H140</f>
        <v>0</v>
      </c>
      <c r="AR140" s="247" t="s">
        <v>285</v>
      </c>
      <c r="AT140" s="247" t="s">
        <v>280</v>
      </c>
      <c r="AU140" s="247" t="s">
        <v>96</v>
      </c>
      <c r="AY140" s="16" t="s">
        <v>278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93</v>
      </c>
      <c r="BK140" s="248">
        <f>ROUND(I140*H140,2)</f>
        <v>0</v>
      </c>
      <c r="BL140" s="16" t="s">
        <v>285</v>
      </c>
      <c r="BM140" s="247" t="s">
        <v>3425</v>
      </c>
    </row>
    <row r="141" spans="2:51" s="12" customFormat="1" ht="12">
      <c r="B141" s="249"/>
      <c r="C141" s="250"/>
      <c r="D141" s="251" t="s">
        <v>291</v>
      </c>
      <c r="E141" s="252" t="s">
        <v>1</v>
      </c>
      <c r="F141" s="253" t="s">
        <v>3426</v>
      </c>
      <c r="G141" s="250"/>
      <c r="H141" s="254">
        <v>132.858</v>
      </c>
      <c r="I141" s="255"/>
      <c r="J141" s="250"/>
      <c r="K141" s="250"/>
      <c r="L141" s="256"/>
      <c r="M141" s="257"/>
      <c r="N141" s="258"/>
      <c r="O141" s="258"/>
      <c r="P141" s="258"/>
      <c r="Q141" s="258"/>
      <c r="R141" s="258"/>
      <c r="S141" s="258"/>
      <c r="T141" s="259"/>
      <c r="AT141" s="260" t="s">
        <v>291</v>
      </c>
      <c r="AU141" s="260" t="s">
        <v>96</v>
      </c>
      <c r="AV141" s="12" t="s">
        <v>96</v>
      </c>
      <c r="AW141" s="12" t="s">
        <v>42</v>
      </c>
      <c r="AX141" s="12" t="s">
        <v>93</v>
      </c>
      <c r="AY141" s="260" t="s">
        <v>278</v>
      </c>
    </row>
    <row r="142" spans="2:65" s="1" customFormat="1" ht="43.2" customHeight="1">
      <c r="B142" s="38"/>
      <c r="C142" s="236" t="s">
        <v>285</v>
      </c>
      <c r="D142" s="236" t="s">
        <v>280</v>
      </c>
      <c r="E142" s="237" t="s">
        <v>3427</v>
      </c>
      <c r="F142" s="238" t="s">
        <v>3428</v>
      </c>
      <c r="G142" s="239" t="s">
        <v>312</v>
      </c>
      <c r="H142" s="240">
        <v>65.208</v>
      </c>
      <c r="I142" s="241"/>
      <c r="J142" s="242">
        <f>ROUND(I142*H142,2)</f>
        <v>0</v>
      </c>
      <c r="K142" s="238" t="s">
        <v>284</v>
      </c>
      <c r="L142" s="43"/>
      <c r="M142" s="243" t="s">
        <v>1</v>
      </c>
      <c r="N142" s="244" t="s">
        <v>51</v>
      </c>
      <c r="O142" s="86"/>
      <c r="P142" s="245">
        <f>O142*H142</f>
        <v>0</v>
      </c>
      <c r="Q142" s="245">
        <v>0.0057</v>
      </c>
      <c r="R142" s="245">
        <f>Q142*H142</f>
        <v>0.3716856</v>
      </c>
      <c r="S142" s="245">
        <v>0</v>
      </c>
      <c r="T142" s="246">
        <f>S142*H142</f>
        <v>0</v>
      </c>
      <c r="AR142" s="247" t="s">
        <v>285</v>
      </c>
      <c r="AT142" s="247" t="s">
        <v>280</v>
      </c>
      <c r="AU142" s="247" t="s">
        <v>96</v>
      </c>
      <c r="AY142" s="16" t="s">
        <v>278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6" t="s">
        <v>93</v>
      </c>
      <c r="BK142" s="248">
        <f>ROUND(I142*H142,2)</f>
        <v>0</v>
      </c>
      <c r="BL142" s="16" t="s">
        <v>285</v>
      </c>
      <c r="BM142" s="247" t="s">
        <v>3429</v>
      </c>
    </row>
    <row r="143" spans="2:51" s="12" customFormat="1" ht="12">
      <c r="B143" s="249"/>
      <c r="C143" s="250"/>
      <c r="D143" s="251" t="s">
        <v>291</v>
      </c>
      <c r="E143" s="252" t="s">
        <v>1</v>
      </c>
      <c r="F143" s="253" t="s">
        <v>3430</v>
      </c>
      <c r="G143" s="250"/>
      <c r="H143" s="254">
        <v>211.992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AT143" s="260" t="s">
        <v>291</v>
      </c>
      <c r="AU143" s="260" t="s">
        <v>96</v>
      </c>
      <c r="AV143" s="12" t="s">
        <v>96</v>
      </c>
      <c r="AW143" s="12" t="s">
        <v>42</v>
      </c>
      <c r="AX143" s="12" t="s">
        <v>86</v>
      </c>
      <c r="AY143" s="260" t="s">
        <v>278</v>
      </c>
    </row>
    <row r="144" spans="2:51" s="12" customFormat="1" ht="12">
      <c r="B144" s="249"/>
      <c r="C144" s="250"/>
      <c r="D144" s="251" t="s">
        <v>291</v>
      </c>
      <c r="E144" s="252" t="s">
        <v>1</v>
      </c>
      <c r="F144" s="253" t="s">
        <v>3431</v>
      </c>
      <c r="G144" s="250"/>
      <c r="H144" s="254">
        <v>-120.78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291</v>
      </c>
      <c r="AU144" s="260" t="s">
        <v>96</v>
      </c>
      <c r="AV144" s="12" t="s">
        <v>96</v>
      </c>
      <c r="AW144" s="12" t="s">
        <v>42</v>
      </c>
      <c r="AX144" s="12" t="s">
        <v>86</v>
      </c>
      <c r="AY144" s="260" t="s">
        <v>278</v>
      </c>
    </row>
    <row r="145" spans="2:51" s="12" customFormat="1" ht="12">
      <c r="B145" s="249"/>
      <c r="C145" s="250"/>
      <c r="D145" s="251" t="s">
        <v>291</v>
      </c>
      <c r="E145" s="252" t="s">
        <v>1</v>
      </c>
      <c r="F145" s="253" t="s">
        <v>3432</v>
      </c>
      <c r="G145" s="250"/>
      <c r="H145" s="254">
        <v>-26.004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AT145" s="260" t="s">
        <v>291</v>
      </c>
      <c r="AU145" s="260" t="s">
        <v>96</v>
      </c>
      <c r="AV145" s="12" t="s">
        <v>96</v>
      </c>
      <c r="AW145" s="12" t="s">
        <v>42</v>
      </c>
      <c r="AX145" s="12" t="s">
        <v>86</v>
      </c>
      <c r="AY145" s="260" t="s">
        <v>278</v>
      </c>
    </row>
    <row r="146" spans="2:51" s="14" customFormat="1" ht="12">
      <c r="B146" s="271"/>
      <c r="C146" s="272"/>
      <c r="D146" s="251" t="s">
        <v>291</v>
      </c>
      <c r="E146" s="273" t="s">
        <v>1</v>
      </c>
      <c r="F146" s="274" t="s">
        <v>361</v>
      </c>
      <c r="G146" s="272"/>
      <c r="H146" s="275">
        <v>65.208</v>
      </c>
      <c r="I146" s="276"/>
      <c r="J146" s="272"/>
      <c r="K146" s="272"/>
      <c r="L146" s="277"/>
      <c r="M146" s="278"/>
      <c r="N146" s="279"/>
      <c r="O146" s="279"/>
      <c r="P146" s="279"/>
      <c r="Q146" s="279"/>
      <c r="R146" s="279"/>
      <c r="S146" s="279"/>
      <c r="T146" s="280"/>
      <c r="AT146" s="281" t="s">
        <v>291</v>
      </c>
      <c r="AU146" s="281" t="s">
        <v>96</v>
      </c>
      <c r="AV146" s="14" t="s">
        <v>285</v>
      </c>
      <c r="AW146" s="14" t="s">
        <v>42</v>
      </c>
      <c r="AX146" s="14" t="s">
        <v>93</v>
      </c>
      <c r="AY146" s="281" t="s">
        <v>278</v>
      </c>
    </row>
    <row r="147" spans="2:65" s="1" customFormat="1" ht="32.4" customHeight="1">
      <c r="B147" s="38"/>
      <c r="C147" s="236" t="s">
        <v>300</v>
      </c>
      <c r="D147" s="236" t="s">
        <v>280</v>
      </c>
      <c r="E147" s="237" t="s">
        <v>3433</v>
      </c>
      <c r="F147" s="238" t="s">
        <v>3434</v>
      </c>
      <c r="G147" s="239" t="s">
        <v>312</v>
      </c>
      <c r="H147" s="240">
        <v>39.77</v>
      </c>
      <c r="I147" s="241"/>
      <c r="J147" s="242">
        <f>ROUND(I147*H147,2)</f>
        <v>0</v>
      </c>
      <c r="K147" s="238" t="s">
        <v>284</v>
      </c>
      <c r="L147" s="43"/>
      <c r="M147" s="243" t="s">
        <v>1</v>
      </c>
      <c r="N147" s="244" t="s">
        <v>51</v>
      </c>
      <c r="O147" s="86"/>
      <c r="P147" s="245">
        <f>O147*H147</f>
        <v>0</v>
      </c>
      <c r="Q147" s="245">
        <v>0.07426</v>
      </c>
      <c r="R147" s="245">
        <f>Q147*H147</f>
        <v>2.9533202000000003</v>
      </c>
      <c r="S147" s="245">
        <v>0</v>
      </c>
      <c r="T147" s="246">
        <f>S147*H147</f>
        <v>0</v>
      </c>
      <c r="AR147" s="247" t="s">
        <v>285</v>
      </c>
      <c r="AT147" s="247" t="s">
        <v>280</v>
      </c>
      <c r="AU147" s="247" t="s">
        <v>96</v>
      </c>
      <c r="AY147" s="16" t="s">
        <v>278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6" t="s">
        <v>93</v>
      </c>
      <c r="BK147" s="248">
        <f>ROUND(I147*H147,2)</f>
        <v>0</v>
      </c>
      <c r="BL147" s="16" t="s">
        <v>285</v>
      </c>
      <c r="BM147" s="247" t="s">
        <v>3435</v>
      </c>
    </row>
    <row r="148" spans="2:65" s="1" customFormat="1" ht="43.2" customHeight="1">
      <c r="B148" s="38"/>
      <c r="C148" s="236" t="s">
        <v>304</v>
      </c>
      <c r="D148" s="236" t="s">
        <v>280</v>
      </c>
      <c r="E148" s="237" t="s">
        <v>755</v>
      </c>
      <c r="F148" s="238" t="s">
        <v>756</v>
      </c>
      <c r="G148" s="239" t="s">
        <v>370</v>
      </c>
      <c r="H148" s="240">
        <v>6</v>
      </c>
      <c r="I148" s="241"/>
      <c r="J148" s="242">
        <f>ROUND(I148*H148,2)</f>
        <v>0</v>
      </c>
      <c r="K148" s="238" t="s">
        <v>284</v>
      </c>
      <c r="L148" s="43"/>
      <c r="M148" s="243" t="s">
        <v>1</v>
      </c>
      <c r="N148" s="244" t="s">
        <v>51</v>
      </c>
      <c r="O148" s="86"/>
      <c r="P148" s="245">
        <f>O148*H148</f>
        <v>0</v>
      </c>
      <c r="Q148" s="245">
        <v>0.01698</v>
      </c>
      <c r="R148" s="245">
        <f>Q148*H148</f>
        <v>0.10188</v>
      </c>
      <c r="S148" s="245">
        <v>0</v>
      </c>
      <c r="T148" s="246">
        <f>S148*H148</f>
        <v>0</v>
      </c>
      <c r="AR148" s="247" t="s">
        <v>285</v>
      </c>
      <c r="AT148" s="247" t="s">
        <v>280</v>
      </c>
      <c r="AU148" s="247" t="s">
        <v>96</v>
      </c>
      <c r="AY148" s="16" t="s">
        <v>278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6" t="s">
        <v>93</v>
      </c>
      <c r="BK148" s="248">
        <f>ROUND(I148*H148,2)</f>
        <v>0</v>
      </c>
      <c r="BL148" s="16" t="s">
        <v>285</v>
      </c>
      <c r="BM148" s="247" t="s">
        <v>3436</v>
      </c>
    </row>
    <row r="149" spans="2:51" s="12" customFormat="1" ht="12">
      <c r="B149" s="249"/>
      <c r="C149" s="250"/>
      <c r="D149" s="251" t="s">
        <v>291</v>
      </c>
      <c r="E149" s="252" t="s">
        <v>1</v>
      </c>
      <c r="F149" s="253" t="s">
        <v>3437</v>
      </c>
      <c r="G149" s="250"/>
      <c r="H149" s="254">
        <v>6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AT149" s="260" t="s">
        <v>291</v>
      </c>
      <c r="AU149" s="260" t="s">
        <v>96</v>
      </c>
      <c r="AV149" s="12" t="s">
        <v>96</v>
      </c>
      <c r="AW149" s="12" t="s">
        <v>42</v>
      </c>
      <c r="AX149" s="12" t="s">
        <v>93</v>
      </c>
      <c r="AY149" s="260" t="s">
        <v>278</v>
      </c>
    </row>
    <row r="150" spans="2:65" s="1" customFormat="1" ht="32.4" customHeight="1">
      <c r="B150" s="38"/>
      <c r="C150" s="236" t="s">
        <v>309</v>
      </c>
      <c r="D150" s="236" t="s">
        <v>280</v>
      </c>
      <c r="E150" s="237" t="s">
        <v>3438</v>
      </c>
      <c r="F150" s="238" t="s">
        <v>3439</v>
      </c>
      <c r="G150" s="239" t="s">
        <v>370</v>
      </c>
      <c r="H150" s="240">
        <v>5</v>
      </c>
      <c r="I150" s="241"/>
      <c r="J150" s="242">
        <f>ROUND(I150*H150,2)</f>
        <v>0</v>
      </c>
      <c r="K150" s="238" t="s">
        <v>284</v>
      </c>
      <c r="L150" s="43"/>
      <c r="M150" s="243" t="s">
        <v>1</v>
      </c>
      <c r="N150" s="244" t="s">
        <v>51</v>
      </c>
      <c r="O150" s="86"/>
      <c r="P150" s="245">
        <f>O150*H150</f>
        <v>0</v>
      </c>
      <c r="Q150" s="245">
        <v>0.04684</v>
      </c>
      <c r="R150" s="245">
        <f>Q150*H150</f>
        <v>0.2342</v>
      </c>
      <c r="S150" s="245">
        <v>0</v>
      </c>
      <c r="T150" s="246">
        <f>S150*H150</f>
        <v>0</v>
      </c>
      <c r="AR150" s="247" t="s">
        <v>285</v>
      </c>
      <c r="AT150" s="247" t="s">
        <v>280</v>
      </c>
      <c r="AU150" s="247" t="s">
        <v>96</v>
      </c>
      <c r="AY150" s="16" t="s">
        <v>278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6" t="s">
        <v>93</v>
      </c>
      <c r="BK150" s="248">
        <f>ROUND(I150*H150,2)</f>
        <v>0</v>
      </c>
      <c r="BL150" s="16" t="s">
        <v>285</v>
      </c>
      <c r="BM150" s="247" t="s">
        <v>3440</v>
      </c>
    </row>
    <row r="151" spans="2:51" s="12" customFormat="1" ht="12">
      <c r="B151" s="249"/>
      <c r="C151" s="250"/>
      <c r="D151" s="251" t="s">
        <v>291</v>
      </c>
      <c r="E151" s="252" t="s">
        <v>1</v>
      </c>
      <c r="F151" s="253" t="s">
        <v>3441</v>
      </c>
      <c r="G151" s="250"/>
      <c r="H151" s="254">
        <v>5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AT151" s="260" t="s">
        <v>291</v>
      </c>
      <c r="AU151" s="260" t="s">
        <v>96</v>
      </c>
      <c r="AV151" s="12" t="s">
        <v>96</v>
      </c>
      <c r="AW151" s="12" t="s">
        <v>42</v>
      </c>
      <c r="AX151" s="12" t="s">
        <v>93</v>
      </c>
      <c r="AY151" s="260" t="s">
        <v>278</v>
      </c>
    </row>
    <row r="152" spans="2:65" s="1" customFormat="1" ht="21.6" customHeight="1">
      <c r="B152" s="38"/>
      <c r="C152" s="282" t="s">
        <v>316</v>
      </c>
      <c r="D152" s="282" t="s">
        <v>407</v>
      </c>
      <c r="E152" s="283" t="s">
        <v>3442</v>
      </c>
      <c r="F152" s="284" t="s">
        <v>3443</v>
      </c>
      <c r="G152" s="285" t="s">
        <v>370</v>
      </c>
      <c r="H152" s="286">
        <v>5</v>
      </c>
      <c r="I152" s="287"/>
      <c r="J152" s="288">
        <f>ROUND(I152*H152,2)</f>
        <v>0</v>
      </c>
      <c r="K152" s="284" t="s">
        <v>284</v>
      </c>
      <c r="L152" s="289"/>
      <c r="M152" s="290" t="s">
        <v>1</v>
      </c>
      <c r="N152" s="291" t="s">
        <v>51</v>
      </c>
      <c r="O152" s="86"/>
      <c r="P152" s="245">
        <f>O152*H152</f>
        <v>0</v>
      </c>
      <c r="Q152" s="245">
        <v>0.0108</v>
      </c>
      <c r="R152" s="245">
        <f>Q152*H152</f>
        <v>0.054000000000000006</v>
      </c>
      <c r="S152" s="245">
        <v>0</v>
      </c>
      <c r="T152" s="246">
        <f>S152*H152</f>
        <v>0</v>
      </c>
      <c r="AR152" s="247" t="s">
        <v>316</v>
      </c>
      <c r="AT152" s="247" t="s">
        <v>407</v>
      </c>
      <c r="AU152" s="247" t="s">
        <v>96</v>
      </c>
      <c r="AY152" s="16" t="s">
        <v>278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6" t="s">
        <v>93</v>
      </c>
      <c r="BK152" s="248">
        <f>ROUND(I152*H152,2)</f>
        <v>0</v>
      </c>
      <c r="BL152" s="16" t="s">
        <v>285</v>
      </c>
      <c r="BM152" s="247" t="s">
        <v>3444</v>
      </c>
    </row>
    <row r="153" spans="2:65" s="1" customFormat="1" ht="21.6" customHeight="1">
      <c r="B153" s="38"/>
      <c r="C153" s="282" t="s">
        <v>321</v>
      </c>
      <c r="D153" s="282" t="s">
        <v>407</v>
      </c>
      <c r="E153" s="283" t="s">
        <v>3445</v>
      </c>
      <c r="F153" s="284" t="s">
        <v>3446</v>
      </c>
      <c r="G153" s="285" t="s">
        <v>370</v>
      </c>
      <c r="H153" s="286">
        <v>6</v>
      </c>
      <c r="I153" s="287"/>
      <c r="J153" s="288">
        <f>ROUND(I153*H153,2)</f>
        <v>0</v>
      </c>
      <c r="K153" s="284" t="s">
        <v>284</v>
      </c>
      <c r="L153" s="289"/>
      <c r="M153" s="290" t="s">
        <v>1</v>
      </c>
      <c r="N153" s="291" t="s">
        <v>51</v>
      </c>
      <c r="O153" s="86"/>
      <c r="P153" s="245">
        <f>O153*H153</f>
        <v>0</v>
      </c>
      <c r="Q153" s="245">
        <v>0.0112</v>
      </c>
      <c r="R153" s="245">
        <f>Q153*H153</f>
        <v>0.0672</v>
      </c>
      <c r="S153" s="245">
        <v>0</v>
      </c>
      <c r="T153" s="246">
        <f>S153*H153</f>
        <v>0</v>
      </c>
      <c r="AR153" s="247" t="s">
        <v>316</v>
      </c>
      <c r="AT153" s="247" t="s">
        <v>407</v>
      </c>
      <c r="AU153" s="247" t="s">
        <v>96</v>
      </c>
      <c r="AY153" s="16" t="s">
        <v>278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93</v>
      </c>
      <c r="BK153" s="248">
        <f>ROUND(I153*H153,2)</f>
        <v>0</v>
      </c>
      <c r="BL153" s="16" t="s">
        <v>285</v>
      </c>
      <c r="BM153" s="247" t="s">
        <v>3447</v>
      </c>
    </row>
    <row r="154" spans="2:51" s="12" customFormat="1" ht="12">
      <c r="B154" s="249"/>
      <c r="C154" s="250"/>
      <c r="D154" s="251" t="s">
        <v>291</v>
      </c>
      <c r="E154" s="252" t="s">
        <v>1</v>
      </c>
      <c r="F154" s="253" t="s">
        <v>3448</v>
      </c>
      <c r="G154" s="250"/>
      <c r="H154" s="254">
        <v>6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AT154" s="260" t="s">
        <v>291</v>
      </c>
      <c r="AU154" s="260" t="s">
        <v>96</v>
      </c>
      <c r="AV154" s="12" t="s">
        <v>96</v>
      </c>
      <c r="AW154" s="12" t="s">
        <v>42</v>
      </c>
      <c r="AX154" s="12" t="s">
        <v>93</v>
      </c>
      <c r="AY154" s="260" t="s">
        <v>278</v>
      </c>
    </row>
    <row r="155" spans="2:63" s="11" customFormat="1" ht="22.8" customHeight="1">
      <c r="B155" s="220"/>
      <c r="C155" s="221"/>
      <c r="D155" s="222" t="s">
        <v>85</v>
      </c>
      <c r="E155" s="234" t="s">
        <v>321</v>
      </c>
      <c r="F155" s="234" t="s">
        <v>770</v>
      </c>
      <c r="G155" s="221"/>
      <c r="H155" s="221"/>
      <c r="I155" s="224"/>
      <c r="J155" s="235">
        <f>BK155</f>
        <v>0</v>
      </c>
      <c r="K155" s="221"/>
      <c r="L155" s="226"/>
      <c r="M155" s="227"/>
      <c r="N155" s="228"/>
      <c r="O155" s="228"/>
      <c r="P155" s="229">
        <f>SUM(P156:P174)</f>
        <v>0</v>
      </c>
      <c r="Q155" s="228"/>
      <c r="R155" s="229">
        <f>SUM(R156:R174)</f>
        <v>0</v>
      </c>
      <c r="S155" s="228"/>
      <c r="T155" s="230">
        <f>SUM(T156:T174)</f>
        <v>15.286037000000002</v>
      </c>
      <c r="AR155" s="231" t="s">
        <v>93</v>
      </c>
      <c r="AT155" s="232" t="s">
        <v>85</v>
      </c>
      <c r="AU155" s="232" t="s">
        <v>93</v>
      </c>
      <c r="AY155" s="231" t="s">
        <v>278</v>
      </c>
      <c r="BK155" s="233">
        <f>SUM(BK156:BK174)</f>
        <v>0</v>
      </c>
    </row>
    <row r="156" spans="2:65" s="1" customFormat="1" ht="43.2" customHeight="1">
      <c r="B156" s="38"/>
      <c r="C156" s="236" t="s">
        <v>326</v>
      </c>
      <c r="D156" s="236" t="s">
        <v>280</v>
      </c>
      <c r="E156" s="237" t="s">
        <v>834</v>
      </c>
      <c r="F156" s="238" t="s">
        <v>835</v>
      </c>
      <c r="G156" s="239" t="s">
        <v>312</v>
      </c>
      <c r="H156" s="240">
        <v>8.017</v>
      </c>
      <c r="I156" s="241"/>
      <c r="J156" s="242">
        <f>ROUND(I156*H156,2)</f>
        <v>0</v>
      </c>
      <c r="K156" s="238" t="s">
        <v>284</v>
      </c>
      <c r="L156" s="43"/>
      <c r="M156" s="243" t="s">
        <v>1</v>
      </c>
      <c r="N156" s="244" t="s">
        <v>51</v>
      </c>
      <c r="O156" s="86"/>
      <c r="P156" s="245">
        <f>O156*H156</f>
        <v>0</v>
      </c>
      <c r="Q156" s="245">
        <v>0</v>
      </c>
      <c r="R156" s="245">
        <f>Q156*H156</f>
        <v>0</v>
      </c>
      <c r="S156" s="245">
        <v>0.131</v>
      </c>
      <c r="T156" s="246">
        <f>S156*H156</f>
        <v>1.050227</v>
      </c>
      <c r="AR156" s="247" t="s">
        <v>285</v>
      </c>
      <c r="AT156" s="247" t="s">
        <v>280</v>
      </c>
      <c r="AU156" s="247" t="s">
        <v>96</v>
      </c>
      <c r="AY156" s="16" t="s">
        <v>278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93</v>
      </c>
      <c r="BK156" s="248">
        <f>ROUND(I156*H156,2)</f>
        <v>0</v>
      </c>
      <c r="BL156" s="16" t="s">
        <v>285</v>
      </c>
      <c r="BM156" s="247" t="s">
        <v>3449</v>
      </c>
    </row>
    <row r="157" spans="2:51" s="12" customFormat="1" ht="12">
      <c r="B157" s="249"/>
      <c r="C157" s="250"/>
      <c r="D157" s="251" t="s">
        <v>291</v>
      </c>
      <c r="E157" s="252" t="s">
        <v>1</v>
      </c>
      <c r="F157" s="253" t="s">
        <v>3450</v>
      </c>
      <c r="G157" s="250"/>
      <c r="H157" s="254">
        <v>6.531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AT157" s="260" t="s">
        <v>291</v>
      </c>
      <c r="AU157" s="260" t="s">
        <v>96</v>
      </c>
      <c r="AV157" s="12" t="s">
        <v>96</v>
      </c>
      <c r="AW157" s="12" t="s">
        <v>42</v>
      </c>
      <c r="AX157" s="12" t="s">
        <v>86</v>
      </c>
      <c r="AY157" s="260" t="s">
        <v>278</v>
      </c>
    </row>
    <row r="158" spans="2:51" s="12" customFormat="1" ht="12">
      <c r="B158" s="249"/>
      <c r="C158" s="250"/>
      <c r="D158" s="251" t="s">
        <v>291</v>
      </c>
      <c r="E158" s="252" t="s">
        <v>1</v>
      </c>
      <c r="F158" s="253" t="s">
        <v>3451</v>
      </c>
      <c r="G158" s="250"/>
      <c r="H158" s="254">
        <v>1.486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AT158" s="260" t="s">
        <v>291</v>
      </c>
      <c r="AU158" s="260" t="s">
        <v>96</v>
      </c>
      <c r="AV158" s="12" t="s">
        <v>96</v>
      </c>
      <c r="AW158" s="12" t="s">
        <v>42</v>
      </c>
      <c r="AX158" s="12" t="s">
        <v>86</v>
      </c>
      <c r="AY158" s="260" t="s">
        <v>278</v>
      </c>
    </row>
    <row r="159" spans="2:51" s="14" customFormat="1" ht="12">
      <c r="B159" s="271"/>
      <c r="C159" s="272"/>
      <c r="D159" s="251" t="s">
        <v>291</v>
      </c>
      <c r="E159" s="273" t="s">
        <v>1</v>
      </c>
      <c r="F159" s="274" t="s">
        <v>361</v>
      </c>
      <c r="G159" s="272"/>
      <c r="H159" s="275">
        <v>8.017</v>
      </c>
      <c r="I159" s="276"/>
      <c r="J159" s="272"/>
      <c r="K159" s="272"/>
      <c r="L159" s="277"/>
      <c r="M159" s="278"/>
      <c r="N159" s="279"/>
      <c r="O159" s="279"/>
      <c r="P159" s="279"/>
      <c r="Q159" s="279"/>
      <c r="R159" s="279"/>
      <c r="S159" s="279"/>
      <c r="T159" s="280"/>
      <c r="AT159" s="281" t="s">
        <v>291</v>
      </c>
      <c r="AU159" s="281" t="s">
        <v>96</v>
      </c>
      <c r="AV159" s="14" t="s">
        <v>285</v>
      </c>
      <c r="AW159" s="14" t="s">
        <v>42</v>
      </c>
      <c r="AX159" s="14" t="s">
        <v>93</v>
      </c>
      <c r="AY159" s="281" t="s">
        <v>278</v>
      </c>
    </row>
    <row r="160" spans="2:65" s="1" customFormat="1" ht="21.6" customHeight="1">
      <c r="B160" s="38"/>
      <c r="C160" s="236" t="s">
        <v>330</v>
      </c>
      <c r="D160" s="236" t="s">
        <v>280</v>
      </c>
      <c r="E160" s="237" t="s">
        <v>3452</v>
      </c>
      <c r="F160" s="238" t="s">
        <v>3453</v>
      </c>
      <c r="G160" s="239" t="s">
        <v>289</v>
      </c>
      <c r="H160" s="240">
        <v>0.12</v>
      </c>
      <c r="I160" s="241"/>
      <c r="J160" s="242">
        <f>ROUND(I160*H160,2)</f>
        <v>0</v>
      </c>
      <c r="K160" s="238" t="s">
        <v>284</v>
      </c>
      <c r="L160" s="43"/>
      <c r="M160" s="243" t="s">
        <v>1</v>
      </c>
      <c r="N160" s="244" t="s">
        <v>51</v>
      </c>
      <c r="O160" s="86"/>
      <c r="P160" s="245">
        <f>O160*H160</f>
        <v>0</v>
      </c>
      <c r="Q160" s="245">
        <v>0</v>
      </c>
      <c r="R160" s="245">
        <f>Q160*H160</f>
        <v>0</v>
      </c>
      <c r="S160" s="245">
        <v>2.2</v>
      </c>
      <c r="T160" s="246">
        <f>S160*H160</f>
        <v>0.264</v>
      </c>
      <c r="AR160" s="247" t="s">
        <v>285</v>
      </c>
      <c r="AT160" s="247" t="s">
        <v>280</v>
      </c>
      <c r="AU160" s="247" t="s">
        <v>96</v>
      </c>
      <c r="AY160" s="16" t="s">
        <v>278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6" t="s">
        <v>93</v>
      </c>
      <c r="BK160" s="248">
        <f>ROUND(I160*H160,2)</f>
        <v>0</v>
      </c>
      <c r="BL160" s="16" t="s">
        <v>285</v>
      </c>
      <c r="BM160" s="247" t="s">
        <v>3454</v>
      </c>
    </row>
    <row r="161" spans="2:51" s="12" customFormat="1" ht="12">
      <c r="B161" s="249"/>
      <c r="C161" s="250"/>
      <c r="D161" s="251" t="s">
        <v>291</v>
      </c>
      <c r="E161" s="252" t="s">
        <v>1</v>
      </c>
      <c r="F161" s="253" t="s">
        <v>3455</v>
      </c>
      <c r="G161" s="250"/>
      <c r="H161" s="254">
        <v>0.12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AT161" s="260" t="s">
        <v>291</v>
      </c>
      <c r="AU161" s="260" t="s">
        <v>96</v>
      </c>
      <c r="AV161" s="12" t="s">
        <v>96</v>
      </c>
      <c r="AW161" s="12" t="s">
        <v>42</v>
      </c>
      <c r="AX161" s="12" t="s">
        <v>93</v>
      </c>
      <c r="AY161" s="260" t="s">
        <v>278</v>
      </c>
    </row>
    <row r="162" spans="2:65" s="1" customFormat="1" ht="32.4" customHeight="1">
      <c r="B162" s="38"/>
      <c r="C162" s="236" t="s">
        <v>336</v>
      </c>
      <c r="D162" s="236" t="s">
        <v>280</v>
      </c>
      <c r="E162" s="237" t="s">
        <v>3456</v>
      </c>
      <c r="F162" s="238" t="s">
        <v>3457</v>
      </c>
      <c r="G162" s="239" t="s">
        <v>312</v>
      </c>
      <c r="H162" s="240">
        <v>39.77</v>
      </c>
      <c r="I162" s="241"/>
      <c r="J162" s="242">
        <f>ROUND(I162*H162,2)</f>
        <v>0</v>
      </c>
      <c r="K162" s="238" t="s">
        <v>284</v>
      </c>
      <c r="L162" s="43"/>
      <c r="M162" s="243" t="s">
        <v>1</v>
      </c>
      <c r="N162" s="244" t="s">
        <v>51</v>
      </c>
      <c r="O162" s="86"/>
      <c r="P162" s="245">
        <f>O162*H162</f>
        <v>0</v>
      </c>
      <c r="Q162" s="245">
        <v>0</v>
      </c>
      <c r="R162" s="245">
        <f>Q162*H162</f>
        <v>0</v>
      </c>
      <c r="S162" s="245">
        <v>0.09</v>
      </c>
      <c r="T162" s="246">
        <f>S162*H162</f>
        <v>3.5793000000000004</v>
      </c>
      <c r="AR162" s="247" t="s">
        <v>285</v>
      </c>
      <c r="AT162" s="247" t="s">
        <v>280</v>
      </c>
      <c r="AU162" s="247" t="s">
        <v>96</v>
      </c>
      <c r="AY162" s="16" t="s">
        <v>278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6" t="s">
        <v>93</v>
      </c>
      <c r="BK162" s="248">
        <f>ROUND(I162*H162,2)</f>
        <v>0</v>
      </c>
      <c r="BL162" s="16" t="s">
        <v>285</v>
      </c>
      <c r="BM162" s="247" t="s">
        <v>3458</v>
      </c>
    </row>
    <row r="163" spans="2:65" s="1" customFormat="1" ht="43.2" customHeight="1">
      <c r="B163" s="38"/>
      <c r="C163" s="236" t="s">
        <v>342</v>
      </c>
      <c r="D163" s="236" t="s">
        <v>280</v>
      </c>
      <c r="E163" s="237" t="s">
        <v>3459</v>
      </c>
      <c r="F163" s="238" t="s">
        <v>3460</v>
      </c>
      <c r="G163" s="239" t="s">
        <v>312</v>
      </c>
      <c r="H163" s="240">
        <v>39.77</v>
      </c>
      <c r="I163" s="241"/>
      <c r="J163" s="242">
        <f>ROUND(I163*H163,2)</f>
        <v>0</v>
      </c>
      <c r="K163" s="238" t="s">
        <v>284</v>
      </c>
      <c r="L163" s="43"/>
      <c r="M163" s="243" t="s">
        <v>1</v>
      </c>
      <c r="N163" s="244" t="s">
        <v>51</v>
      </c>
      <c r="O163" s="86"/>
      <c r="P163" s="245">
        <f>O163*H163</f>
        <v>0</v>
      </c>
      <c r="Q163" s="245">
        <v>0</v>
      </c>
      <c r="R163" s="245">
        <f>Q163*H163</f>
        <v>0</v>
      </c>
      <c r="S163" s="245">
        <v>0.035</v>
      </c>
      <c r="T163" s="246">
        <f>S163*H163</f>
        <v>1.3919500000000002</v>
      </c>
      <c r="AR163" s="247" t="s">
        <v>285</v>
      </c>
      <c r="AT163" s="247" t="s">
        <v>280</v>
      </c>
      <c r="AU163" s="247" t="s">
        <v>96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285</v>
      </c>
      <c r="BM163" s="247" t="s">
        <v>3461</v>
      </c>
    </row>
    <row r="164" spans="2:65" s="1" customFormat="1" ht="43.2" customHeight="1">
      <c r="B164" s="38"/>
      <c r="C164" s="236" t="s">
        <v>348</v>
      </c>
      <c r="D164" s="236" t="s">
        <v>280</v>
      </c>
      <c r="E164" s="237" t="s">
        <v>3462</v>
      </c>
      <c r="F164" s="238" t="s">
        <v>3463</v>
      </c>
      <c r="G164" s="239" t="s">
        <v>312</v>
      </c>
      <c r="H164" s="240">
        <v>3.24</v>
      </c>
      <c r="I164" s="241"/>
      <c r="J164" s="242">
        <f>ROUND(I164*H164,2)</f>
        <v>0</v>
      </c>
      <c r="K164" s="238" t="s">
        <v>284</v>
      </c>
      <c r="L164" s="43"/>
      <c r="M164" s="243" t="s">
        <v>1</v>
      </c>
      <c r="N164" s="244" t="s">
        <v>51</v>
      </c>
      <c r="O164" s="86"/>
      <c r="P164" s="245">
        <f>O164*H164</f>
        <v>0</v>
      </c>
      <c r="Q164" s="245">
        <v>0</v>
      </c>
      <c r="R164" s="245">
        <f>Q164*H164</f>
        <v>0</v>
      </c>
      <c r="S164" s="245">
        <v>0.062</v>
      </c>
      <c r="T164" s="246">
        <f>S164*H164</f>
        <v>0.20088</v>
      </c>
      <c r="AR164" s="247" t="s">
        <v>285</v>
      </c>
      <c r="AT164" s="247" t="s">
        <v>280</v>
      </c>
      <c r="AU164" s="247" t="s">
        <v>96</v>
      </c>
      <c r="AY164" s="16" t="s">
        <v>278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6" t="s">
        <v>93</v>
      </c>
      <c r="BK164" s="248">
        <f>ROUND(I164*H164,2)</f>
        <v>0</v>
      </c>
      <c r="BL164" s="16" t="s">
        <v>285</v>
      </c>
      <c r="BM164" s="247" t="s">
        <v>3464</v>
      </c>
    </row>
    <row r="165" spans="2:51" s="12" customFormat="1" ht="12">
      <c r="B165" s="249"/>
      <c r="C165" s="250"/>
      <c r="D165" s="251" t="s">
        <v>291</v>
      </c>
      <c r="E165" s="252" t="s">
        <v>1</v>
      </c>
      <c r="F165" s="253" t="s">
        <v>3465</v>
      </c>
      <c r="G165" s="250"/>
      <c r="H165" s="254">
        <v>3.24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AT165" s="260" t="s">
        <v>291</v>
      </c>
      <c r="AU165" s="260" t="s">
        <v>96</v>
      </c>
      <c r="AV165" s="12" t="s">
        <v>96</v>
      </c>
      <c r="AW165" s="12" t="s">
        <v>42</v>
      </c>
      <c r="AX165" s="12" t="s">
        <v>93</v>
      </c>
      <c r="AY165" s="260" t="s">
        <v>278</v>
      </c>
    </row>
    <row r="166" spans="2:65" s="1" customFormat="1" ht="32.4" customHeight="1">
      <c r="B166" s="38"/>
      <c r="C166" s="236" t="s">
        <v>8</v>
      </c>
      <c r="D166" s="236" t="s">
        <v>280</v>
      </c>
      <c r="E166" s="237" t="s">
        <v>869</v>
      </c>
      <c r="F166" s="238" t="s">
        <v>870</v>
      </c>
      <c r="G166" s="239" t="s">
        <v>312</v>
      </c>
      <c r="H166" s="240">
        <v>7.88</v>
      </c>
      <c r="I166" s="241"/>
      <c r="J166" s="242">
        <f>ROUND(I166*H166,2)</f>
        <v>0</v>
      </c>
      <c r="K166" s="238" t="s">
        <v>284</v>
      </c>
      <c r="L166" s="43"/>
      <c r="M166" s="243" t="s">
        <v>1</v>
      </c>
      <c r="N166" s="244" t="s">
        <v>51</v>
      </c>
      <c r="O166" s="86"/>
      <c r="P166" s="245">
        <f>O166*H166</f>
        <v>0</v>
      </c>
      <c r="Q166" s="245">
        <v>0</v>
      </c>
      <c r="R166" s="245">
        <f>Q166*H166</f>
        <v>0</v>
      </c>
      <c r="S166" s="245">
        <v>0.076</v>
      </c>
      <c r="T166" s="246">
        <f>S166*H166</f>
        <v>0.59888</v>
      </c>
      <c r="AR166" s="247" t="s">
        <v>285</v>
      </c>
      <c r="AT166" s="247" t="s">
        <v>280</v>
      </c>
      <c r="AU166" s="247" t="s">
        <v>96</v>
      </c>
      <c r="AY166" s="16" t="s">
        <v>278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93</v>
      </c>
      <c r="BK166" s="248">
        <f>ROUND(I166*H166,2)</f>
        <v>0</v>
      </c>
      <c r="BL166" s="16" t="s">
        <v>285</v>
      </c>
      <c r="BM166" s="247" t="s">
        <v>3466</v>
      </c>
    </row>
    <row r="167" spans="2:51" s="12" customFormat="1" ht="12">
      <c r="B167" s="249"/>
      <c r="C167" s="250"/>
      <c r="D167" s="251" t="s">
        <v>291</v>
      </c>
      <c r="E167" s="252" t="s">
        <v>1</v>
      </c>
      <c r="F167" s="253" t="s">
        <v>3467</v>
      </c>
      <c r="G167" s="250"/>
      <c r="H167" s="254">
        <v>8.274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291</v>
      </c>
      <c r="AU167" s="260" t="s">
        <v>96</v>
      </c>
      <c r="AV167" s="12" t="s">
        <v>96</v>
      </c>
      <c r="AW167" s="12" t="s">
        <v>42</v>
      </c>
      <c r="AX167" s="12" t="s">
        <v>86</v>
      </c>
      <c r="AY167" s="260" t="s">
        <v>278</v>
      </c>
    </row>
    <row r="168" spans="2:51" s="12" customFormat="1" ht="12">
      <c r="B168" s="249"/>
      <c r="C168" s="250"/>
      <c r="D168" s="251" t="s">
        <v>291</v>
      </c>
      <c r="E168" s="252" t="s">
        <v>1</v>
      </c>
      <c r="F168" s="253" t="s">
        <v>3468</v>
      </c>
      <c r="G168" s="250"/>
      <c r="H168" s="254">
        <v>7.88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AT168" s="260" t="s">
        <v>291</v>
      </c>
      <c r="AU168" s="260" t="s">
        <v>96</v>
      </c>
      <c r="AV168" s="12" t="s">
        <v>96</v>
      </c>
      <c r="AW168" s="12" t="s">
        <v>42</v>
      </c>
      <c r="AX168" s="12" t="s">
        <v>93</v>
      </c>
      <c r="AY168" s="260" t="s">
        <v>278</v>
      </c>
    </row>
    <row r="169" spans="2:65" s="1" customFormat="1" ht="43.2" customHeight="1">
      <c r="B169" s="38"/>
      <c r="C169" s="236" t="s">
        <v>362</v>
      </c>
      <c r="D169" s="236" t="s">
        <v>280</v>
      </c>
      <c r="E169" s="237" t="s">
        <v>3469</v>
      </c>
      <c r="F169" s="238" t="s">
        <v>3470</v>
      </c>
      <c r="G169" s="239" t="s">
        <v>312</v>
      </c>
      <c r="H169" s="240">
        <v>120.6</v>
      </c>
      <c r="I169" s="241"/>
      <c r="J169" s="242">
        <f>ROUND(I169*H169,2)</f>
        <v>0</v>
      </c>
      <c r="K169" s="238" t="s">
        <v>284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</v>
      </c>
      <c r="R169" s="245">
        <f>Q169*H169</f>
        <v>0</v>
      </c>
      <c r="S169" s="245">
        <v>0.068</v>
      </c>
      <c r="T169" s="246">
        <f>S169*H169</f>
        <v>8.200800000000001</v>
      </c>
      <c r="AR169" s="247" t="s">
        <v>285</v>
      </c>
      <c r="AT169" s="247" t="s">
        <v>280</v>
      </c>
      <c r="AU169" s="247" t="s">
        <v>96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285</v>
      </c>
      <c r="BM169" s="247" t="s">
        <v>3471</v>
      </c>
    </row>
    <row r="170" spans="2:51" s="12" customFormat="1" ht="12">
      <c r="B170" s="249"/>
      <c r="C170" s="250"/>
      <c r="D170" s="251" t="s">
        <v>291</v>
      </c>
      <c r="E170" s="252" t="s">
        <v>1</v>
      </c>
      <c r="F170" s="253" t="s">
        <v>3472</v>
      </c>
      <c r="G170" s="250"/>
      <c r="H170" s="254">
        <v>42.39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AT170" s="260" t="s">
        <v>291</v>
      </c>
      <c r="AU170" s="260" t="s">
        <v>96</v>
      </c>
      <c r="AV170" s="12" t="s">
        <v>96</v>
      </c>
      <c r="AW170" s="12" t="s">
        <v>42</v>
      </c>
      <c r="AX170" s="12" t="s">
        <v>86</v>
      </c>
      <c r="AY170" s="260" t="s">
        <v>278</v>
      </c>
    </row>
    <row r="171" spans="2:51" s="12" customFormat="1" ht="12">
      <c r="B171" s="249"/>
      <c r="C171" s="250"/>
      <c r="D171" s="251" t="s">
        <v>291</v>
      </c>
      <c r="E171" s="252" t="s">
        <v>1</v>
      </c>
      <c r="F171" s="253" t="s">
        <v>3473</v>
      </c>
      <c r="G171" s="250"/>
      <c r="H171" s="254">
        <v>15.03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AT171" s="260" t="s">
        <v>291</v>
      </c>
      <c r="AU171" s="260" t="s">
        <v>96</v>
      </c>
      <c r="AV171" s="12" t="s">
        <v>96</v>
      </c>
      <c r="AW171" s="12" t="s">
        <v>42</v>
      </c>
      <c r="AX171" s="12" t="s">
        <v>86</v>
      </c>
      <c r="AY171" s="260" t="s">
        <v>278</v>
      </c>
    </row>
    <row r="172" spans="2:51" s="12" customFormat="1" ht="12">
      <c r="B172" s="249"/>
      <c r="C172" s="250"/>
      <c r="D172" s="251" t="s">
        <v>291</v>
      </c>
      <c r="E172" s="252" t="s">
        <v>1</v>
      </c>
      <c r="F172" s="253" t="s">
        <v>3474</v>
      </c>
      <c r="G172" s="250"/>
      <c r="H172" s="254">
        <v>11.52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AT172" s="260" t="s">
        <v>291</v>
      </c>
      <c r="AU172" s="260" t="s">
        <v>96</v>
      </c>
      <c r="AV172" s="12" t="s">
        <v>96</v>
      </c>
      <c r="AW172" s="12" t="s">
        <v>42</v>
      </c>
      <c r="AX172" s="12" t="s">
        <v>86</v>
      </c>
      <c r="AY172" s="260" t="s">
        <v>278</v>
      </c>
    </row>
    <row r="173" spans="2:51" s="12" customFormat="1" ht="12">
      <c r="B173" s="249"/>
      <c r="C173" s="250"/>
      <c r="D173" s="251" t="s">
        <v>291</v>
      </c>
      <c r="E173" s="252" t="s">
        <v>1</v>
      </c>
      <c r="F173" s="253" t="s">
        <v>3475</v>
      </c>
      <c r="G173" s="250"/>
      <c r="H173" s="254">
        <v>51.66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AT173" s="260" t="s">
        <v>291</v>
      </c>
      <c r="AU173" s="260" t="s">
        <v>96</v>
      </c>
      <c r="AV173" s="12" t="s">
        <v>96</v>
      </c>
      <c r="AW173" s="12" t="s">
        <v>42</v>
      </c>
      <c r="AX173" s="12" t="s">
        <v>86</v>
      </c>
      <c r="AY173" s="260" t="s">
        <v>278</v>
      </c>
    </row>
    <row r="174" spans="2:51" s="14" customFormat="1" ht="12">
      <c r="B174" s="271"/>
      <c r="C174" s="272"/>
      <c r="D174" s="251" t="s">
        <v>291</v>
      </c>
      <c r="E174" s="273" t="s">
        <v>1</v>
      </c>
      <c r="F174" s="274" t="s">
        <v>361</v>
      </c>
      <c r="G174" s="272"/>
      <c r="H174" s="275">
        <v>120.6</v>
      </c>
      <c r="I174" s="276"/>
      <c r="J174" s="272"/>
      <c r="K174" s="272"/>
      <c r="L174" s="277"/>
      <c r="M174" s="278"/>
      <c r="N174" s="279"/>
      <c r="O174" s="279"/>
      <c r="P174" s="279"/>
      <c r="Q174" s="279"/>
      <c r="R174" s="279"/>
      <c r="S174" s="279"/>
      <c r="T174" s="280"/>
      <c r="AT174" s="281" t="s">
        <v>291</v>
      </c>
      <c r="AU174" s="281" t="s">
        <v>96</v>
      </c>
      <c r="AV174" s="14" t="s">
        <v>285</v>
      </c>
      <c r="AW174" s="14" t="s">
        <v>42</v>
      </c>
      <c r="AX174" s="14" t="s">
        <v>93</v>
      </c>
      <c r="AY174" s="281" t="s">
        <v>278</v>
      </c>
    </row>
    <row r="175" spans="2:63" s="11" customFormat="1" ht="22.8" customHeight="1">
      <c r="B175" s="220"/>
      <c r="C175" s="221"/>
      <c r="D175" s="222" t="s">
        <v>85</v>
      </c>
      <c r="E175" s="234" t="s">
        <v>917</v>
      </c>
      <c r="F175" s="234" t="s">
        <v>918</v>
      </c>
      <c r="G175" s="221"/>
      <c r="H175" s="221"/>
      <c r="I175" s="224"/>
      <c r="J175" s="235">
        <f>BK175</f>
        <v>0</v>
      </c>
      <c r="K175" s="221"/>
      <c r="L175" s="226"/>
      <c r="M175" s="227"/>
      <c r="N175" s="228"/>
      <c r="O175" s="228"/>
      <c r="P175" s="229">
        <f>SUM(P176:P185)</f>
        <v>0</v>
      </c>
      <c r="Q175" s="228"/>
      <c r="R175" s="229">
        <f>SUM(R176:R185)</f>
        <v>0</v>
      </c>
      <c r="S175" s="228"/>
      <c r="T175" s="230">
        <f>SUM(T176:T185)</f>
        <v>0</v>
      </c>
      <c r="AR175" s="231" t="s">
        <v>93</v>
      </c>
      <c r="AT175" s="232" t="s">
        <v>85</v>
      </c>
      <c r="AU175" s="232" t="s">
        <v>93</v>
      </c>
      <c r="AY175" s="231" t="s">
        <v>278</v>
      </c>
      <c r="BK175" s="233">
        <f>SUM(BK176:BK185)</f>
        <v>0</v>
      </c>
    </row>
    <row r="176" spans="2:65" s="1" customFormat="1" ht="32.4" customHeight="1">
      <c r="B176" s="38"/>
      <c r="C176" s="236" t="s">
        <v>367</v>
      </c>
      <c r="D176" s="236" t="s">
        <v>280</v>
      </c>
      <c r="E176" s="237" t="s">
        <v>3476</v>
      </c>
      <c r="F176" s="238" t="s">
        <v>3477</v>
      </c>
      <c r="G176" s="239" t="s">
        <v>333</v>
      </c>
      <c r="H176" s="240">
        <v>15.574</v>
      </c>
      <c r="I176" s="241"/>
      <c r="J176" s="242">
        <f>ROUND(I176*H176,2)</f>
        <v>0</v>
      </c>
      <c r="K176" s="238" t="s">
        <v>284</v>
      </c>
      <c r="L176" s="43"/>
      <c r="M176" s="243" t="s">
        <v>1</v>
      </c>
      <c r="N176" s="244" t="s">
        <v>51</v>
      </c>
      <c r="O176" s="86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AR176" s="247" t="s">
        <v>285</v>
      </c>
      <c r="AT176" s="247" t="s">
        <v>280</v>
      </c>
      <c r="AU176" s="247" t="s">
        <v>96</v>
      </c>
      <c r="AY176" s="16" t="s">
        <v>278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6" t="s">
        <v>93</v>
      </c>
      <c r="BK176" s="248">
        <f>ROUND(I176*H176,2)</f>
        <v>0</v>
      </c>
      <c r="BL176" s="16" t="s">
        <v>285</v>
      </c>
      <c r="BM176" s="247" t="s">
        <v>3478</v>
      </c>
    </row>
    <row r="177" spans="2:65" s="1" customFormat="1" ht="32.4" customHeight="1">
      <c r="B177" s="38"/>
      <c r="C177" s="236" t="s">
        <v>373</v>
      </c>
      <c r="D177" s="236" t="s">
        <v>280</v>
      </c>
      <c r="E177" s="237" t="s">
        <v>924</v>
      </c>
      <c r="F177" s="238" t="s">
        <v>925</v>
      </c>
      <c r="G177" s="239" t="s">
        <v>333</v>
      </c>
      <c r="H177" s="240">
        <v>15.574</v>
      </c>
      <c r="I177" s="241"/>
      <c r="J177" s="242">
        <f>ROUND(I177*H177,2)</f>
        <v>0</v>
      </c>
      <c r="K177" s="238" t="s">
        <v>284</v>
      </c>
      <c r="L177" s="43"/>
      <c r="M177" s="243" t="s">
        <v>1</v>
      </c>
      <c r="N177" s="244" t="s">
        <v>51</v>
      </c>
      <c r="O177" s="86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47" t="s">
        <v>285</v>
      </c>
      <c r="AT177" s="247" t="s">
        <v>280</v>
      </c>
      <c r="AU177" s="247" t="s">
        <v>96</v>
      </c>
      <c r="AY177" s="16" t="s">
        <v>278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6" t="s">
        <v>93</v>
      </c>
      <c r="BK177" s="248">
        <f>ROUND(I177*H177,2)</f>
        <v>0</v>
      </c>
      <c r="BL177" s="16" t="s">
        <v>285</v>
      </c>
      <c r="BM177" s="247" t="s">
        <v>3479</v>
      </c>
    </row>
    <row r="178" spans="2:65" s="1" customFormat="1" ht="43.2" customHeight="1">
      <c r="B178" s="38"/>
      <c r="C178" s="236" t="s">
        <v>377</v>
      </c>
      <c r="D178" s="236" t="s">
        <v>280</v>
      </c>
      <c r="E178" s="237" t="s">
        <v>928</v>
      </c>
      <c r="F178" s="238" t="s">
        <v>3480</v>
      </c>
      <c r="G178" s="239" t="s">
        <v>333</v>
      </c>
      <c r="H178" s="240">
        <v>140.166</v>
      </c>
      <c r="I178" s="241"/>
      <c r="J178" s="242">
        <f>ROUND(I178*H178,2)</f>
        <v>0</v>
      </c>
      <c r="K178" s="238" t="s">
        <v>284</v>
      </c>
      <c r="L178" s="43"/>
      <c r="M178" s="243" t="s">
        <v>1</v>
      </c>
      <c r="N178" s="244" t="s">
        <v>51</v>
      </c>
      <c r="O178" s="86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AR178" s="247" t="s">
        <v>285</v>
      </c>
      <c r="AT178" s="247" t="s">
        <v>280</v>
      </c>
      <c r="AU178" s="247" t="s">
        <v>96</v>
      </c>
      <c r="AY178" s="16" t="s">
        <v>278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6" t="s">
        <v>93</v>
      </c>
      <c r="BK178" s="248">
        <f>ROUND(I178*H178,2)</f>
        <v>0</v>
      </c>
      <c r="BL178" s="16" t="s">
        <v>285</v>
      </c>
      <c r="BM178" s="247" t="s">
        <v>3481</v>
      </c>
    </row>
    <row r="179" spans="2:51" s="12" customFormat="1" ht="12">
      <c r="B179" s="249"/>
      <c r="C179" s="250"/>
      <c r="D179" s="251" t="s">
        <v>291</v>
      </c>
      <c r="E179" s="250"/>
      <c r="F179" s="253" t="s">
        <v>3482</v>
      </c>
      <c r="G179" s="250"/>
      <c r="H179" s="254">
        <v>140.166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AT179" s="260" t="s">
        <v>291</v>
      </c>
      <c r="AU179" s="260" t="s">
        <v>96</v>
      </c>
      <c r="AV179" s="12" t="s">
        <v>96</v>
      </c>
      <c r="AW179" s="12" t="s">
        <v>4</v>
      </c>
      <c r="AX179" s="12" t="s">
        <v>93</v>
      </c>
      <c r="AY179" s="260" t="s">
        <v>278</v>
      </c>
    </row>
    <row r="180" spans="2:65" s="1" customFormat="1" ht="43.2" customHeight="1">
      <c r="B180" s="38"/>
      <c r="C180" s="236" t="s">
        <v>382</v>
      </c>
      <c r="D180" s="236" t="s">
        <v>280</v>
      </c>
      <c r="E180" s="237" t="s">
        <v>933</v>
      </c>
      <c r="F180" s="238" t="s">
        <v>934</v>
      </c>
      <c r="G180" s="239" t="s">
        <v>333</v>
      </c>
      <c r="H180" s="240">
        <v>1.557</v>
      </c>
      <c r="I180" s="241"/>
      <c r="J180" s="242">
        <f>ROUND(I180*H180,2)</f>
        <v>0</v>
      </c>
      <c r="K180" s="238" t="s">
        <v>284</v>
      </c>
      <c r="L180" s="43"/>
      <c r="M180" s="243" t="s">
        <v>1</v>
      </c>
      <c r="N180" s="244" t="s">
        <v>51</v>
      </c>
      <c r="O180" s="86"/>
      <c r="P180" s="245">
        <f>O180*H180</f>
        <v>0</v>
      </c>
      <c r="Q180" s="245">
        <v>0</v>
      </c>
      <c r="R180" s="245">
        <f>Q180*H180</f>
        <v>0</v>
      </c>
      <c r="S180" s="245">
        <v>0</v>
      </c>
      <c r="T180" s="246">
        <f>S180*H180</f>
        <v>0</v>
      </c>
      <c r="AR180" s="247" t="s">
        <v>285</v>
      </c>
      <c r="AT180" s="247" t="s">
        <v>280</v>
      </c>
      <c r="AU180" s="247" t="s">
        <v>96</v>
      </c>
      <c r="AY180" s="16" t="s">
        <v>278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6" t="s">
        <v>93</v>
      </c>
      <c r="BK180" s="248">
        <f>ROUND(I180*H180,2)</f>
        <v>0</v>
      </c>
      <c r="BL180" s="16" t="s">
        <v>285</v>
      </c>
      <c r="BM180" s="247" t="s">
        <v>3483</v>
      </c>
    </row>
    <row r="181" spans="2:51" s="12" customFormat="1" ht="12">
      <c r="B181" s="249"/>
      <c r="C181" s="250"/>
      <c r="D181" s="251" t="s">
        <v>291</v>
      </c>
      <c r="E181" s="250"/>
      <c r="F181" s="253" t="s">
        <v>3484</v>
      </c>
      <c r="G181" s="250"/>
      <c r="H181" s="254">
        <v>1.557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AT181" s="260" t="s">
        <v>291</v>
      </c>
      <c r="AU181" s="260" t="s">
        <v>96</v>
      </c>
      <c r="AV181" s="12" t="s">
        <v>96</v>
      </c>
      <c r="AW181" s="12" t="s">
        <v>4</v>
      </c>
      <c r="AX181" s="12" t="s">
        <v>93</v>
      </c>
      <c r="AY181" s="260" t="s">
        <v>278</v>
      </c>
    </row>
    <row r="182" spans="2:65" s="1" customFormat="1" ht="32.4" customHeight="1">
      <c r="B182" s="38"/>
      <c r="C182" s="236" t="s">
        <v>7</v>
      </c>
      <c r="D182" s="236" t="s">
        <v>280</v>
      </c>
      <c r="E182" s="237" t="s">
        <v>939</v>
      </c>
      <c r="F182" s="238" t="s">
        <v>940</v>
      </c>
      <c r="G182" s="239" t="s">
        <v>333</v>
      </c>
      <c r="H182" s="240">
        <v>1.557</v>
      </c>
      <c r="I182" s="241"/>
      <c r="J182" s="242">
        <f>ROUND(I182*H182,2)</f>
        <v>0</v>
      </c>
      <c r="K182" s="238" t="s">
        <v>284</v>
      </c>
      <c r="L182" s="43"/>
      <c r="M182" s="243" t="s">
        <v>1</v>
      </c>
      <c r="N182" s="244" t="s">
        <v>51</v>
      </c>
      <c r="O182" s="86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47" t="s">
        <v>285</v>
      </c>
      <c r="AT182" s="247" t="s">
        <v>280</v>
      </c>
      <c r="AU182" s="247" t="s">
        <v>96</v>
      </c>
      <c r="AY182" s="16" t="s">
        <v>278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6" t="s">
        <v>93</v>
      </c>
      <c r="BK182" s="248">
        <f>ROUND(I182*H182,2)</f>
        <v>0</v>
      </c>
      <c r="BL182" s="16" t="s">
        <v>285</v>
      </c>
      <c r="BM182" s="247" t="s">
        <v>3485</v>
      </c>
    </row>
    <row r="183" spans="2:51" s="12" customFormat="1" ht="12">
      <c r="B183" s="249"/>
      <c r="C183" s="250"/>
      <c r="D183" s="251" t="s">
        <v>291</v>
      </c>
      <c r="E183" s="250"/>
      <c r="F183" s="253" t="s">
        <v>3484</v>
      </c>
      <c r="G183" s="250"/>
      <c r="H183" s="254">
        <v>1.557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AT183" s="260" t="s">
        <v>291</v>
      </c>
      <c r="AU183" s="260" t="s">
        <v>96</v>
      </c>
      <c r="AV183" s="12" t="s">
        <v>96</v>
      </c>
      <c r="AW183" s="12" t="s">
        <v>4</v>
      </c>
      <c r="AX183" s="12" t="s">
        <v>93</v>
      </c>
      <c r="AY183" s="260" t="s">
        <v>278</v>
      </c>
    </row>
    <row r="184" spans="2:65" s="1" customFormat="1" ht="43.2" customHeight="1">
      <c r="B184" s="38"/>
      <c r="C184" s="236" t="s">
        <v>390</v>
      </c>
      <c r="D184" s="236" t="s">
        <v>280</v>
      </c>
      <c r="E184" s="237" t="s">
        <v>943</v>
      </c>
      <c r="F184" s="238" t="s">
        <v>944</v>
      </c>
      <c r="G184" s="239" t="s">
        <v>333</v>
      </c>
      <c r="H184" s="240">
        <v>12.459</v>
      </c>
      <c r="I184" s="241"/>
      <c r="J184" s="242">
        <f>ROUND(I184*H184,2)</f>
        <v>0</v>
      </c>
      <c r="K184" s="238" t="s">
        <v>284</v>
      </c>
      <c r="L184" s="43"/>
      <c r="M184" s="243" t="s">
        <v>1</v>
      </c>
      <c r="N184" s="244" t="s">
        <v>51</v>
      </c>
      <c r="O184" s="86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47" t="s">
        <v>285</v>
      </c>
      <c r="AT184" s="247" t="s">
        <v>280</v>
      </c>
      <c r="AU184" s="247" t="s">
        <v>96</v>
      </c>
      <c r="AY184" s="16" t="s">
        <v>278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6" t="s">
        <v>93</v>
      </c>
      <c r="BK184" s="248">
        <f>ROUND(I184*H184,2)</f>
        <v>0</v>
      </c>
      <c r="BL184" s="16" t="s">
        <v>285</v>
      </c>
      <c r="BM184" s="247" t="s">
        <v>3486</v>
      </c>
    </row>
    <row r="185" spans="2:51" s="12" customFormat="1" ht="12">
      <c r="B185" s="249"/>
      <c r="C185" s="250"/>
      <c r="D185" s="251" t="s">
        <v>291</v>
      </c>
      <c r="E185" s="250"/>
      <c r="F185" s="253" t="s">
        <v>3487</v>
      </c>
      <c r="G185" s="250"/>
      <c r="H185" s="254">
        <v>12.459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AT185" s="260" t="s">
        <v>291</v>
      </c>
      <c r="AU185" s="260" t="s">
        <v>96</v>
      </c>
      <c r="AV185" s="12" t="s">
        <v>96</v>
      </c>
      <c r="AW185" s="12" t="s">
        <v>4</v>
      </c>
      <c r="AX185" s="12" t="s">
        <v>93</v>
      </c>
      <c r="AY185" s="260" t="s">
        <v>278</v>
      </c>
    </row>
    <row r="186" spans="2:63" s="11" customFormat="1" ht="22.8" customHeight="1">
      <c r="B186" s="220"/>
      <c r="C186" s="221"/>
      <c r="D186" s="222" t="s">
        <v>85</v>
      </c>
      <c r="E186" s="234" t="s">
        <v>947</v>
      </c>
      <c r="F186" s="234" t="s">
        <v>948</v>
      </c>
      <c r="G186" s="221"/>
      <c r="H186" s="221"/>
      <c r="I186" s="224"/>
      <c r="J186" s="235">
        <f>BK186</f>
        <v>0</v>
      </c>
      <c r="K186" s="221"/>
      <c r="L186" s="226"/>
      <c r="M186" s="227"/>
      <c r="N186" s="228"/>
      <c r="O186" s="228"/>
      <c r="P186" s="229">
        <f>P187</f>
        <v>0</v>
      </c>
      <c r="Q186" s="228"/>
      <c r="R186" s="229">
        <f>R187</f>
        <v>0</v>
      </c>
      <c r="S186" s="228"/>
      <c r="T186" s="230">
        <f>T187</f>
        <v>0</v>
      </c>
      <c r="AR186" s="231" t="s">
        <v>93</v>
      </c>
      <c r="AT186" s="232" t="s">
        <v>85</v>
      </c>
      <c r="AU186" s="232" t="s">
        <v>93</v>
      </c>
      <c r="AY186" s="231" t="s">
        <v>278</v>
      </c>
      <c r="BK186" s="233">
        <f>BK187</f>
        <v>0</v>
      </c>
    </row>
    <row r="187" spans="2:65" s="1" customFormat="1" ht="54" customHeight="1">
      <c r="B187" s="38"/>
      <c r="C187" s="236" t="s">
        <v>395</v>
      </c>
      <c r="D187" s="236" t="s">
        <v>280</v>
      </c>
      <c r="E187" s="237" t="s">
        <v>3488</v>
      </c>
      <c r="F187" s="238" t="s">
        <v>3489</v>
      </c>
      <c r="G187" s="239" t="s">
        <v>333</v>
      </c>
      <c r="H187" s="240">
        <v>6.072</v>
      </c>
      <c r="I187" s="241"/>
      <c r="J187" s="242">
        <f>ROUND(I187*H187,2)</f>
        <v>0</v>
      </c>
      <c r="K187" s="238" t="s">
        <v>284</v>
      </c>
      <c r="L187" s="43"/>
      <c r="M187" s="243" t="s">
        <v>1</v>
      </c>
      <c r="N187" s="244" t="s">
        <v>51</v>
      </c>
      <c r="O187" s="86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47" t="s">
        <v>285</v>
      </c>
      <c r="AT187" s="247" t="s">
        <v>280</v>
      </c>
      <c r="AU187" s="247" t="s">
        <v>96</v>
      </c>
      <c r="AY187" s="16" t="s">
        <v>278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6" t="s">
        <v>93</v>
      </c>
      <c r="BK187" s="248">
        <f>ROUND(I187*H187,2)</f>
        <v>0</v>
      </c>
      <c r="BL187" s="16" t="s">
        <v>285</v>
      </c>
      <c r="BM187" s="247" t="s">
        <v>3490</v>
      </c>
    </row>
    <row r="188" spans="2:63" s="11" customFormat="1" ht="25.9" customHeight="1">
      <c r="B188" s="220"/>
      <c r="C188" s="221"/>
      <c r="D188" s="222" t="s">
        <v>85</v>
      </c>
      <c r="E188" s="223" t="s">
        <v>953</v>
      </c>
      <c r="F188" s="223" t="s">
        <v>954</v>
      </c>
      <c r="G188" s="221"/>
      <c r="H188" s="221"/>
      <c r="I188" s="224"/>
      <c r="J188" s="225">
        <f>BK188</f>
        <v>0</v>
      </c>
      <c r="K188" s="221"/>
      <c r="L188" s="226"/>
      <c r="M188" s="227"/>
      <c r="N188" s="228"/>
      <c r="O188" s="228"/>
      <c r="P188" s="229">
        <f>P189+P199+P203+P226+P236+P248</f>
        <v>0</v>
      </c>
      <c r="Q188" s="228"/>
      <c r="R188" s="229">
        <f>R189+R199+R203+R226+R236+R248</f>
        <v>3.9181052000000003</v>
      </c>
      <c r="S188" s="228"/>
      <c r="T188" s="230">
        <f>T189+T199+T203+T226+T236+T248</f>
        <v>0.28800000000000003</v>
      </c>
      <c r="AR188" s="231" t="s">
        <v>96</v>
      </c>
      <c r="AT188" s="232" t="s">
        <v>85</v>
      </c>
      <c r="AU188" s="232" t="s">
        <v>86</v>
      </c>
      <c r="AY188" s="231" t="s">
        <v>278</v>
      </c>
      <c r="BK188" s="233">
        <f>BK189+BK199+BK203+BK226+BK236+BK248</f>
        <v>0</v>
      </c>
    </row>
    <row r="189" spans="2:63" s="11" customFormat="1" ht="22.8" customHeight="1">
      <c r="B189" s="220"/>
      <c r="C189" s="221"/>
      <c r="D189" s="222" t="s">
        <v>85</v>
      </c>
      <c r="E189" s="234" t="s">
        <v>955</v>
      </c>
      <c r="F189" s="234" t="s">
        <v>956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SUM(P190:P198)</f>
        <v>0</v>
      </c>
      <c r="Q189" s="228"/>
      <c r="R189" s="229">
        <f>SUM(R190:R198)</f>
        <v>0.08862149999999999</v>
      </c>
      <c r="S189" s="228"/>
      <c r="T189" s="230">
        <f>SUM(T190:T198)</f>
        <v>0</v>
      </c>
      <c r="AR189" s="231" t="s">
        <v>96</v>
      </c>
      <c r="AT189" s="232" t="s">
        <v>85</v>
      </c>
      <c r="AU189" s="232" t="s">
        <v>93</v>
      </c>
      <c r="AY189" s="231" t="s">
        <v>278</v>
      </c>
      <c r="BK189" s="233">
        <f>SUM(BK190:BK198)</f>
        <v>0</v>
      </c>
    </row>
    <row r="190" spans="2:65" s="1" customFormat="1" ht="32.4" customHeight="1">
      <c r="B190" s="38"/>
      <c r="C190" s="236" t="s">
        <v>400</v>
      </c>
      <c r="D190" s="236" t="s">
        <v>280</v>
      </c>
      <c r="E190" s="237" t="s">
        <v>958</v>
      </c>
      <c r="F190" s="238" t="s">
        <v>959</v>
      </c>
      <c r="G190" s="239" t="s">
        <v>312</v>
      </c>
      <c r="H190" s="240">
        <v>14.82</v>
      </c>
      <c r="I190" s="241"/>
      <c r="J190" s="242">
        <f>ROUND(I190*H190,2)</f>
        <v>0</v>
      </c>
      <c r="K190" s="238" t="s">
        <v>284</v>
      </c>
      <c r="L190" s="43"/>
      <c r="M190" s="243" t="s">
        <v>1</v>
      </c>
      <c r="N190" s="244" t="s">
        <v>51</v>
      </c>
      <c r="O190" s="86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47" t="s">
        <v>362</v>
      </c>
      <c r="AT190" s="247" t="s">
        <v>280</v>
      </c>
      <c r="AU190" s="247" t="s">
        <v>96</v>
      </c>
      <c r="AY190" s="16" t="s">
        <v>278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6" t="s">
        <v>93</v>
      </c>
      <c r="BK190" s="248">
        <f>ROUND(I190*H190,2)</f>
        <v>0</v>
      </c>
      <c r="BL190" s="16" t="s">
        <v>362</v>
      </c>
      <c r="BM190" s="247" t="s">
        <v>3491</v>
      </c>
    </row>
    <row r="191" spans="2:51" s="12" customFormat="1" ht="12">
      <c r="B191" s="249"/>
      <c r="C191" s="250"/>
      <c r="D191" s="251" t="s">
        <v>291</v>
      </c>
      <c r="E191" s="252" t="s">
        <v>1</v>
      </c>
      <c r="F191" s="253" t="s">
        <v>3492</v>
      </c>
      <c r="G191" s="250"/>
      <c r="H191" s="254">
        <v>14.82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AT191" s="260" t="s">
        <v>291</v>
      </c>
      <c r="AU191" s="260" t="s">
        <v>96</v>
      </c>
      <c r="AV191" s="12" t="s">
        <v>96</v>
      </c>
      <c r="AW191" s="12" t="s">
        <v>42</v>
      </c>
      <c r="AX191" s="12" t="s">
        <v>93</v>
      </c>
      <c r="AY191" s="260" t="s">
        <v>278</v>
      </c>
    </row>
    <row r="192" spans="2:65" s="1" customFormat="1" ht="14.4" customHeight="1">
      <c r="B192" s="38"/>
      <c r="C192" s="282" t="s">
        <v>406</v>
      </c>
      <c r="D192" s="282" t="s">
        <v>407</v>
      </c>
      <c r="E192" s="283" t="s">
        <v>963</v>
      </c>
      <c r="F192" s="284" t="s">
        <v>964</v>
      </c>
      <c r="G192" s="285" t="s">
        <v>333</v>
      </c>
      <c r="H192" s="286">
        <v>0.006</v>
      </c>
      <c r="I192" s="287"/>
      <c r="J192" s="288">
        <f>ROUND(I192*H192,2)</f>
        <v>0</v>
      </c>
      <c r="K192" s="284" t="s">
        <v>284</v>
      </c>
      <c r="L192" s="289"/>
      <c r="M192" s="290" t="s">
        <v>1</v>
      </c>
      <c r="N192" s="291" t="s">
        <v>51</v>
      </c>
      <c r="O192" s="86"/>
      <c r="P192" s="245">
        <f>O192*H192</f>
        <v>0</v>
      </c>
      <c r="Q192" s="245">
        <v>1</v>
      </c>
      <c r="R192" s="245">
        <f>Q192*H192</f>
        <v>0.006</v>
      </c>
      <c r="S192" s="245">
        <v>0</v>
      </c>
      <c r="T192" s="246">
        <f>S192*H192</f>
        <v>0</v>
      </c>
      <c r="AR192" s="247" t="s">
        <v>444</v>
      </c>
      <c r="AT192" s="247" t="s">
        <v>407</v>
      </c>
      <c r="AU192" s="247" t="s">
        <v>96</v>
      </c>
      <c r="AY192" s="16" t="s">
        <v>278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93</v>
      </c>
      <c r="BK192" s="248">
        <f>ROUND(I192*H192,2)</f>
        <v>0</v>
      </c>
      <c r="BL192" s="16" t="s">
        <v>362</v>
      </c>
      <c r="BM192" s="247" t="s">
        <v>3493</v>
      </c>
    </row>
    <row r="193" spans="2:51" s="12" customFormat="1" ht="12">
      <c r="B193" s="249"/>
      <c r="C193" s="250"/>
      <c r="D193" s="251" t="s">
        <v>291</v>
      </c>
      <c r="E193" s="252" t="s">
        <v>1</v>
      </c>
      <c r="F193" s="253" t="s">
        <v>3494</v>
      </c>
      <c r="G193" s="250"/>
      <c r="H193" s="254">
        <v>0.006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AT193" s="260" t="s">
        <v>291</v>
      </c>
      <c r="AU193" s="260" t="s">
        <v>96</v>
      </c>
      <c r="AV193" s="12" t="s">
        <v>96</v>
      </c>
      <c r="AW193" s="12" t="s">
        <v>42</v>
      </c>
      <c r="AX193" s="12" t="s">
        <v>93</v>
      </c>
      <c r="AY193" s="260" t="s">
        <v>278</v>
      </c>
    </row>
    <row r="194" spans="2:51" s="12" customFormat="1" ht="12">
      <c r="B194" s="249"/>
      <c r="C194" s="250"/>
      <c r="D194" s="251" t="s">
        <v>291</v>
      </c>
      <c r="E194" s="250"/>
      <c r="F194" s="253" t="s">
        <v>3495</v>
      </c>
      <c r="G194" s="250"/>
      <c r="H194" s="254">
        <v>0.006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291</v>
      </c>
      <c r="AU194" s="260" t="s">
        <v>96</v>
      </c>
      <c r="AV194" s="12" t="s">
        <v>96</v>
      </c>
      <c r="AW194" s="12" t="s">
        <v>4</v>
      </c>
      <c r="AX194" s="12" t="s">
        <v>93</v>
      </c>
      <c r="AY194" s="260" t="s">
        <v>278</v>
      </c>
    </row>
    <row r="195" spans="2:65" s="1" customFormat="1" ht="21.6" customHeight="1">
      <c r="B195" s="38"/>
      <c r="C195" s="236" t="s">
        <v>411</v>
      </c>
      <c r="D195" s="236" t="s">
        <v>280</v>
      </c>
      <c r="E195" s="237" t="s">
        <v>968</v>
      </c>
      <c r="F195" s="238" t="s">
        <v>969</v>
      </c>
      <c r="G195" s="239" t="s">
        <v>312</v>
      </c>
      <c r="H195" s="240">
        <v>14.82</v>
      </c>
      <c r="I195" s="241"/>
      <c r="J195" s="242">
        <f>ROUND(I195*H195,2)</f>
        <v>0</v>
      </c>
      <c r="K195" s="238" t="s">
        <v>284</v>
      </c>
      <c r="L195" s="43"/>
      <c r="M195" s="243" t="s">
        <v>1</v>
      </c>
      <c r="N195" s="244" t="s">
        <v>51</v>
      </c>
      <c r="O195" s="86"/>
      <c r="P195" s="245">
        <f>O195*H195</f>
        <v>0</v>
      </c>
      <c r="Q195" s="245">
        <v>0.0004</v>
      </c>
      <c r="R195" s="245">
        <f>Q195*H195</f>
        <v>0.005928</v>
      </c>
      <c r="S195" s="245">
        <v>0</v>
      </c>
      <c r="T195" s="246">
        <f>S195*H195</f>
        <v>0</v>
      </c>
      <c r="AR195" s="247" t="s">
        <v>362</v>
      </c>
      <c r="AT195" s="247" t="s">
        <v>280</v>
      </c>
      <c r="AU195" s="247" t="s">
        <v>96</v>
      </c>
      <c r="AY195" s="16" t="s">
        <v>278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6" t="s">
        <v>93</v>
      </c>
      <c r="BK195" s="248">
        <f>ROUND(I195*H195,2)</f>
        <v>0</v>
      </c>
      <c r="BL195" s="16" t="s">
        <v>362</v>
      </c>
      <c r="BM195" s="247" t="s">
        <v>3496</v>
      </c>
    </row>
    <row r="196" spans="2:65" s="1" customFormat="1" ht="32.4" customHeight="1">
      <c r="B196" s="38"/>
      <c r="C196" s="282" t="s">
        <v>416</v>
      </c>
      <c r="D196" s="282" t="s">
        <v>407</v>
      </c>
      <c r="E196" s="283" t="s">
        <v>3497</v>
      </c>
      <c r="F196" s="284" t="s">
        <v>3498</v>
      </c>
      <c r="G196" s="285" t="s">
        <v>312</v>
      </c>
      <c r="H196" s="286">
        <v>17.043</v>
      </c>
      <c r="I196" s="287"/>
      <c r="J196" s="288">
        <f>ROUND(I196*H196,2)</f>
        <v>0</v>
      </c>
      <c r="K196" s="284" t="s">
        <v>284</v>
      </c>
      <c r="L196" s="289"/>
      <c r="M196" s="290" t="s">
        <v>1</v>
      </c>
      <c r="N196" s="291" t="s">
        <v>51</v>
      </c>
      <c r="O196" s="86"/>
      <c r="P196" s="245">
        <f>O196*H196</f>
        <v>0</v>
      </c>
      <c r="Q196" s="245">
        <v>0.0045</v>
      </c>
      <c r="R196" s="245">
        <f>Q196*H196</f>
        <v>0.0766935</v>
      </c>
      <c r="S196" s="245">
        <v>0</v>
      </c>
      <c r="T196" s="246">
        <f>S196*H196</f>
        <v>0</v>
      </c>
      <c r="AR196" s="247" t="s">
        <v>444</v>
      </c>
      <c r="AT196" s="247" t="s">
        <v>407</v>
      </c>
      <c r="AU196" s="247" t="s">
        <v>96</v>
      </c>
      <c r="AY196" s="16" t="s">
        <v>278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6" t="s">
        <v>93</v>
      </c>
      <c r="BK196" s="248">
        <f>ROUND(I196*H196,2)</f>
        <v>0</v>
      </c>
      <c r="BL196" s="16" t="s">
        <v>362</v>
      </c>
      <c r="BM196" s="247" t="s">
        <v>3499</v>
      </c>
    </row>
    <row r="197" spans="2:51" s="12" customFormat="1" ht="12">
      <c r="B197" s="249"/>
      <c r="C197" s="250"/>
      <c r="D197" s="251" t="s">
        <v>291</v>
      </c>
      <c r="E197" s="250"/>
      <c r="F197" s="253" t="s">
        <v>3500</v>
      </c>
      <c r="G197" s="250"/>
      <c r="H197" s="254">
        <v>17.043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AT197" s="260" t="s">
        <v>291</v>
      </c>
      <c r="AU197" s="260" t="s">
        <v>96</v>
      </c>
      <c r="AV197" s="12" t="s">
        <v>96</v>
      </c>
      <c r="AW197" s="12" t="s">
        <v>4</v>
      </c>
      <c r="AX197" s="12" t="s">
        <v>93</v>
      </c>
      <c r="AY197" s="260" t="s">
        <v>278</v>
      </c>
    </row>
    <row r="198" spans="2:65" s="1" customFormat="1" ht="43.2" customHeight="1">
      <c r="B198" s="38"/>
      <c r="C198" s="236" t="s">
        <v>421</v>
      </c>
      <c r="D198" s="236" t="s">
        <v>280</v>
      </c>
      <c r="E198" s="237" t="s">
        <v>3501</v>
      </c>
      <c r="F198" s="238" t="s">
        <v>3502</v>
      </c>
      <c r="G198" s="239" t="s">
        <v>333</v>
      </c>
      <c r="H198" s="240">
        <v>0.089</v>
      </c>
      <c r="I198" s="241"/>
      <c r="J198" s="242">
        <f>ROUND(I198*H198,2)</f>
        <v>0</v>
      </c>
      <c r="K198" s="238" t="s">
        <v>284</v>
      </c>
      <c r="L198" s="43"/>
      <c r="M198" s="243" t="s">
        <v>1</v>
      </c>
      <c r="N198" s="244" t="s">
        <v>51</v>
      </c>
      <c r="O198" s="86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AR198" s="247" t="s">
        <v>362</v>
      </c>
      <c r="AT198" s="247" t="s">
        <v>280</v>
      </c>
      <c r="AU198" s="247" t="s">
        <v>96</v>
      </c>
      <c r="AY198" s="16" t="s">
        <v>278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93</v>
      </c>
      <c r="BK198" s="248">
        <f>ROUND(I198*H198,2)</f>
        <v>0</v>
      </c>
      <c r="BL198" s="16" t="s">
        <v>362</v>
      </c>
      <c r="BM198" s="247" t="s">
        <v>3503</v>
      </c>
    </row>
    <row r="199" spans="2:63" s="11" customFormat="1" ht="22.8" customHeight="1">
      <c r="B199" s="220"/>
      <c r="C199" s="221"/>
      <c r="D199" s="222" t="s">
        <v>85</v>
      </c>
      <c r="E199" s="234" t="s">
        <v>1455</v>
      </c>
      <c r="F199" s="234" t="s">
        <v>1456</v>
      </c>
      <c r="G199" s="221"/>
      <c r="H199" s="221"/>
      <c r="I199" s="224"/>
      <c r="J199" s="235">
        <f>BK199</f>
        <v>0</v>
      </c>
      <c r="K199" s="221"/>
      <c r="L199" s="226"/>
      <c r="M199" s="227"/>
      <c r="N199" s="228"/>
      <c r="O199" s="228"/>
      <c r="P199" s="229">
        <f>SUM(P200:P202)</f>
        <v>0</v>
      </c>
      <c r="Q199" s="228"/>
      <c r="R199" s="229">
        <f>SUM(R200:R202)</f>
        <v>0.010476</v>
      </c>
      <c r="S199" s="228"/>
      <c r="T199" s="230">
        <f>SUM(T200:T202)</f>
        <v>0</v>
      </c>
      <c r="AR199" s="231" t="s">
        <v>96</v>
      </c>
      <c r="AT199" s="232" t="s">
        <v>85</v>
      </c>
      <c r="AU199" s="232" t="s">
        <v>93</v>
      </c>
      <c r="AY199" s="231" t="s">
        <v>278</v>
      </c>
      <c r="BK199" s="233">
        <f>SUM(BK200:BK202)</f>
        <v>0</v>
      </c>
    </row>
    <row r="200" spans="2:65" s="1" customFormat="1" ht="32.4" customHeight="1">
      <c r="B200" s="38"/>
      <c r="C200" s="236" t="s">
        <v>426</v>
      </c>
      <c r="D200" s="236" t="s">
        <v>280</v>
      </c>
      <c r="E200" s="237" t="s">
        <v>3504</v>
      </c>
      <c r="F200" s="238" t="s">
        <v>3505</v>
      </c>
      <c r="G200" s="239" t="s">
        <v>283</v>
      </c>
      <c r="H200" s="240">
        <v>3.6</v>
      </c>
      <c r="I200" s="241"/>
      <c r="J200" s="242">
        <f>ROUND(I200*H200,2)</f>
        <v>0</v>
      </c>
      <c r="K200" s="238" t="s">
        <v>284</v>
      </c>
      <c r="L200" s="43"/>
      <c r="M200" s="243" t="s">
        <v>1</v>
      </c>
      <c r="N200" s="244" t="s">
        <v>51</v>
      </c>
      <c r="O200" s="86"/>
      <c r="P200" s="245">
        <f>O200*H200</f>
        <v>0</v>
      </c>
      <c r="Q200" s="245">
        <v>0.00291</v>
      </c>
      <c r="R200" s="245">
        <f>Q200*H200</f>
        <v>0.010476</v>
      </c>
      <c r="S200" s="245">
        <v>0</v>
      </c>
      <c r="T200" s="246">
        <f>S200*H200</f>
        <v>0</v>
      </c>
      <c r="AR200" s="247" t="s">
        <v>362</v>
      </c>
      <c r="AT200" s="247" t="s">
        <v>280</v>
      </c>
      <c r="AU200" s="247" t="s">
        <v>96</v>
      </c>
      <c r="AY200" s="16" t="s">
        <v>278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6" t="s">
        <v>93</v>
      </c>
      <c r="BK200" s="248">
        <f>ROUND(I200*H200,2)</f>
        <v>0</v>
      </c>
      <c r="BL200" s="16" t="s">
        <v>362</v>
      </c>
      <c r="BM200" s="247" t="s">
        <v>3506</v>
      </c>
    </row>
    <row r="201" spans="2:51" s="12" customFormat="1" ht="12">
      <c r="B201" s="249"/>
      <c r="C201" s="250"/>
      <c r="D201" s="251" t="s">
        <v>291</v>
      </c>
      <c r="E201" s="252" t="s">
        <v>1</v>
      </c>
      <c r="F201" s="253" t="s">
        <v>3507</v>
      </c>
      <c r="G201" s="250"/>
      <c r="H201" s="254">
        <v>3.6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291</v>
      </c>
      <c r="AU201" s="260" t="s">
        <v>96</v>
      </c>
      <c r="AV201" s="12" t="s">
        <v>96</v>
      </c>
      <c r="AW201" s="12" t="s">
        <v>42</v>
      </c>
      <c r="AX201" s="12" t="s">
        <v>93</v>
      </c>
      <c r="AY201" s="260" t="s">
        <v>278</v>
      </c>
    </row>
    <row r="202" spans="2:65" s="1" customFormat="1" ht="43.2" customHeight="1">
      <c r="B202" s="38"/>
      <c r="C202" s="236" t="s">
        <v>431</v>
      </c>
      <c r="D202" s="236" t="s">
        <v>280</v>
      </c>
      <c r="E202" s="237" t="s">
        <v>3508</v>
      </c>
      <c r="F202" s="238" t="s">
        <v>3509</v>
      </c>
      <c r="G202" s="239" t="s">
        <v>333</v>
      </c>
      <c r="H202" s="240">
        <v>0.01</v>
      </c>
      <c r="I202" s="241"/>
      <c r="J202" s="242">
        <f>ROUND(I202*H202,2)</f>
        <v>0</v>
      </c>
      <c r="K202" s="238" t="s">
        <v>284</v>
      </c>
      <c r="L202" s="43"/>
      <c r="M202" s="243" t="s">
        <v>1</v>
      </c>
      <c r="N202" s="244" t="s">
        <v>51</v>
      </c>
      <c r="O202" s="86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47" t="s">
        <v>362</v>
      </c>
      <c r="AT202" s="247" t="s">
        <v>280</v>
      </c>
      <c r="AU202" s="247" t="s">
        <v>96</v>
      </c>
      <c r="AY202" s="16" t="s">
        <v>278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93</v>
      </c>
      <c r="BK202" s="248">
        <f>ROUND(I202*H202,2)</f>
        <v>0</v>
      </c>
      <c r="BL202" s="16" t="s">
        <v>362</v>
      </c>
      <c r="BM202" s="247" t="s">
        <v>3510</v>
      </c>
    </row>
    <row r="203" spans="2:63" s="11" customFormat="1" ht="22.8" customHeight="1">
      <c r="B203" s="220"/>
      <c r="C203" s="221"/>
      <c r="D203" s="222" t="s">
        <v>85</v>
      </c>
      <c r="E203" s="234" t="s">
        <v>1545</v>
      </c>
      <c r="F203" s="234" t="s">
        <v>1546</v>
      </c>
      <c r="G203" s="221"/>
      <c r="H203" s="221"/>
      <c r="I203" s="224"/>
      <c r="J203" s="235">
        <f>BK203</f>
        <v>0</v>
      </c>
      <c r="K203" s="221"/>
      <c r="L203" s="226"/>
      <c r="M203" s="227"/>
      <c r="N203" s="228"/>
      <c r="O203" s="228"/>
      <c r="P203" s="229">
        <f>SUM(P204:P225)</f>
        <v>0</v>
      </c>
      <c r="Q203" s="228"/>
      <c r="R203" s="229">
        <f>SUM(R204:R225)</f>
        <v>0.30510919999999997</v>
      </c>
      <c r="S203" s="228"/>
      <c r="T203" s="230">
        <f>SUM(T204:T225)</f>
        <v>0.28800000000000003</v>
      </c>
      <c r="AR203" s="231" t="s">
        <v>96</v>
      </c>
      <c r="AT203" s="232" t="s">
        <v>85</v>
      </c>
      <c r="AU203" s="232" t="s">
        <v>93</v>
      </c>
      <c r="AY203" s="231" t="s">
        <v>278</v>
      </c>
      <c r="BK203" s="233">
        <f>SUM(BK204:BK225)</f>
        <v>0</v>
      </c>
    </row>
    <row r="204" spans="2:65" s="1" customFormat="1" ht="32.4" customHeight="1">
      <c r="B204" s="38"/>
      <c r="C204" s="236" t="s">
        <v>437</v>
      </c>
      <c r="D204" s="236" t="s">
        <v>280</v>
      </c>
      <c r="E204" s="237" t="s">
        <v>3511</v>
      </c>
      <c r="F204" s="238" t="s">
        <v>3512</v>
      </c>
      <c r="G204" s="239" t="s">
        <v>312</v>
      </c>
      <c r="H204" s="240">
        <v>3.24</v>
      </c>
      <c r="I204" s="241"/>
      <c r="J204" s="242">
        <f>ROUND(I204*H204,2)</f>
        <v>0</v>
      </c>
      <c r="K204" s="238" t="s">
        <v>284</v>
      </c>
      <c r="L204" s="43"/>
      <c r="M204" s="243" t="s">
        <v>1</v>
      </c>
      <c r="N204" s="244" t="s">
        <v>51</v>
      </c>
      <c r="O204" s="86"/>
      <c r="P204" s="245">
        <f>O204*H204</f>
        <v>0</v>
      </c>
      <c r="Q204" s="245">
        <v>0.00027</v>
      </c>
      <c r="R204" s="245">
        <f>Q204*H204</f>
        <v>0.0008748000000000001</v>
      </c>
      <c r="S204" s="245">
        <v>0</v>
      </c>
      <c r="T204" s="246">
        <f>S204*H204</f>
        <v>0</v>
      </c>
      <c r="AR204" s="247" t="s">
        <v>362</v>
      </c>
      <c r="AT204" s="247" t="s">
        <v>280</v>
      </c>
      <c r="AU204" s="247" t="s">
        <v>96</v>
      </c>
      <c r="AY204" s="16" t="s">
        <v>278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6" t="s">
        <v>93</v>
      </c>
      <c r="BK204" s="248">
        <f>ROUND(I204*H204,2)</f>
        <v>0</v>
      </c>
      <c r="BL204" s="16" t="s">
        <v>362</v>
      </c>
      <c r="BM204" s="247" t="s">
        <v>3513</v>
      </c>
    </row>
    <row r="205" spans="2:51" s="12" customFormat="1" ht="12">
      <c r="B205" s="249"/>
      <c r="C205" s="250"/>
      <c r="D205" s="251" t="s">
        <v>291</v>
      </c>
      <c r="E205" s="252" t="s">
        <v>1</v>
      </c>
      <c r="F205" s="253" t="s">
        <v>3514</v>
      </c>
      <c r="G205" s="250"/>
      <c r="H205" s="254">
        <v>3.24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291</v>
      </c>
      <c r="AU205" s="260" t="s">
        <v>96</v>
      </c>
      <c r="AV205" s="12" t="s">
        <v>96</v>
      </c>
      <c r="AW205" s="12" t="s">
        <v>42</v>
      </c>
      <c r="AX205" s="12" t="s">
        <v>93</v>
      </c>
      <c r="AY205" s="260" t="s">
        <v>278</v>
      </c>
    </row>
    <row r="206" spans="2:65" s="1" customFormat="1" ht="21.6" customHeight="1">
      <c r="B206" s="38"/>
      <c r="C206" s="282" t="s">
        <v>444</v>
      </c>
      <c r="D206" s="282" t="s">
        <v>407</v>
      </c>
      <c r="E206" s="283" t="s">
        <v>1597</v>
      </c>
      <c r="F206" s="284" t="s">
        <v>1598</v>
      </c>
      <c r="G206" s="285" t="s">
        <v>312</v>
      </c>
      <c r="H206" s="286">
        <v>3.24</v>
      </c>
      <c r="I206" s="287"/>
      <c r="J206" s="288">
        <f>ROUND(I206*H206,2)</f>
        <v>0</v>
      </c>
      <c r="K206" s="284" t="s">
        <v>284</v>
      </c>
      <c r="L206" s="289"/>
      <c r="M206" s="290" t="s">
        <v>1</v>
      </c>
      <c r="N206" s="291" t="s">
        <v>51</v>
      </c>
      <c r="O206" s="86"/>
      <c r="P206" s="245">
        <f>O206*H206</f>
        <v>0</v>
      </c>
      <c r="Q206" s="245">
        <v>0.03056</v>
      </c>
      <c r="R206" s="245">
        <f>Q206*H206</f>
        <v>0.0990144</v>
      </c>
      <c r="S206" s="245">
        <v>0</v>
      </c>
      <c r="T206" s="246">
        <f>S206*H206</f>
        <v>0</v>
      </c>
      <c r="AR206" s="247" t="s">
        <v>444</v>
      </c>
      <c r="AT206" s="247" t="s">
        <v>407</v>
      </c>
      <c r="AU206" s="247" t="s">
        <v>96</v>
      </c>
      <c r="AY206" s="16" t="s">
        <v>278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6" t="s">
        <v>93</v>
      </c>
      <c r="BK206" s="248">
        <f>ROUND(I206*H206,2)</f>
        <v>0</v>
      </c>
      <c r="BL206" s="16" t="s">
        <v>362</v>
      </c>
      <c r="BM206" s="247" t="s">
        <v>3515</v>
      </c>
    </row>
    <row r="207" spans="2:51" s="12" customFormat="1" ht="12">
      <c r="B207" s="249"/>
      <c r="C207" s="250"/>
      <c r="D207" s="251" t="s">
        <v>291</v>
      </c>
      <c r="E207" s="252" t="s">
        <v>1</v>
      </c>
      <c r="F207" s="253" t="s">
        <v>3516</v>
      </c>
      <c r="G207" s="250"/>
      <c r="H207" s="254">
        <v>3.24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291</v>
      </c>
      <c r="AU207" s="260" t="s">
        <v>96</v>
      </c>
      <c r="AV207" s="12" t="s">
        <v>96</v>
      </c>
      <c r="AW207" s="12" t="s">
        <v>42</v>
      </c>
      <c r="AX207" s="12" t="s">
        <v>93</v>
      </c>
      <c r="AY207" s="260" t="s">
        <v>278</v>
      </c>
    </row>
    <row r="208" spans="2:65" s="1" customFormat="1" ht="43.2" customHeight="1">
      <c r="B208" s="38"/>
      <c r="C208" s="236" t="s">
        <v>449</v>
      </c>
      <c r="D208" s="236" t="s">
        <v>280</v>
      </c>
      <c r="E208" s="237" t="s">
        <v>1610</v>
      </c>
      <c r="F208" s="238" t="s">
        <v>1611</v>
      </c>
      <c r="G208" s="239" t="s">
        <v>370</v>
      </c>
      <c r="H208" s="240">
        <v>11</v>
      </c>
      <c r="I208" s="241"/>
      <c r="J208" s="242">
        <f>ROUND(I208*H208,2)</f>
        <v>0</v>
      </c>
      <c r="K208" s="238" t="s">
        <v>284</v>
      </c>
      <c r="L208" s="43"/>
      <c r="M208" s="243" t="s">
        <v>1</v>
      </c>
      <c r="N208" s="244" t="s">
        <v>51</v>
      </c>
      <c r="O208" s="86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47" t="s">
        <v>362</v>
      </c>
      <c r="AT208" s="247" t="s">
        <v>280</v>
      </c>
      <c r="AU208" s="247" t="s">
        <v>96</v>
      </c>
      <c r="AY208" s="16" t="s">
        <v>278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6" t="s">
        <v>93</v>
      </c>
      <c r="BK208" s="248">
        <f>ROUND(I208*H208,2)</f>
        <v>0</v>
      </c>
      <c r="BL208" s="16" t="s">
        <v>362</v>
      </c>
      <c r="BM208" s="247" t="s">
        <v>3517</v>
      </c>
    </row>
    <row r="209" spans="2:51" s="12" customFormat="1" ht="12">
      <c r="B209" s="249"/>
      <c r="C209" s="250"/>
      <c r="D209" s="251" t="s">
        <v>291</v>
      </c>
      <c r="E209" s="252" t="s">
        <v>1</v>
      </c>
      <c r="F209" s="253" t="s">
        <v>3518</v>
      </c>
      <c r="G209" s="250"/>
      <c r="H209" s="254">
        <v>11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AT209" s="260" t="s">
        <v>291</v>
      </c>
      <c r="AU209" s="260" t="s">
        <v>96</v>
      </c>
      <c r="AV209" s="12" t="s">
        <v>96</v>
      </c>
      <c r="AW209" s="12" t="s">
        <v>42</v>
      </c>
      <c r="AX209" s="12" t="s">
        <v>93</v>
      </c>
      <c r="AY209" s="260" t="s">
        <v>278</v>
      </c>
    </row>
    <row r="210" spans="2:65" s="1" customFormat="1" ht="21.6" customHeight="1">
      <c r="B210" s="38"/>
      <c r="C210" s="282" t="s">
        <v>454</v>
      </c>
      <c r="D210" s="282" t="s">
        <v>407</v>
      </c>
      <c r="E210" s="283" t="s">
        <v>3519</v>
      </c>
      <c r="F210" s="284" t="s">
        <v>3520</v>
      </c>
      <c r="G210" s="285" t="s">
        <v>370</v>
      </c>
      <c r="H210" s="286">
        <v>5</v>
      </c>
      <c r="I210" s="287"/>
      <c r="J210" s="288">
        <f>ROUND(I210*H210,2)</f>
        <v>0</v>
      </c>
      <c r="K210" s="284" t="s">
        <v>284</v>
      </c>
      <c r="L210" s="289"/>
      <c r="M210" s="290" t="s">
        <v>1</v>
      </c>
      <c r="N210" s="291" t="s">
        <v>51</v>
      </c>
      <c r="O210" s="86"/>
      <c r="P210" s="245">
        <f>O210*H210</f>
        <v>0</v>
      </c>
      <c r="Q210" s="245">
        <v>0.015</v>
      </c>
      <c r="R210" s="245">
        <f>Q210*H210</f>
        <v>0.075</v>
      </c>
      <c r="S210" s="245">
        <v>0</v>
      </c>
      <c r="T210" s="246">
        <f>S210*H210</f>
        <v>0</v>
      </c>
      <c r="AR210" s="247" t="s">
        <v>444</v>
      </c>
      <c r="AT210" s="247" t="s">
        <v>407</v>
      </c>
      <c r="AU210" s="247" t="s">
        <v>96</v>
      </c>
      <c r="AY210" s="16" t="s">
        <v>278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6" t="s">
        <v>93</v>
      </c>
      <c r="BK210" s="248">
        <f>ROUND(I210*H210,2)</f>
        <v>0</v>
      </c>
      <c r="BL210" s="16" t="s">
        <v>362</v>
      </c>
      <c r="BM210" s="247" t="s">
        <v>3521</v>
      </c>
    </row>
    <row r="211" spans="2:51" s="12" customFormat="1" ht="12">
      <c r="B211" s="249"/>
      <c r="C211" s="250"/>
      <c r="D211" s="251" t="s">
        <v>291</v>
      </c>
      <c r="E211" s="252" t="s">
        <v>1</v>
      </c>
      <c r="F211" s="253" t="s">
        <v>3522</v>
      </c>
      <c r="G211" s="250"/>
      <c r="H211" s="254">
        <v>5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AT211" s="260" t="s">
        <v>291</v>
      </c>
      <c r="AU211" s="260" t="s">
        <v>96</v>
      </c>
      <c r="AV211" s="12" t="s">
        <v>96</v>
      </c>
      <c r="AW211" s="12" t="s">
        <v>42</v>
      </c>
      <c r="AX211" s="12" t="s">
        <v>93</v>
      </c>
      <c r="AY211" s="260" t="s">
        <v>278</v>
      </c>
    </row>
    <row r="212" spans="2:65" s="1" customFormat="1" ht="21.6" customHeight="1">
      <c r="B212" s="38"/>
      <c r="C212" s="282" t="s">
        <v>459</v>
      </c>
      <c r="D212" s="282" t="s">
        <v>407</v>
      </c>
      <c r="E212" s="283" t="s">
        <v>3523</v>
      </c>
      <c r="F212" s="284" t="s">
        <v>3524</v>
      </c>
      <c r="G212" s="285" t="s">
        <v>370</v>
      </c>
      <c r="H212" s="286">
        <v>3</v>
      </c>
      <c r="I212" s="287"/>
      <c r="J212" s="288">
        <f>ROUND(I212*H212,2)</f>
        <v>0</v>
      </c>
      <c r="K212" s="284" t="s">
        <v>284</v>
      </c>
      <c r="L212" s="289"/>
      <c r="M212" s="290" t="s">
        <v>1</v>
      </c>
      <c r="N212" s="291" t="s">
        <v>51</v>
      </c>
      <c r="O212" s="86"/>
      <c r="P212" s="245">
        <f>O212*H212</f>
        <v>0</v>
      </c>
      <c r="Q212" s="245">
        <v>0.0185</v>
      </c>
      <c r="R212" s="245">
        <f>Q212*H212</f>
        <v>0.055499999999999994</v>
      </c>
      <c r="S212" s="245">
        <v>0</v>
      </c>
      <c r="T212" s="246">
        <f>S212*H212</f>
        <v>0</v>
      </c>
      <c r="AR212" s="247" t="s">
        <v>444</v>
      </c>
      <c r="AT212" s="247" t="s">
        <v>407</v>
      </c>
      <c r="AU212" s="247" t="s">
        <v>96</v>
      </c>
      <c r="AY212" s="16" t="s">
        <v>278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6" t="s">
        <v>93</v>
      </c>
      <c r="BK212" s="248">
        <f>ROUND(I212*H212,2)</f>
        <v>0</v>
      </c>
      <c r="BL212" s="16" t="s">
        <v>362</v>
      </c>
      <c r="BM212" s="247" t="s">
        <v>3525</v>
      </c>
    </row>
    <row r="213" spans="2:51" s="12" customFormat="1" ht="12">
      <c r="B213" s="249"/>
      <c r="C213" s="250"/>
      <c r="D213" s="251" t="s">
        <v>291</v>
      </c>
      <c r="E213" s="252" t="s">
        <v>1</v>
      </c>
      <c r="F213" s="253" t="s">
        <v>3526</v>
      </c>
      <c r="G213" s="250"/>
      <c r="H213" s="254">
        <v>3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AT213" s="260" t="s">
        <v>291</v>
      </c>
      <c r="AU213" s="260" t="s">
        <v>96</v>
      </c>
      <c r="AV213" s="12" t="s">
        <v>96</v>
      </c>
      <c r="AW213" s="12" t="s">
        <v>42</v>
      </c>
      <c r="AX213" s="12" t="s">
        <v>93</v>
      </c>
      <c r="AY213" s="260" t="s">
        <v>278</v>
      </c>
    </row>
    <row r="214" spans="2:65" s="1" customFormat="1" ht="21.6" customHeight="1">
      <c r="B214" s="38"/>
      <c r="C214" s="282" t="s">
        <v>463</v>
      </c>
      <c r="D214" s="282" t="s">
        <v>407</v>
      </c>
      <c r="E214" s="283" t="s">
        <v>3527</v>
      </c>
      <c r="F214" s="284" t="s">
        <v>3528</v>
      </c>
      <c r="G214" s="285" t="s">
        <v>370</v>
      </c>
      <c r="H214" s="286">
        <v>3</v>
      </c>
      <c r="I214" s="287"/>
      <c r="J214" s="288">
        <f>ROUND(I214*H214,2)</f>
        <v>0</v>
      </c>
      <c r="K214" s="284" t="s">
        <v>284</v>
      </c>
      <c r="L214" s="289"/>
      <c r="M214" s="290" t="s">
        <v>1</v>
      </c>
      <c r="N214" s="291" t="s">
        <v>51</v>
      </c>
      <c r="O214" s="86"/>
      <c r="P214" s="245">
        <f>O214*H214</f>
        <v>0</v>
      </c>
      <c r="Q214" s="245">
        <v>0.0185</v>
      </c>
      <c r="R214" s="245">
        <f>Q214*H214</f>
        <v>0.055499999999999994</v>
      </c>
      <c r="S214" s="245">
        <v>0</v>
      </c>
      <c r="T214" s="246">
        <f>S214*H214</f>
        <v>0</v>
      </c>
      <c r="AR214" s="247" t="s">
        <v>444</v>
      </c>
      <c r="AT214" s="247" t="s">
        <v>407</v>
      </c>
      <c r="AU214" s="247" t="s">
        <v>96</v>
      </c>
      <c r="AY214" s="16" t="s">
        <v>278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6" t="s">
        <v>93</v>
      </c>
      <c r="BK214" s="248">
        <f>ROUND(I214*H214,2)</f>
        <v>0</v>
      </c>
      <c r="BL214" s="16" t="s">
        <v>362</v>
      </c>
      <c r="BM214" s="247" t="s">
        <v>3529</v>
      </c>
    </row>
    <row r="215" spans="2:51" s="12" customFormat="1" ht="12">
      <c r="B215" s="249"/>
      <c r="C215" s="250"/>
      <c r="D215" s="251" t="s">
        <v>291</v>
      </c>
      <c r="E215" s="252" t="s">
        <v>1</v>
      </c>
      <c r="F215" s="253" t="s">
        <v>3530</v>
      </c>
      <c r="G215" s="250"/>
      <c r="H215" s="254">
        <v>3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291</v>
      </c>
      <c r="AU215" s="260" t="s">
        <v>96</v>
      </c>
      <c r="AV215" s="12" t="s">
        <v>96</v>
      </c>
      <c r="AW215" s="12" t="s">
        <v>42</v>
      </c>
      <c r="AX215" s="12" t="s">
        <v>93</v>
      </c>
      <c r="AY215" s="260" t="s">
        <v>278</v>
      </c>
    </row>
    <row r="216" spans="2:65" s="1" customFormat="1" ht="21.6" customHeight="1">
      <c r="B216" s="38"/>
      <c r="C216" s="236" t="s">
        <v>468</v>
      </c>
      <c r="D216" s="236" t="s">
        <v>280</v>
      </c>
      <c r="E216" s="237" t="s">
        <v>1647</v>
      </c>
      <c r="F216" s="238" t="s">
        <v>1648</v>
      </c>
      <c r="G216" s="239" t="s">
        <v>370</v>
      </c>
      <c r="H216" s="240">
        <v>11</v>
      </c>
      <c r="I216" s="241"/>
      <c r="J216" s="242">
        <f>ROUND(I216*H216,2)</f>
        <v>0</v>
      </c>
      <c r="K216" s="238" t="s">
        <v>284</v>
      </c>
      <c r="L216" s="43"/>
      <c r="M216" s="243" t="s">
        <v>1</v>
      </c>
      <c r="N216" s="244" t="s">
        <v>51</v>
      </c>
      <c r="O216" s="86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AR216" s="247" t="s">
        <v>362</v>
      </c>
      <c r="AT216" s="247" t="s">
        <v>280</v>
      </c>
      <c r="AU216" s="247" t="s">
        <v>96</v>
      </c>
      <c r="AY216" s="16" t="s">
        <v>278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6" t="s">
        <v>93</v>
      </c>
      <c r="BK216" s="248">
        <f>ROUND(I216*H216,2)</f>
        <v>0</v>
      </c>
      <c r="BL216" s="16" t="s">
        <v>362</v>
      </c>
      <c r="BM216" s="247" t="s">
        <v>3531</v>
      </c>
    </row>
    <row r="217" spans="2:65" s="1" customFormat="1" ht="21.6" customHeight="1">
      <c r="B217" s="38"/>
      <c r="C217" s="282" t="s">
        <v>475</v>
      </c>
      <c r="D217" s="282" t="s">
        <v>407</v>
      </c>
      <c r="E217" s="283" t="s">
        <v>1655</v>
      </c>
      <c r="F217" s="284" t="s">
        <v>3532</v>
      </c>
      <c r="G217" s="285" t="s">
        <v>370</v>
      </c>
      <c r="H217" s="286">
        <v>6</v>
      </c>
      <c r="I217" s="287"/>
      <c r="J217" s="288">
        <f>ROUND(I217*H217,2)</f>
        <v>0</v>
      </c>
      <c r="K217" s="284" t="s">
        <v>284</v>
      </c>
      <c r="L217" s="289"/>
      <c r="M217" s="290" t="s">
        <v>1</v>
      </c>
      <c r="N217" s="291" t="s">
        <v>51</v>
      </c>
      <c r="O217" s="86"/>
      <c r="P217" s="245">
        <f>O217*H217</f>
        <v>0</v>
      </c>
      <c r="Q217" s="245">
        <v>0.00015</v>
      </c>
      <c r="R217" s="245">
        <f>Q217*H217</f>
        <v>0.0009</v>
      </c>
      <c r="S217" s="245">
        <v>0</v>
      </c>
      <c r="T217" s="246">
        <f>S217*H217</f>
        <v>0</v>
      </c>
      <c r="AR217" s="247" t="s">
        <v>444</v>
      </c>
      <c r="AT217" s="247" t="s">
        <v>407</v>
      </c>
      <c r="AU217" s="247" t="s">
        <v>96</v>
      </c>
      <c r="AY217" s="16" t="s">
        <v>278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6" t="s">
        <v>93</v>
      </c>
      <c r="BK217" s="248">
        <f>ROUND(I217*H217,2)</f>
        <v>0</v>
      </c>
      <c r="BL217" s="16" t="s">
        <v>362</v>
      </c>
      <c r="BM217" s="247" t="s">
        <v>3533</v>
      </c>
    </row>
    <row r="218" spans="2:65" s="1" customFormat="1" ht="21.6" customHeight="1">
      <c r="B218" s="38"/>
      <c r="C218" s="282" t="s">
        <v>482</v>
      </c>
      <c r="D218" s="282" t="s">
        <v>407</v>
      </c>
      <c r="E218" s="283" t="s">
        <v>1651</v>
      </c>
      <c r="F218" s="284" t="s">
        <v>1652</v>
      </c>
      <c r="G218" s="285" t="s">
        <v>370</v>
      </c>
      <c r="H218" s="286">
        <v>6</v>
      </c>
      <c r="I218" s="287"/>
      <c r="J218" s="288">
        <f>ROUND(I218*H218,2)</f>
        <v>0</v>
      </c>
      <c r="K218" s="284" t="s">
        <v>284</v>
      </c>
      <c r="L218" s="289"/>
      <c r="M218" s="290" t="s">
        <v>1</v>
      </c>
      <c r="N218" s="291" t="s">
        <v>51</v>
      </c>
      <c r="O218" s="86"/>
      <c r="P218" s="245">
        <f>O218*H218</f>
        <v>0</v>
      </c>
      <c r="Q218" s="245">
        <v>0.00052</v>
      </c>
      <c r="R218" s="245">
        <f>Q218*H218</f>
        <v>0.0031199999999999995</v>
      </c>
      <c r="S218" s="245">
        <v>0</v>
      </c>
      <c r="T218" s="246">
        <f>S218*H218</f>
        <v>0</v>
      </c>
      <c r="AR218" s="247" t="s">
        <v>444</v>
      </c>
      <c r="AT218" s="247" t="s">
        <v>407</v>
      </c>
      <c r="AU218" s="247" t="s">
        <v>96</v>
      </c>
      <c r="AY218" s="16" t="s">
        <v>278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6" t="s">
        <v>93</v>
      </c>
      <c r="BK218" s="248">
        <f>ROUND(I218*H218,2)</f>
        <v>0</v>
      </c>
      <c r="BL218" s="16" t="s">
        <v>362</v>
      </c>
      <c r="BM218" s="247" t="s">
        <v>3534</v>
      </c>
    </row>
    <row r="219" spans="2:65" s="1" customFormat="1" ht="21.6" customHeight="1">
      <c r="B219" s="38"/>
      <c r="C219" s="282" t="s">
        <v>486</v>
      </c>
      <c r="D219" s="282" t="s">
        <v>407</v>
      </c>
      <c r="E219" s="283" t="s">
        <v>3535</v>
      </c>
      <c r="F219" s="284" t="s">
        <v>3536</v>
      </c>
      <c r="G219" s="285" t="s">
        <v>370</v>
      </c>
      <c r="H219" s="286">
        <v>5</v>
      </c>
      <c r="I219" s="287"/>
      <c r="J219" s="288">
        <f>ROUND(I219*H219,2)</f>
        <v>0</v>
      </c>
      <c r="K219" s="284" t="s">
        <v>284</v>
      </c>
      <c r="L219" s="289"/>
      <c r="M219" s="290" t="s">
        <v>1</v>
      </c>
      <c r="N219" s="291" t="s">
        <v>51</v>
      </c>
      <c r="O219" s="86"/>
      <c r="P219" s="245">
        <f>O219*H219</f>
        <v>0</v>
      </c>
      <c r="Q219" s="245">
        <v>0.0004</v>
      </c>
      <c r="R219" s="245">
        <f>Q219*H219</f>
        <v>0.002</v>
      </c>
      <c r="S219" s="245">
        <v>0</v>
      </c>
      <c r="T219" s="246">
        <f>S219*H219</f>
        <v>0</v>
      </c>
      <c r="AR219" s="247" t="s">
        <v>444</v>
      </c>
      <c r="AT219" s="247" t="s">
        <v>407</v>
      </c>
      <c r="AU219" s="247" t="s">
        <v>96</v>
      </c>
      <c r="AY219" s="16" t="s">
        <v>278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6" t="s">
        <v>93</v>
      </c>
      <c r="BK219" s="248">
        <f>ROUND(I219*H219,2)</f>
        <v>0</v>
      </c>
      <c r="BL219" s="16" t="s">
        <v>362</v>
      </c>
      <c r="BM219" s="247" t="s">
        <v>3537</v>
      </c>
    </row>
    <row r="220" spans="2:51" s="12" customFormat="1" ht="12">
      <c r="B220" s="249"/>
      <c r="C220" s="250"/>
      <c r="D220" s="251" t="s">
        <v>291</v>
      </c>
      <c r="E220" s="252" t="s">
        <v>1</v>
      </c>
      <c r="F220" s="253" t="s">
        <v>3538</v>
      </c>
      <c r="G220" s="250"/>
      <c r="H220" s="254">
        <v>5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291</v>
      </c>
      <c r="AU220" s="260" t="s">
        <v>96</v>
      </c>
      <c r="AV220" s="12" t="s">
        <v>96</v>
      </c>
      <c r="AW220" s="12" t="s">
        <v>42</v>
      </c>
      <c r="AX220" s="12" t="s">
        <v>93</v>
      </c>
      <c r="AY220" s="260" t="s">
        <v>278</v>
      </c>
    </row>
    <row r="221" spans="2:65" s="1" customFormat="1" ht="21.6" customHeight="1">
      <c r="B221" s="38"/>
      <c r="C221" s="236" t="s">
        <v>491</v>
      </c>
      <c r="D221" s="236" t="s">
        <v>280</v>
      </c>
      <c r="E221" s="237" t="s">
        <v>1663</v>
      </c>
      <c r="F221" s="238" t="s">
        <v>1664</v>
      </c>
      <c r="G221" s="239" t="s">
        <v>370</v>
      </c>
      <c r="H221" s="240">
        <v>11</v>
      </c>
      <c r="I221" s="241"/>
      <c r="J221" s="242">
        <f>ROUND(I221*H221,2)</f>
        <v>0</v>
      </c>
      <c r="K221" s="238" t="s">
        <v>284</v>
      </c>
      <c r="L221" s="43"/>
      <c r="M221" s="243" t="s">
        <v>1</v>
      </c>
      <c r="N221" s="244" t="s">
        <v>51</v>
      </c>
      <c r="O221" s="86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AR221" s="247" t="s">
        <v>362</v>
      </c>
      <c r="AT221" s="247" t="s">
        <v>280</v>
      </c>
      <c r="AU221" s="247" t="s">
        <v>96</v>
      </c>
      <c r="AY221" s="16" t="s">
        <v>278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6" t="s">
        <v>93</v>
      </c>
      <c r="BK221" s="248">
        <f>ROUND(I221*H221,2)</f>
        <v>0</v>
      </c>
      <c r="BL221" s="16" t="s">
        <v>362</v>
      </c>
      <c r="BM221" s="247" t="s">
        <v>3539</v>
      </c>
    </row>
    <row r="222" spans="2:65" s="1" customFormat="1" ht="21.6" customHeight="1">
      <c r="B222" s="38"/>
      <c r="C222" s="282" t="s">
        <v>496</v>
      </c>
      <c r="D222" s="282" t="s">
        <v>407</v>
      </c>
      <c r="E222" s="283" t="s">
        <v>3540</v>
      </c>
      <c r="F222" s="284" t="s">
        <v>3541</v>
      </c>
      <c r="G222" s="285" t="s">
        <v>370</v>
      </c>
      <c r="H222" s="286">
        <v>11</v>
      </c>
      <c r="I222" s="287"/>
      <c r="J222" s="288">
        <f>ROUND(I222*H222,2)</f>
        <v>0</v>
      </c>
      <c r="K222" s="284" t="s">
        <v>284</v>
      </c>
      <c r="L222" s="289"/>
      <c r="M222" s="290" t="s">
        <v>1</v>
      </c>
      <c r="N222" s="291" t="s">
        <v>51</v>
      </c>
      <c r="O222" s="86"/>
      <c r="P222" s="245">
        <f>O222*H222</f>
        <v>0</v>
      </c>
      <c r="Q222" s="245">
        <v>0.0012</v>
      </c>
      <c r="R222" s="245">
        <f>Q222*H222</f>
        <v>0.013199999999999998</v>
      </c>
      <c r="S222" s="245">
        <v>0</v>
      </c>
      <c r="T222" s="246">
        <f>S222*H222</f>
        <v>0</v>
      </c>
      <c r="AR222" s="247" t="s">
        <v>444</v>
      </c>
      <c r="AT222" s="247" t="s">
        <v>407</v>
      </c>
      <c r="AU222" s="247" t="s">
        <v>96</v>
      </c>
      <c r="AY222" s="16" t="s">
        <v>278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6" t="s">
        <v>93</v>
      </c>
      <c r="BK222" s="248">
        <f>ROUND(I222*H222,2)</f>
        <v>0</v>
      </c>
      <c r="BL222" s="16" t="s">
        <v>362</v>
      </c>
      <c r="BM222" s="247" t="s">
        <v>3542</v>
      </c>
    </row>
    <row r="223" spans="2:65" s="1" customFormat="1" ht="43.2" customHeight="1">
      <c r="B223" s="38"/>
      <c r="C223" s="236" t="s">
        <v>501</v>
      </c>
      <c r="D223" s="236" t="s">
        <v>280</v>
      </c>
      <c r="E223" s="237" t="s">
        <v>3543</v>
      </c>
      <c r="F223" s="238" t="s">
        <v>3544</v>
      </c>
      <c r="G223" s="239" t="s">
        <v>370</v>
      </c>
      <c r="H223" s="240">
        <v>12</v>
      </c>
      <c r="I223" s="241"/>
      <c r="J223" s="242">
        <f>ROUND(I223*H223,2)</f>
        <v>0</v>
      </c>
      <c r="K223" s="238" t="s">
        <v>284</v>
      </c>
      <c r="L223" s="43"/>
      <c r="M223" s="243" t="s">
        <v>1</v>
      </c>
      <c r="N223" s="244" t="s">
        <v>51</v>
      </c>
      <c r="O223" s="86"/>
      <c r="P223" s="245">
        <f>O223*H223</f>
        <v>0</v>
      </c>
      <c r="Q223" s="245">
        <v>0</v>
      </c>
      <c r="R223" s="245">
        <f>Q223*H223</f>
        <v>0</v>
      </c>
      <c r="S223" s="245">
        <v>0.024</v>
      </c>
      <c r="T223" s="246">
        <f>S223*H223</f>
        <v>0.28800000000000003</v>
      </c>
      <c r="AR223" s="247" t="s">
        <v>362</v>
      </c>
      <c r="AT223" s="247" t="s">
        <v>280</v>
      </c>
      <c r="AU223" s="247" t="s">
        <v>96</v>
      </c>
      <c r="AY223" s="16" t="s">
        <v>278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6" t="s">
        <v>93</v>
      </c>
      <c r="BK223" s="248">
        <f>ROUND(I223*H223,2)</f>
        <v>0</v>
      </c>
      <c r="BL223" s="16" t="s">
        <v>362</v>
      </c>
      <c r="BM223" s="247" t="s">
        <v>3545</v>
      </c>
    </row>
    <row r="224" spans="2:51" s="12" customFormat="1" ht="12">
      <c r="B224" s="249"/>
      <c r="C224" s="250"/>
      <c r="D224" s="251" t="s">
        <v>291</v>
      </c>
      <c r="E224" s="252" t="s">
        <v>1</v>
      </c>
      <c r="F224" s="253" t="s">
        <v>3546</v>
      </c>
      <c r="G224" s="250"/>
      <c r="H224" s="254">
        <v>12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291</v>
      </c>
      <c r="AU224" s="260" t="s">
        <v>96</v>
      </c>
      <c r="AV224" s="12" t="s">
        <v>96</v>
      </c>
      <c r="AW224" s="12" t="s">
        <v>42</v>
      </c>
      <c r="AX224" s="12" t="s">
        <v>93</v>
      </c>
      <c r="AY224" s="260" t="s">
        <v>278</v>
      </c>
    </row>
    <row r="225" spans="2:65" s="1" customFormat="1" ht="43.2" customHeight="1">
      <c r="B225" s="38"/>
      <c r="C225" s="236" t="s">
        <v>505</v>
      </c>
      <c r="D225" s="236" t="s">
        <v>280</v>
      </c>
      <c r="E225" s="237" t="s">
        <v>3547</v>
      </c>
      <c r="F225" s="238" t="s">
        <v>3548</v>
      </c>
      <c r="G225" s="239" t="s">
        <v>333</v>
      </c>
      <c r="H225" s="240">
        <v>0.305</v>
      </c>
      <c r="I225" s="241"/>
      <c r="J225" s="242">
        <f>ROUND(I225*H225,2)</f>
        <v>0</v>
      </c>
      <c r="K225" s="238" t="s">
        <v>284</v>
      </c>
      <c r="L225" s="43"/>
      <c r="M225" s="243" t="s">
        <v>1</v>
      </c>
      <c r="N225" s="244" t="s">
        <v>51</v>
      </c>
      <c r="O225" s="86"/>
      <c r="P225" s="245">
        <f>O225*H225</f>
        <v>0</v>
      </c>
      <c r="Q225" s="245">
        <v>0</v>
      </c>
      <c r="R225" s="245">
        <f>Q225*H225</f>
        <v>0</v>
      </c>
      <c r="S225" s="245">
        <v>0</v>
      </c>
      <c r="T225" s="246">
        <f>S225*H225</f>
        <v>0</v>
      </c>
      <c r="AR225" s="247" t="s">
        <v>362</v>
      </c>
      <c r="AT225" s="247" t="s">
        <v>280</v>
      </c>
      <c r="AU225" s="247" t="s">
        <v>96</v>
      </c>
      <c r="AY225" s="16" t="s">
        <v>278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6" t="s">
        <v>93</v>
      </c>
      <c r="BK225" s="248">
        <f>ROUND(I225*H225,2)</f>
        <v>0</v>
      </c>
      <c r="BL225" s="16" t="s">
        <v>362</v>
      </c>
      <c r="BM225" s="247" t="s">
        <v>3549</v>
      </c>
    </row>
    <row r="226" spans="2:63" s="11" customFormat="1" ht="22.8" customHeight="1">
      <c r="B226" s="220"/>
      <c r="C226" s="221"/>
      <c r="D226" s="222" t="s">
        <v>85</v>
      </c>
      <c r="E226" s="234" t="s">
        <v>1838</v>
      </c>
      <c r="F226" s="234" t="s">
        <v>1839</v>
      </c>
      <c r="G226" s="221"/>
      <c r="H226" s="221"/>
      <c r="I226" s="224"/>
      <c r="J226" s="235">
        <f>BK226</f>
        <v>0</v>
      </c>
      <c r="K226" s="221"/>
      <c r="L226" s="226"/>
      <c r="M226" s="227"/>
      <c r="N226" s="228"/>
      <c r="O226" s="228"/>
      <c r="P226" s="229">
        <f>SUM(P227:P235)</f>
        <v>0</v>
      </c>
      <c r="Q226" s="228"/>
      <c r="R226" s="229">
        <f>SUM(R227:R235)</f>
        <v>1.0747513</v>
      </c>
      <c r="S226" s="228"/>
      <c r="T226" s="230">
        <f>SUM(T227:T235)</f>
        <v>0</v>
      </c>
      <c r="AR226" s="231" t="s">
        <v>96</v>
      </c>
      <c r="AT226" s="232" t="s">
        <v>85</v>
      </c>
      <c r="AU226" s="232" t="s">
        <v>93</v>
      </c>
      <c r="AY226" s="231" t="s">
        <v>278</v>
      </c>
      <c r="BK226" s="233">
        <f>SUM(BK227:BK235)</f>
        <v>0</v>
      </c>
    </row>
    <row r="227" spans="2:65" s="1" customFormat="1" ht="54" customHeight="1">
      <c r="B227" s="38"/>
      <c r="C227" s="236" t="s">
        <v>510</v>
      </c>
      <c r="D227" s="236" t="s">
        <v>280</v>
      </c>
      <c r="E227" s="237" t="s">
        <v>3550</v>
      </c>
      <c r="F227" s="238" t="s">
        <v>3551</v>
      </c>
      <c r="G227" s="239" t="s">
        <v>312</v>
      </c>
      <c r="H227" s="240">
        <v>39.77</v>
      </c>
      <c r="I227" s="241"/>
      <c r="J227" s="242">
        <f>ROUND(I227*H227,2)</f>
        <v>0</v>
      </c>
      <c r="K227" s="238" t="s">
        <v>284</v>
      </c>
      <c r="L227" s="43"/>
      <c r="M227" s="243" t="s">
        <v>1</v>
      </c>
      <c r="N227" s="244" t="s">
        <v>51</v>
      </c>
      <c r="O227" s="86"/>
      <c r="P227" s="245">
        <f>O227*H227</f>
        <v>0</v>
      </c>
      <c r="Q227" s="245">
        <v>0.00689</v>
      </c>
      <c r="R227" s="245">
        <f>Q227*H227</f>
        <v>0.2740153</v>
      </c>
      <c r="S227" s="245">
        <v>0</v>
      </c>
      <c r="T227" s="246">
        <f>S227*H227</f>
        <v>0</v>
      </c>
      <c r="AR227" s="247" t="s">
        <v>362</v>
      </c>
      <c r="AT227" s="247" t="s">
        <v>280</v>
      </c>
      <c r="AU227" s="247" t="s">
        <v>96</v>
      </c>
      <c r="AY227" s="16" t="s">
        <v>278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6" t="s">
        <v>93</v>
      </c>
      <c r="BK227" s="248">
        <f>ROUND(I227*H227,2)</f>
        <v>0</v>
      </c>
      <c r="BL227" s="16" t="s">
        <v>362</v>
      </c>
      <c r="BM227" s="247" t="s">
        <v>3552</v>
      </c>
    </row>
    <row r="228" spans="2:65" s="1" customFormat="1" ht="32.4" customHeight="1">
      <c r="B228" s="38"/>
      <c r="C228" s="282" t="s">
        <v>516</v>
      </c>
      <c r="D228" s="282" t="s">
        <v>407</v>
      </c>
      <c r="E228" s="283" t="s">
        <v>3553</v>
      </c>
      <c r="F228" s="284" t="s">
        <v>3554</v>
      </c>
      <c r="G228" s="285" t="s">
        <v>312</v>
      </c>
      <c r="H228" s="286">
        <v>41.705</v>
      </c>
      <c r="I228" s="287"/>
      <c r="J228" s="288">
        <f>ROUND(I228*H228,2)</f>
        <v>0</v>
      </c>
      <c r="K228" s="284" t="s">
        <v>284</v>
      </c>
      <c r="L228" s="289"/>
      <c r="M228" s="290" t="s">
        <v>1</v>
      </c>
      <c r="N228" s="291" t="s">
        <v>51</v>
      </c>
      <c r="O228" s="86"/>
      <c r="P228" s="245">
        <f>O228*H228</f>
        <v>0</v>
      </c>
      <c r="Q228" s="245">
        <v>0.0192</v>
      </c>
      <c r="R228" s="245">
        <f>Q228*H228</f>
        <v>0.8007359999999999</v>
      </c>
      <c r="S228" s="245">
        <v>0</v>
      </c>
      <c r="T228" s="246">
        <f>S228*H228</f>
        <v>0</v>
      </c>
      <c r="AR228" s="247" t="s">
        <v>444</v>
      </c>
      <c r="AT228" s="247" t="s">
        <v>407</v>
      </c>
      <c r="AU228" s="247" t="s">
        <v>96</v>
      </c>
      <c r="AY228" s="16" t="s">
        <v>278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6" t="s">
        <v>93</v>
      </c>
      <c r="BK228" s="248">
        <f>ROUND(I228*H228,2)</f>
        <v>0</v>
      </c>
      <c r="BL228" s="16" t="s">
        <v>362</v>
      </c>
      <c r="BM228" s="247" t="s">
        <v>3555</v>
      </c>
    </row>
    <row r="229" spans="2:51" s="12" customFormat="1" ht="12">
      <c r="B229" s="249"/>
      <c r="C229" s="250"/>
      <c r="D229" s="251" t="s">
        <v>291</v>
      </c>
      <c r="E229" s="252" t="s">
        <v>1</v>
      </c>
      <c r="F229" s="253" t="s">
        <v>3556</v>
      </c>
      <c r="G229" s="250"/>
      <c r="H229" s="254">
        <v>39.77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AT229" s="260" t="s">
        <v>291</v>
      </c>
      <c r="AU229" s="260" t="s">
        <v>96</v>
      </c>
      <c r="AV229" s="12" t="s">
        <v>96</v>
      </c>
      <c r="AW229" s="12" t="s">
        <v>42</v>
      </c>
      <c r="AX229" s="12" t="s">
        <v>86</v>
      </c>
      <c r="AY229" s="260" t="s">
        <v>278</v>
      </c>
    </row>
    <row r="230" spans="2:51" s="12" customFormat="1" ht="12">
      <c r="B230" s="249"/>
      <c r="C230" s="250"/>
      <c r="D230" s="251" t="s">
        <v>291</v>
      </c>
      <c r="E230" s="252" t="s">
        <v>1</v>
      </c>
      <c r="F230" s="253" t="s">
        <v>3557</v>
      </c>
      <c r="G230" s="250"/>
      <c r="H230" s="254">
        <v>0.72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291</v>
      </c>
      <c r="AU230" s="260" t="s">
        <v>96</v>
      </c>
      <c r="AV230" s="12" t="s">
        <v>96</v>
      </c>
      <c r="AW230" s="12" t="s">
        <v>42</v>
      </c>
      <c r="AX230" s="12" t="s">
        <v>86</v>
      </c>
      <c r="AY230" s="260" t="s">
        <v>278</v>
      </c>
    </row>
    <row r="231" spans="2:51" s="14" customFormat="1" ht="12">
      <c r="B231" s="271"/>
      <c r="C231" s="272"/>
      <c r="D231" s="251" t="s">
        <v>291</v>
      </c>
      <c r="E231" s="273" t="s">
        <v>1</v>
      </c>
      <c r="F231" s="274" t="s">
        <v>361</v>
      </c>
      <c r="G231" s="272"/>
      <c r="H231" s="275">
        <v>40.49</v>
      </c>
      <c r="I231" s="276"/>
      <c r="J231" s="272"/>
      <c r="K231" s="272"/>
      <c r="L231" s="277"/>
      <c r="M231" s="278"/>
      <c r="N231" s="279"/>
      <c r="O231" s="279"/>
      <c r="P231" s="279"/>
      <c r="Q231" s="279"/>
      <c r="R231" s="279"/>
      <c r="S231" s="279"/>
      <c r="T231" s="280"/>
      <c r="AT231" s="281" t="s">
        <v>291</v>
      </c>
      <c r="AU231" s="281" t="s">
        <v>96</v>
      </c>
      <c r="AV231" s="14" t="s">
        <v>285</v>
      </c>
      <c r="AW231" s="14" t="s">
        <v>42</v>
      </c>
      <c r="AX231" s="14" t="s">
        <v>93</v>
      </c>
      <c r="AY231" s="281" t="s">
        <v>278</v>
      </c>
    </row>
    <row r="232" spans="2:51" s="12" customFormat="1" ht="12">
      <c r="B232" s="249"/>
      <c r="C232" s="250"/>
      <c r="D232" s="251" t="s">
        <v>291</v>
      </c>
      <c r="E232" s="250"/>
      <c r="F232" s="253" t="s">
        <v>3558</v>
      </c>
      <c r="G232" s="250"/>
      <c r="H232" s="254">
        <v>41.705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AT232" s="260" t="s">
        <v>291</v>
      </c>
      <c r="AU232" s="260" t="s">
        <v>96</v>
      </c>
      <c r="AV232" s="12" t="s">
        <v>96</v>
      </c>
      <c r="AW232" s="12" t="s">
        <v>4</v>
      </c>
      <c r="AX232" s="12" t="s">
        <v>93</v>
      </c>
      <c r="AY232" s="260" t="s">
        <v>278</v>
      </c>
    </row>
    <row r="233" spans="2:65" s="1" customFormat="1" ht="32.4" customHeight="1">
      <c r="B233" s="38"/>
      <c r="C233" s="236" t="s">
        <v>520</v>
      </c>
      <c r="D233" s="236" t="s">
        <v>280</v>
      </c>
      <c r="E233" s="237" t="s">
        <v>3559</v>
      </c>
      <c r="F233" s="238" t="s">
        <v>3560</v>
      </c>
      <c r="G233" s="239" t="s">
        <v>312</v>
      </c>
      <c r="H233" s="240">
        <v>22.79</v>
      </c>
      <c r="I233" s="241"/>
      <c r="J233" s="242">
        <f>ROUND(I233*H233,2)</f>
        <v>0</v>
      </c>
      <c r="K233" s="238" t="s">
        <v>284</v>
      </c>
      <c r="L233" s="43"/>
      <c r="M233" s="243" t="s">
        <v>1</v>
      </c>
      <c r="N233" s="244" t="s">
        <v>51</v>
      </c>
      <c r="O233" s="86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47" t="s">
        <v>362</v>
      </c>
      <c r="AT233" s="247" t="s">
        <v>280</v>
      </c>
      <c r="AU233" s="247" t="s">
        <v>96</v>
      </c>
      <c r="AY233" s="16" t="s">
        <v>278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93</v>
      </c>
      <c r="BK233" s="248">
        <f>ROUND(I233*H233,2)</f>
        <v>0</v>
      </c>
      <c r="BL233" s="16" t="s">
        <v>362</v>
      </c>
      <c r="BM233" s="247" t="s">
        <v>3561</v>
      </c>
    </row>
    <row r="234" spans="2:51" s="12" customFormat="1" ht="12">
      <c r="B234" s="249"/>
      <c r="C234" s="250"/>
      <c r="D234" s="251" t="s">
        <v>291</v>
      </c>
      <c r="E234" s="252" t="s">
        <v>1</v>
      </c>
      <c r="F234" s="253" t="s">
        <v>3562</v>
      </c>
      <c r="G234" s="250"/>
      <c r="H234" s="254">
        <v>22.79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291</v>
      </c>
      <c r="AU234" s="260" t="s">
        <v>96</v>
      </c>
      <c r="AV234" s="12" t="s">
        <v>96</v>
      </c>
      <c r="AW234" s="12" t="s">
        <v>42</v>
      </c>
      <c r="AX234" s="12" t="s">
        <v>93</v>
      </c>
      <c r="AY234" s="260" t="s">
        <v>278</v>
      </c>
    </row>
    <row r="235" spans="2:65" s="1" customFormat="1" ht="43.2" customHeight="1">
      <c r="B235" s="38"/>
      <c r="C235" s="236" t="s">
        <v>532</v>
      </c>
      <c r="D235" s="236" t="s">
        <v>280</v>
      </c>
      <c r="E235" s="237" t="s">
        <v>3563</v>
      </c>
      <c r="F235" s="238" t="s">
        <v>3564</v>
      </c>
      <c r="G235" s="239" t="s">
        <v>333</v>
      </c>
      <c r="H235" s="240">
        <v>1.075</v>
      </c>
      <c r="I235" s="241"/>
      <c r="J235" s="242">
        <f>ROUND(I235*H235,2)</f>
        <v>0</v>
      </c>
      <c r="K235" s="238" t="s">
        <v>284</v>
      </c>
      <c r="L235" s="43"/>
      <c r="M235" s="243" t="s">
        <v>1</v>
      </c>
      <c r="N235" s="244" t="s">
        <v>51</v>
      </c>
      <c r="O235" s="86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AR235" s="247" t="s">
        <v>362</v>
      </c>
      <c r="AT235" s="247" t="s">
        <v>280</v>
      </c>
      <c r="AU235" s="247" t="s">
        <v>96</v>
      </c>
      <c r="AY235" s="16" t="s">
        <v>278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6" t="s">
        <v>93</v>
      </c>
      <c r="BK235" s="248">
        <f>ROUND(I235*H235,2)</f>
        <v>0</v>
      </c>
      <c r="BL235" s="16" t="s">
        <v>362</v>
      </c>
      <c r="BM235" s="247" t="s">
        <v>3565</v>
      </c>
    </row>
    <row r="236" spans="2:63" s="11" customFormat="1" ht="22.8" customHeight="1">
      <c r="B236" s="220"/>
      <c r="C236" s="221"/>
      <c r="D236" s="222" t="s">
        <v>85</v>
      </c>
      <c r="E236" s="234" t="s">
        <v>2006</v>
      </c>
      <c r="F236" s="234" t="s">
        <v>2007</v>
      </c>
      <c r="G236" s="221"/>
      <c r="H236" s="221"/>
      <c r="I236" s="224"/>
      <c r="J236" s="235">
        <f>BK236</f>
        <v>0</v>
      </c>
      <c r="K236" s="221"/>
      <c r="L236" s="226"/>
      <c r="M236" s="227"/>
      <c r="N236" s="228"/>
      <c r="O236" s="228"/>
      <c r="P236" s="229">
        <f>SUM(P237:P247)</f>
        <v>0</v>
      </c>
      <c r="Q236" s="228"/>
      <c r="R236" s="229">
        <f>SUM(R237:R247)</f>
        <v>2.3987306000000004</v>
      </c>
      <c r="S236" s="228"/>
      <c r="T236" s="230">
        <f>SUM(T237:T247)</f>
        <v>0</v>
      </c>
      <c r="AR236" s="231" t="s">
        <v>96</v>
      </c>
      <c r="AT236" s="232" t="s">
        <v>85</v>
      </c>
      <c r="AU236" s="232" t="s">
        <v>93</v>
      </c>
      <c r="AY236" s="231" t="s">
        <v>278</v>
      </c>
      <c r="BK236" s="233">
        <f>SUM(BK237:BK247)</f>
        <v>0</v>
      </c>
    </row>
    <row r="237" spans="2:65" s="1" customFormat="1" ht="32.4" customHeight="1">
      <c r="B237" s="38"/>
      <c r="C237" s="236" t="s">
        <v>537</v>
      </c>
      <c r="D237" s="236" t="s">
        <v>280</v>
      </c>
      <c r="E237" s="237" t="s">
        <v>3566</v>
      </c>
      <c r="F237" s="238" t="s">
        <v>3567</v>
      </c>
      <c r="G237" s="239" t="s">
        <v>312</v>
      </c>
      <c r="H237" s="240">
        <v>120.78</v>
      </c>
      <c r="I237" s="241"/>
      <c r="J237" s="242">
        <f>ROUND(I237*H237,2)</f>
        <v>0</v>
      </c>
      <c r="K237" s="238" t="s">
        <v>284</v>
      </c>
      <c r="L237" s="43"/>
      <c r="M237" s="243" t="s">
        <v>1</v>
      </c>
      <c r="N237" s="244" t="s">
        <v>51</v>
      </c>
      <c r="O237" s="86"/>
      <c r="P237" s="245">
        <f>O237*H237</f>
        <v>0</v>
      </c>
      <c r="Q237" s="245">
        <v>0.0073</v>
      </c>
      <c r="R237" s="245">
        <f>Q237*H237</f>
        <v>0.881694</v>
      </c>
      <c r="S237" s="245">
        <v>0</v>
      </c>
      <c r="T237" s="246">
        <f>S237*H237</f>
        <v>0</v>
      </c>
      <c r="AR237" s="247" t="s">
        <v>362</v>
      </c>
      <c r="AT237" s="247" t="s">
        <v>280</v>
      </c>
      <c r="AU237" s="247" t="s">
        <v>96</v>
      </c>
      <c r="AY237" s="16" t="s">
        <v>278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6" t="s">
        <v>93</v>
      </c>
      <c r="BK237" s="248">
        <f>ROUND(I237*H237,2)</f>
        <v>0</v>
      </c>
      <c r="BL237" s="16" t="s">
        <v>362</v>
      </c>
      <c r="BM237" s="247" t="s">
        <v>3568</v>
      </c>
    </row>
    <row r="238" spans="2:51" s="12" customFormat="1" ht="12">
      <c r="B238" s="249"/>
      <c r="C238" s="250"/>
      <c r="D238" s="251" t="s">
        <v>291</v>
      </c>
      <c r="E238" s="252" t="s">
        <v>1</v>
      </c>
      <c r="F238" s="253" t="s">
        <v>158</v>
      </c>
      <c r="G238" s="250"/>
      <c r="H238" s="254">
        <v>120.78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291</v>
      </c>
      <c r="AU238" s="260" t="s">
        <v>96</v>
      </c>
      <c r="AV238" s="12" t="s">
        <v>96</v>
      </c>
      <c r="AW238" s="12" t="s">
        <v>42</v>
      </c>
      <c r="AX238" s="12" t="s">
        <v>93</v>
      </c>
      <c r="AY238" s="260" t="s">
        <v>278</v>
      </c>
    </row>
    <row r="239" spans="2:65" s="1" customFormat="1" ht="14.4" customHeight="1">
      <c r="B239" s="38"/>
      <c r="C239" s="282" t="s">
        <v>543</v>
      </c>
      <c r="D239" s="282" t="s">
        <v>407</v>
      </c>
      <c r="E239" s="283" t="s">
        <v>3569</v>
      </c>
      <c r="F239" s="284" t="s">
        <v>3570</v>
      </c>
      <c r="G239" s="285" t="s">
        <v>312</v>
      </c>
      <c r="H239" s="286">
        <v>128.027</v>
      </c>
      <c r="I239" s="287"/>
      <c r="J239" s="288">
        <f>ROUND(I239*H239,2)</f>
        <v>0</v>
      </c>
      <c r="K239" s="284" t="s">
        <v>284</v>
      </c>
      <c r="L239" s="289"/>
      <c r="M239" s="290" t="s">
        <v>1</v>
      </c>
      <c r="N239" s="291" t="s">
        <v>51</v>
      </c>
      <c r="O239" s="86"/>
      <c r="P239" s="245">
        <f>O239*H239</f>
        <v>0</v>
      </c>
      <c r="Q239" s="245">
        <v>0.0118</v>
      </c>
      <c r="R239" s="245">
        <f>Q239*H239</f>
        <v>1.5107186</v>
      </c>
      <c r="S239" s="245">
        <v>0</v>
      </c>
      <c r="T239" s="246">
        <f>S239*H239</f>
        <v>0</v>
      </c>
      <c r="AR239" s="247" t="s">
        <v>444</v>
      </c>
      <c r="AT239" s="247" t="s">
        <v>407</v>
      </c>
      <c r="AU239" s="247" t="s">
        <v>96</v>
      </c>
      <c r="AY239" s="16" t="s">
        <v>278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6" t="s">
        <v>93</v>
      </c>
      <c r="BK239" s="248">
        <f>ROUND(I239*H239,2)</f>
        <v>0</v>
      </c>
      <c r="BL239" s="16" t="s">
        <v>362</v>
      </c>
      <c r="BM239" s="247" t="s">
        <v>3571</v>
      </c>
    </row>
    <row r="240" spans="2:51" s="12" customFormat="1" ht="12">
      <c r="B240" s="249"/>
      <c r="C240" s="250"/>
      <c r="D240" s="251" t="s">
        <v>291</v>
      </c>
      <c r="E240" s="250"/>
      <c r="F240" s="253" t="s">
        <v>3572</v>
      </c>
      <c r="G240" s="250"/>
      <c r="H240" s="254">
        <v>128.027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291</v>
      </c>
      <c r="AU240" s="260" t="s">
        <v>96</v>
      </c>
      <c r="AV240" s="12" t="s">
        <v>96</v>
      </c>
      <c r="AW240" s="12" t="s">
        <v>4</v>
      </c>
      <c r="AX240" s="12" t="s">
        <v>93</v>
      </c>
      <c r="AY240" s="260" t="s">
        <v>278</v>
      </c>
    </row>
    <row r="241" spans="2:65" s="1" customFormat="1" ht="32.4" customHeight="1">
      <c r="B241" s="38"/>
      <c r="C241" s="236" t="s">
        <v>547</v>
      </c>
      <c r="D241" s="236" t="s">
        <v>280</v>
      </c>
      <c r="E241" s="237" t="s">
        <v>3573</v>
      </c>
      <c r="F241" s="238" t="s">
        <v>3574</v>
      </c>
      <c r="G241" s="239" t="s">
        <v>312</v>
      </c>
      <c r="H241" s="240">
        <v>36.234</v>
      </c>
      <c r="I241" s="241"/>
      <c r="J241" s="242">
        <f>ROUND(I241*H241,2)</f>
        <v>0</v>
      </c>
      <c r="K241" s="238" t="s">
        <v>284</v>
      </c>
      <c r="L241" s="43"/>
      <c r="M241" s="243" t="s">
        <v>1</v>
      </c>
      <c r="N241" s="244" t="s">
        <v>51</v>
      </c>
      <c r="O241" s="86"/>
      <c r="P241" s="245">
        <f>O241*H241</f>
        <v>0</v>
      </c>
      <c r="Q241" s="245">
        <v>0</v>
      </c>
      <c r="R241" s="245">
        <f>Q241*H241</f>
        <v>0</v>
      </c>
      <c r="S241" s="245">
        <v>0</v>
      </c>
      <c r="T241" s="246">
        <f>S241*H241</f>
        <v>0</v>
      </c>
      <c r="AR241" s="247" t="s">
        <v>362</v>
      </c>
      <c r="AT241" s="247" t="s">
        <v>280</v>
      </c>
      <c r="AU241" s="247" t="s">
        <v>96</v>
      </c>
      <c r="AY241" s="16" t="s">
        <v>278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6" t="s">
        <v>93</v>
      </c>
      <c r="BK241" s="248">
        <f>ROUND(I241*H241,2)</f>
        <v>0</v>
      </c>
      <c r="BL241" s="16" t="s">
        <v>362</v>
      </c>
      <c r="BM241" s="247" t="s">
        <v>3575</v>
      </c>
    </row>
    <row r="242" spans="2:51" s="12" customFormat="1" ht="12">
      <c r="B242" s="249"/>
      <c r="C242" s="250"/>
      <c r="D242" s="251" t="s">
        <v>291</v>
      </c>
      <c r="E242" s="252" t="s">
        <v>1</v>
      </c>
      <c r="F242" s="253" t="s">
        <v>3576</v>
      </c>
      <c r="G242" s="250"/>
      <c r="H242" s="254">
        <v>36.234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AT242" s="260" t="s">
        <v>291</v>
      </c>
      <c r="AU242" s="260" t="s">
        <v>96</v>
      </c>
      <c r="AV242" s="12" t="s">
        <v>96</v>
      </c>
      <c r="AW242" s="12" t="s">
        <v>42</v>
      </c>
      <c r="AX242" s="12" t="s">
        <v>93</v>
      </c>
      <c r="AY242" s="260" t="s">
        <v>278</v>
      </c>
    </row>
    <row r="243" spans="2:65" s="1" customFormat="1" ht="21.6" customHeight="1">
      <c r="B243" s="38"/>
      <c r="C243" s="236" t="s">
        <v>552</v>
      </c>
      <c r="D243" s="236" t="s">
        <v>280</v>
      </c>
      <c r="E243" s="237" t="s">
        <v>3577</v>
      </c>
      <c r="F243" s="238" t="s">
        <v>3578</v>
      </c>
      <c r="G243" s="239" t="s">
        <v>283</v>
      </c>
      <c r="H243" s="240">
        <v>9</v>
      </c>
      <c r="I243" s="241"/>
      <c r="J243" s="242">
        <f>ROUND(I243*H243,2)</f>
        <v>0</v>
      </c>
      <c r="K243" s="238" t="s">
        <v>284</v>
      </c>
      <c r="L243" s="43"/>
      <c r="M243" s="243" t="s">
        <v>1</v>
      </c>
      <c r="N243" s="244" t="s">
        <v>51</v>
      </c>
      <c r="O243" s="86"/>
      <c r="P243" s="245">
        <f>O243*H243</f>
        <v>0</v>
      </c>
      <c r="Q243" s="245">
        <v>0.00031</v>
      </c>
      <c r="R243" s="245">
        <f>Q243*H243</f>
        <v>0.00279</v>
      </c>
      <c r="S243" s="245">
        <v>0</v>
      </c>
      <c r="T243" s="246">
        <f>S243*H243</f>
        <v>0</v>
      </c>
      <c r="AR243" s="247" t="s">
        <v>362</v>
      </c>
      <c r="AT243" s="247" t="s">
        <v>280</v>
      </c>
      <c r="AU243" s="247" t="s">
        <v>96</v>
      </c>
      <c r="AY243" s="16" t="s">
        <v>278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6" t="s">
        <v>93</v>
      </c>
      <c r="BK243" s="248">
        <f>ROUND(I243*H243,2)</f>
        <v>0</v>
      </c>
      <c r="BL243" s="16" t="s">
        <v>362</v>
      </c>
      <c r="BM243" s="247" t="s">
        <v>3579</v>
      </c>
    </row>
    <row r="244" spans="2:51" s="12" customFormat="1" ht="12">
      <c r="B244" s="249"/>
      <c r="C244" s="250"/>
      <c r="D244" s="251" t="s">
        <v>291</v>
      </c>
      <c r="E244" s="252" t="s">
        <v>1</v>
      </c>
      <c r="F244" s="253" t="s">
        <v>3580</v>
      </c>
      <c r="G244" s="250"/>
      <c r="H244" s="254">
        <v>9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291</v>
      </c>
      <c r="AU244" s="260" t="s">
        <v>96</v>
      </c>
      <c r="AV244" s="12" t="s">
        <v>96</v>
      </c>
      <c r="AW244" s="12" t="s">
        <v>42</v>
      </c>
      <c r="AX244" s="12" t="s">
        <v>93</v>
      </c>
      <c r="AY244" s="260" t="s">
        <v>278</v>
      </c>
    </row>
    <row r="245" spans="2:65" s="1" customFormat="1" ht="32.4" customHeight="1">
      <c r="B245" s="38"/>
      <c r="C245" s="236" t="s">
        <v>557</v>
      </c>
      <c r="D245" s="236" t="s">
        <v>280</v>
      </c>
      <c r="E245" s="237" t="s">
        <v>3581</v>
      </c>
      <c r="F245" s="238" t="s">
        <v>3582</v>
      </c>
      <c r="G245" s="239" t="s">
        <v>283</v>
      </c>
      <c r="H245" s="240">
        <v>3.6</v>
      </c>
      <c r="I245" s="241"/>
      <c r="J245" s="242">
        <f>ROUND(I245*H245,2)</f>
        <v>0</v>
      </c>
      <c r="K245" s="238" t="s">
        <v>284</v>
      </c>
      <c r="L245" s="43"/>
      <c r="M245" s="243" t="s">
        <v>1</v>
      </c>
      <c r="N245" s="244" t="s">
        <v>51</v>
      </c>
      <c r="O245" s="86"/>
      <c r="P245" s="245">
        <f>O245*H245</f>
        <v>0</v>
      </c>
      <c r="Q245" s="245">
        <v>0.00098</v>
      </c>
      <c r="R245" s="245">
        <f>Q245*H245</f>
        <v>0.003528</v>
      </c>
      <c r="S245" s="245">
        <v>0</v>
      </c>
      <c r="T245" s="246">
        <f>S245*H245</f>
        <v>0</v>
      </c>
      <c r="AR245" s="247" t="s">
        <v>362</v>
      </c>
      <c r="AT245" s="247" t="s">
        <v>280</v>
      </c>
      <c r="AU245" s="247" t="s">
        <v>96</v>
      </c>
      <c r="AY245" s="16" t="s">
        <v>278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6" t="s">
        <v>93</v>
      </c>
      <c r="BK245" s="248">
        <f>ROUND(I245*H245,2)</f>
        <v>0</v>
      </c>
      <c r="BL245" s="16" t="s">
        <v>362</v>
      </c>
      <c r="BM245" s="247" t="s">
        <v>3583</v>
      </c>
    </row>
    <row r="246" spans="2:51" s="12" customFormat="1" ht="12">
      <c r="B246" s="249"/>
      <c r="C246" s="250"/>
      <c r="D246" s="251" t="s">
        <v>291</v>
      </c>
      <c r="E246" s="252" t="s">
        <v>1</v>
      </c>
      <c r="F246" s="253" t="s">
        <v>3507</v>
      </c>
      <c r="G246" s="250"/>
      <c r="H246" s="254">
        <v>3.6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291</v>
      </c>
      <c r="AU246" s="260" t="s">
        <v>96</v>
      </c>
      <c r="AV246" s="12" t="s">
        <v>96</v>
      </c>
      <c r="AW246" s="12" t="s">
        <v>42</v>
      </c>
      <c r="AX246" s="12" t="s">
        <v>93</v>
      </c>
      <c r="AY246" s="260" t="s">
        <v>278</v>
      </c>
    </row>
    <row r="247" spans="2:65" s="1" customFormat="1" ht="43.2" customHeight="1">
      <c r="B247" s="38"/>
      <c r="C247" s="236" t="s">
        <v>562</v>
      </c>
      <c r="D247" s="236" t="s">
        <v>280</v>
      </c>
      <c r="E247" s="237" t="s">
        <v>3584</v>
      </c>
      <c r="F247" s="238" t="s">
        <v>3585</v>
      </c>
      <c r="G247" s="239" t="s">
        <v>333</v>
      </c>
      <c r="H247" s="240">
        <v>2.399</v>
      </c>
      <c r="I247" s="241"/>
      <c r="J247" s="242">
        <f>ROUND(I247*H247,2)</f>
        <v>0</v>
      </c>
      <c r="K247" s="238" t="s">
        <v>284</v>
      </c>
      <c r="L247" s="43"/>
      <c r="M247" s="243" t="s">
        <v>1</v>
      </c>
      <c r="N247" s="244" t="s">
        <v>51</v>
      </c>
      <c r="O247" s="86"/>
      <c r="P247" s="245">
        <f>O247*H247</f>
        <v>0</v>
      </c>
      <c r="Q247" s="245">
        <v>0</v>
      </c>
      <c r="R247" s="245">
        <f>Q247*H247</f>
        <v>0</v>
      </c>
      <c r="S247" s="245">
        <v>0</v>
      </c>
      <c r="T247" s="246">
        <f>S247*H247</f>
        <v>0</v>
      </c>
      <c r="AR247" s="247" t="s">
        <v>362</v>
      </c>
      <c r="AT247" s="247" t="s">
        <v>280</v>
      </c>
      <c r="AU247" s="247" t="s">
        <v>96</v>
      </c>
      <c r="AY247" s="16" t="s">
        <v>278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6" t="s">
        <v>93</v>
      </c>
      <c r="BK247" s="248">
        <f>ROUND(I247*H247,2)</f>
        <v>0</v>
      </c>
      <c r="BL247" s="16" t="s">
        <v>362</v>
      </c>
      <c r="BM247" s="247" t="s">
        <v>3586</v>
      </c>
    </row>
    <row r="248" spans="2:63" s="11" customFormat="1" ht="22.8" customHeight="1">
      <c r="B248" s="220"/>
      <c r="C248" s="221"/>
      <c r="D248" s="222" t="s">
        <v>85</v>
      </c>
      <c r="E248" s="234" t="s">
        <v>2079</v>
      </c>
      <c r="F248" s="234" t="s">
        <v>2080</v>
      </c>
      <c r="G248" s="221"/>
      <c r="H248" s="221"/>
      <c r="I248" s="224"/>
      <c r="J248" s="235">
        <f>BK248</f>
        <v>0</v>
      </c>
      <c r="K248" s="221"/>
      <c r="L248" s="226"/>
      <c r="M248" s="227"/>
      <c r="N248" s="228"/>
      <c r="O248" s="228"/>
      <c r="P248" s="229">
        <f>SUM(P249:P253)</f>
        <v>0</v>
      </c>
      <c r="Q248" s="228"/>
      <c r="R248" s="229">
        <f>SUM(R249:R253)</f>
        <v>0.0404166</v>
      </c>
      <c r="S248" s="228"/>
      <c r="T248" s="230">
        <f>SUM(T249:T253)</f>
        <v>0</v>
      </c>
      <c r="AR248" s="231" t="s">
        <v>96</v>
      </c>
      <c r="AT248" s="232" t="s">
        <v>85</v>
      </c>
      <c r="AU248" s="232" t="s">
        <v>93</v>
      </c>
      <c r="AY248" s="231" t="s">
        <v>278</v>
      </c>
      <c r="BK248" s="233">
        <f>SUM(BK249:BK253)</f>
        <v>0</v>
      </c>
    </row>
    <row r="249" spans="2:65" s="1" customFormat="1" ht="43.2" customHeight="1">
      <c r="B249" s="38"/>
      <c r="C249" s="236" t="s">
        <v>567</v>
      </c>
      <c r="D249" s="236" t="s">
        <v>280</v>
      </c>
      <c r="E249" s="237" t="s">
        <v>3587</v>
      </c>
      <c r="F249" s="238" t="s">
        <v>3588</v>
      </c>
      <c r="G249" s="239" t="s">
        <v>312</v>
      </c>
      <c r="H249" s="240">
        <v>1.928</v>
      </c>
      <c r="I249" s="241"/>
      <c r="J249" s="242">
        <f>ROUND(I249*H249,2)</f>
        <v>0</v>
      </c>
      <c r="K249" s="238" t="s">
        <v>284</v>
      </c>
      <c r="L249" s="43"/>
      <c r="M249" s="243" t="s">
        <v>1</v>
      </c>
      <c r="N249" s="244" t="s">
        <v>51</v>
      </c>
      <c r="O249" s="86"/>
      <c r="P249" s="245">
        <f>O249*H249</f>
        <v>0</v>
      </c>
      <c r="Q249" s="245">
        <v>0</v>
      </c>
      <c r="R249" s="245">
        <f>Q249*H249</f>
        <v>0</v>
      </c>
      <c r="S249" s="245">
        <v>0</v>
      </c>
      <c r="T249" s="246">
        <f>S249*H249</f>
        <v>0</v>
      </c>
      <c r="AR249" s="247" t="s">
        <v>362</v>
      </c>
      <c r="AT249" s="247" t="s">
        <v>280</v>
      </c>
      <c r="AU249" s="247" t="s">
        <v>96</v>
      </c>
      <c r="AY249" s="16" t="s">
        <v>278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6" t="s">
        <v>93</v>
      </c>
      <c r="BK249" s="248">
        <f>ROUND(I249*H249,2)</f>
        <v>0</v>
      </c>
      <c r="BL249" s="16" t="s">
        <v>362</v>
      </c>
      <c r="BM249" s="247" t="s">
        <v>3589</v>
      </c>
    </row>
    <row r="250" spans="2:65" s="1" customFormat="1" ht="14.4" customHeight="1">
      <c r="B250" s="38"/>
      <c r="C250" s="282" t="s">
        <v>572</v>
      </c>
      <c r="D250" s="282" t="s">
        <v>407</v>
      </c>
      <c r="E250" s="283" t="s">
        <v>3590</v>
      </c>
      <c r="F250" s="284" t="s">
        <v>3591</v>
      </c>
      <c r="G250" s="285" t="s">
        <v>312</v>
      </c>
      <c r="H250" s="286">
        <v>2.121</v>
      </c>
      <c r="I250" s="287"/>
      <c r="J250" s="288">
        <f>ROUND(I250*H250,2)</f>
        <v>0</v>
      </c>
      <c r="K250" s="284" t="s">
        <v>284</v>
      </c>
      <c r="L250" s="289"/>
      <c r="M250" s="290" t="s">
        <v>1</v>
      </c>
      <c r="N250" s="291" t="s">
        <v>51</v>
      </c>
      <c r="O250" s="86"/>
      <c r="P250" s="245">
        <f>O250*H250</f>
        <v>0</v>
      </c>
      <c r="Q250" s="245">
        <v>0</v>
      </c>
      <c r="R250" s="245">
        <f>Q250*H250</f>
        <v>0</v>
      </c>
      <c r="S250" s="245">
        <v>0</v>
      </c>
      <c r="T250" s="246">
        <f>S250*H250</f>
        <v>0</v>
      </c>
      <c r="AR250" s="247" t="s">
        <v>444</v>
      </c>
      <c r="AT250" s="247" t="s">
        <v>407</v>
      </c>
      <c r="AU250" s="247" t="s">
        <v>96</v>
      </c>
      <c r="AY250" s="16" t="s">
        <v>278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6" t="s">
        <v>93</v>
      </c>
      <c r="BK250" s="248">
        <f>ROUND(I250*H250,2)</f>
        <v>0</v>
      </c>
      <c r="BL250" s="16" t="s">
        <v>362</v>
      </c>
      <c r="BM250" s="247" t="s">
        <v>3592</v>
      </c>
    </row>
    <row r="251" spans="2:51" s="12" customFormat="1" ht="12">
      <c r="B251" s="249"/>
      <c r="C251" s="250"/>
      <c r="D251" s="251" t="s">
        <v>291</v>
      </c>
      <c r="E251" s="250"/>
      <c r="F251" s="253" t="s">
        <v>3593</v>
      </c>
      <c r="G251" s="250"/>
      <c r="H251" s="254">
        <v>2.121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AT251" s="260" t="s">
        <v>291</v>
      </c>
      <c r="AU251" s="260" t="s">
        <v>96</v>
      </c>
      <c r="AV251" s="12" t="s">
        <v>96</v>
      </c>
      <c r="AW251" s="12" t="s">
        <v>4</v>
      </c>
      <c r="AX251" s="12" t="s">
        <v>93</v>
      </c>
      <c r="AY251" s="260" t="s">
        <v>278</v>
      </c>
    </row>
    <row r="252" spans="2:65" s="1" customFormat="1" ht="43.2" customHeight="1">
      <c r="B252" s="38"/>
      <c r="C252" s="236" t="s">
        <v>577</v>
      </c>
      <c r="D252" s="236" t="s">
        <v>280</v>
      </c>
      <c r="E252" s="237" t="s">
        <v>3594</v>
      </c>
      <c r="F252" s="238" t="s">
        <v>3595</v>
      </c>
      <c r="G252" s="239" t="s">
        <v>312</v>
      </c>
      <c r="H252" s="240">
        <v>115.476</v>
      </c>
      <c r="I252" s="241"/>
      <c r="J252" s="242">
        <f>ROUND(I252*H252,2)</f>
        <v>0</v>
      </c>
      <c r="K252" s="238" t="s">
        <v>284</v>
      </c>
      <c r="L252" s="43"/>
      <c r="M252" s="243" t="s">
        <v>1</v>
      </c>
      <c r="N252" s="244" t="s">
        <v>51</v>
      </c>
      <c r="O252" s="86"/>
      <c r="P252" s="245">
        <f>O252*H252</f>
        <v>0</v>
      </c>
      <c r="Q252" s="245">
        <v>0.00035</v>
      </c>
      <c r="R252" s="245">
        <f>Q252*H252</f>
        <v>0.0404166</v>
      </c>
      <c r="S252" s="245">
        <v>0</v>
      </c>
      <c r="T252" s="246">
        <f>S252*H252</f>
        <v>0</v>
      </c>
      <c r="AR252" s="247" t="s">
        <v>362</v>
      </c>
      <c r="AT252" s="247" t="s">
        <v>280</v>
      </c>
      <c r="AU252" s="247" t="s">
        <v>96</v>
      </c>
      <c r="AY252" s="16" t="s">
        <v>278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6" t="s">
        <v>93</v>
      </c>
      <c r="BK252" s="248">
        <f>ROUND(I252*H252,2)</f>
        <v>0</v>
      </c>
      <c r="BL252" s="16" t="s">
        <v>362</v>
      </c>
      <c r="BM252" s="247" t="s">
        <v>3596</v>
      </c>
    </row>
    <row r="253" spans="2:51" s="12" customFormat="1" ht="12">
      <c r="B253" s="249"/>
      <c r="C253" s="250"/>
      <c r="D253" s="251" t="s">
        <v>291</v>
      </c>
      <c r="E253" s="252" t="s">
        <v>1</v>
      </c>
      <c r="F253" s="253" t="s">
        <v>3597</v>
      </c>
      <c r="G253" s="250"/>
      <c r="H253" s="254">
        <v>115.476</v>
      </c>
      <c r="I253" s="255"/>
      <c r="J253" s="250"/>
      <c r="K253" s="250"/>
      <c r="L253" s="256"/>
      <c r="M253" s="292"/>
      <c r="N253" s="293"/>
      <c r="O253" s="293"/>
      <c r="P253" s="293"/>
      <c r="Q253" s="293"/>
      <c r="R253" s="293"/>
      <c r="S253" s="293"/>
      <c r="T253" s="294"/>
      <c r="AT253" s="260" t="s">
        <v>291</v>
      </c>
      <c r="AU253" s="260" t="s">
        <v>96</v>
      </c>
      <c r="AV253" s="12" t="s">
        <v>96</v>
      </c>
      <c r="AW253" s="12" t="s">
        <v>42</v>
      </c>
      <c r="AX253" s="12" t="s">
        <v>93</v>
      </c>
      <c r="AY253" s="260" t="s">
        <v>278</v>
      </c>
    </row>
    <row r="254" spans="2:12" s="1" customFormat="1" ht="6.95" customHeight="1">
      <c r="B254" s="61"/>
      <c r="C254" s="62"/>
      <c r="D254" s="62"/>
      <c r="E254" s="62"/>
      <c r="F254" s="62"/>
      <c r="G254" s="62"/>
      <c r="H254" s="62"/>
      <c r="I254" s="187"/>
      <c r="J254" s="62"/>
      <c r="K254" s="62"/>
      <c r="L254" s="43"/>
    </row>
  </sheetData>
  <sheetProtection password="CC35" sheet="1" objects="1" scenarios="1" formatColumns="0" formatRows="0" autoFilter="0"/>
  <autoFilter ref="C131:K25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120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14.4" customHeight="1">
      <c r="B9" s="43"/>
      <c r="E9" s="149" t="s">
        <v>3415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3598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95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2115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1</v>
      </c>
      <c r="L22" s="43"/>
    </row>
    <row r="23" spans="2:12" s="1" customFormat="1" ht="18" customHeight="1">
      <c r="B23" s="43"/>
      <c r="E23" s="136" t="s">
        <v>2116</v>
      </c>
      <c r="I23" s="152" t="s">
        <v>34</v>
      </c>
      <c r="J23" s="136" t="s">
        <v>1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1</v>
      </c>
      <c r="L25" s="43"/>
    </row>
    <row r="26" spans="2:12" s="1" customFormat="1" ht="18" customHeight="1">
      <c r="B26" s="43"/>
      <c r="E26" s="136" t="s">
        <v>2117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ROUND(J130,2)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ROUND((SUM(BE130:BE258)),2)</f>
        <v>0</v>
      </c>
      <c r="I35" s="168">
        <v>0.21</v>
      </c>
      <c r="J35" s="167">
        <f>ROUND(((SUM(BE130:BE258))*I35),2)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ROUND((SUM(BF130:BF258)),2)</f>
        <v>0</v>
      </c>
      <c r="I36" s="168">
        <v>0.15</v>
      </c>
      <c r="J36" s="167">
        <f>ROUND(((SUM(BF130:BF258))*I36),2)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ROUND((SUM(BG130:BG258)),2)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ROUND((SUM(BH130:BH258)),2)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ROUND((SUM(BI130:BI258)),2)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14.4" customHeight="1">
      <c r="B86" s="38"/>
      <c r="C86" s="39"/>
      <c r="D86" s="39"/>
      <c r="E86" s="191" t="s">
        <v>3415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02.1.4.1 - Zdravotně technické instalace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>Lázeňská 206, Ústí n.O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40.8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Projekční kancelář Žižkov s.r.o, Ústí n.O.</v>
      </c>
      <c r="K92" s="39"/>
      <c r="L92" s="43"/>
    </row>
    <row r="93" spans="2:12" s="1" customFormat="1" ht="15.6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K. Burešová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J130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2118</v>
      </c>
      <c r="E98" s="200"/>
      <c r="F98" s="200"/>
      <c r="G98" s="200"/>
      <c r="H98" s="200"/>
      <c r="I98" s="201"/>
      <c r="J98" s="202">
        <f>J131</f>
        <v>0</v>
      </c>
      <c r="K98" s="198"/>
      <c r="L98" s="203"/>
    </row>
    <row r="99" spans="2:12" s="9" customFormat="1" ht="19.9" customHeight="1">
      <c r="B99" s="204"/>
      <c r="C99" s="128"/>
      <c r="D99" s="205" t="s">
        <v>241</v>
      </c>
      <c r="E99" s="206"/>
      <c r="F99" s="206"/>
      <c r="G99" s="206"/>
      <c r="H99" s="206"/>
      <c r="I99" s="207"/>
      <c r="J99" s="208">
        <f>J132</f>
        <v>0</v>
      </c>
      <c r="K99" s="128"/>
      <c r="L99" s="209"/>
    </row>
    <row r="100" spans="2:12" s="9" customFormat="1" ht="19.9" customHeight="1">
      <c r="B100" s="204"/>
      <c r="C100" s="128"/>
      <c r="D100" s="205" t="s">
        <v>244</v>
      </c>
      <c r="E100" s="206"/>
      <c r="F100" s="206"/>
      <c r="G100" s="206"/>
      <c r="H100" s="206"/>
      <c r="I100" s="207"/>
      <c r="J100" s="208">
        <f>J145</f>
        <v>0</v>
      </c>
      <c r="K100" s="128"/>
      <c r="L100" s="209"/>
    </row>
    <row r="101" spans="2:12" s="9" customFormat="1" ht="19.9" customHeight="1">
      <c r="B101" s="204"/>
      <c r="C101" s="128"/>
      <c r="D101" s="205" t="s">
        <v>245</v>
      </c>
      <c r="E101" s="206"/>
      <c r="F101" s="206"/>
      <c r="G101" s="206"/>
      <c r="H101" s="206"/>
      <c r="I101" s="207"/>
      <c r="J101" s="208">
        <f>J148</f>
        <v>0</v>
      </c>
      <c r="K101" s="128"/>
      <c r="L101" s="209"/>
    </row>
    <row r="102" spans="2:12" s="9" customFormat="1" ht="19.9" customHeight="1">
      <c r="B102" s="204"/>
      <c r="C102" s="128"/>
      <c r="D102" s="205" t="s">
        <v>2119</v>
      </c>
      <c r="E102" s="206"/>
      <c r="F102" s="206"/>
      <c r="G102" s="206"/>
      <c r="H102" s="206"/>
      <c r="I102" s="207"/>
      <c r="J102" s="208">
        <f>J150</f>
        <v>0</v>
      </c>
      <c r="K102" s="128"/>
      <c r="L102" s="209"/>
    </row>
    <row r="103" spans="2:12" s="9" customFormat="1" ht="19.9" customHeight="1">
      <c r="B103" s="204"/>
      <c r="C103" s="128"/>
      <c r="D103" s="205" t="s">
        <v>247</v>
      </c>
      <c r="E103" s="206"/>
      <c r="F103" s="206"/>
      <c r="G103" s="206"/>
      <c r="H103" s="206"/>
      <c r="I103" s="207"/>
      <c r="J103" s="208">
        <f>J164</f>
        <v>0</v>
      </c>
      <c r="K103" s="128"/>
      <c r="L103" s="209"/>
    </row>
    <row r="104" spans="2:12" s="8" customFormat="1" ht="24.95" customHeight="1">
      <c r="B104" s="197"/>
      <c r="C104" s="198"/>
      <c r="D104" s="199" t="s">
        <v>249</v>
      </c>
      <c r="E104" s="200"/>
      <c r="F104" s="200"/>
      <c r="G104" s="200"/>
      <c r="H104" s="200"/>
      <c r="I104" s="201"/>
      <c r="J104" s="202">
        <f>J175</f>
        <v>0</v>
      </c>
      <c r="K104" s="198"/>
      <c r="L104" s="203"/>
    </row>
    <row r="105" spans="2:12" s="9" customFormat="1" ht="19.9" customHeight="1">
      <c r="B105" s="204"/>
      <c r="C105" s="128"/>
      <c r="D105" s="205" t="s">
        <v>252</v>
      </c>
      <c r="E105" s="206"/>
      <c r="F105" s="206"/>
      <c r="G105" s="206"/>
      <c r="H105" s="206"/>
      <c r="I105" s="207"/>
      <c r="J105" s="208">
        <f>J176</f>
        <v>0</v>
      </c>
      <c r="K105" s="128"/>
      <c r="L105" s="209"/>
    </row>
    <row r="106" spans="2:12" s="9" customFormat="1" ht="19.9" customHeight="1">
      <c r="B106" s="204"/>
      <c r="C106" s="128"/>
      <c r="D106" s="205" t="s">
        <v>2120</v>
      </c>
      <c r="E106" s="206"/>
      <c r="F106" s="206"/>
      <c r="G106" s="206"/>
      <c r="H106" s="206"/>
      <c r="I106" s="207"/>
      <c r="J106" s="208">
        <f>J187</f>
        <v>0</v>
      </c>
      <c r="K106" s="128"/>
      <c r="L106" s="209"/>
    </row>
    <row r="107" spans="2:12" s="9" customFormat="1" ht="19.9" customHeight="1">
      <c r="B107" s="204"/>
      <c r="C107" s="128"/>
      <c r="D107" s="205" t="s">
        <v>2121</v>
      </c>
      <c r="E107" s="206"/>
      <c r="F107" s="206"/>
      <c r="G107" s="206"/>
      <c r="H107" s="206"/>
      <c r="I107" s="207"/>
      <c r="J107" s="208">
        <f>J211</f>
        <v>0</v>
      </c>
      <c r="K107" s="128"/>
      <c r="L107" s="209"/>
    </row>
    <row r="108" spans="2:12" s="9" customFormat="1" ht="19.9" customHeight="1">
      <c r="B108" s="204"/>
      <c r="C108" s="128"/>
      <c r="D108" s="205" t="s">
        <v>2122</v>
      </c>
      <c r="E108" s="206"/>
      <c r="F108" s="206"/>
      <c r="G108" s="206"/>
      <c r="H108" s="206"/>
      <c r="I108" s="207"/>
      <c r="J108" s="208">
        <f>J221</f>
        <v>0</v>
      </c>
      <c r="K108" s="128"/>
      <c r="L108" s="209"/>
    </row>
    <row r="109" spans="2:12" s="1" customFormat="1" ht="21.8" customHeight="1">
      <c r="B109" s="38"/>
      <c r="C109" s="39"/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6.95" customHeight="1">
      <c r="B110" s="61"/>
      <c r="C110" s="62"/>
      <c r="D110" s="62"/>
      <c r="E110" s="62"/>
      <c r="F110" s="62"/>
      <c r="G110" s="62"/>
      <c r="H110" s="62"/>
      <c r="I110" s="187"/>
      <c r="J110" s="62"/>
      <c r="K110" s="62"/>
      <c r="L110" s="43"/>
    </row>
    <row r="114" spans="2:12" s="1" customFormat="1" ht="6.95" customHeight="1">
      <c r="B114" s="63"/>
      <c r="C114" s="64"/>
      <c r="D114" s="64"/>
      <c r="E114" s="64"/>
      <c r="F114" s="64"/>
      <c r="G114" s="64"/>
      <c r="H114" s="64"/>
      <c r="I114" s="190"/>
      <c r="J114" s="64"/>
      <c r="K114" s="64"/>
      <c r="L114" s="43"/>
    </row>
    <row r="115" spans="2:12" s="1" customFormat="1" ht="24.95" customHeight="1">
      <c r="B115" s="38"/>
      <c r="C115" s="22" t="s">
        <v>263</v>
      </c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50"/>
      <c r="J116" s="39"/>
      <c r="K116" s="39"/>
      <c r="L116" s="43"/>
    </row>
    <row r="117" spans="2:12" s="1" customFormat="1" ht="12" customHeight="1">
      <c r="B117" s="38"/>
      <c r="C117" s="31" t="s">
        <v>16</v>
      </c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14.4" customHeight="1">
      <c r="B118" s="38"/>
      <c r="C118" s="39"/>
      <c r="D118" s="39"/>
      <c r="E118" s="191" t="str">
        <f>E7</f>
        <v>Speciální ZŠ, MŠ a praktická škola Ústí nad Orlicí - půdní vestavba a rekonstrukce WC</v>
      </c>
      <c r="F118" s="31"/>
      <c r="G118" s="31"/>
      <c r="H118" s="31"/>
      <c r="I118" s="150"/>
      <c r="J118" s="39"/>
      <c r="K118" s="39"/>
      <c r="L118" s="43"/>
    </row>
    <row r="119" spans="2:12" ht="12" customHeight="1">
      <c r="B119" s="20"/>
      <c r="C119" s="31" t="s">
        <v>157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pans="2:12" s="1" customFormat="1" ht="14.4" customHeight="1">
      <c r="B120" s="38"/>
      <c r="C120" s="39"/>
      <c r="D120" s="39"/>
      <c r="E120" s="191" t="s">
        <v>3415</v>
      </c>
      <c r="F120" s="39"/>
      <c r="G120" s="39"/>
      <c r="H120" s="39"/>
      <c r="I120" s="150"/>
      <c r="J120" s="39"/>
      <c r="K120" s="39"/>
      <c r="L120" s="43"/>
    </row>
    <row r="121" spans="2:12" s="1" customFormat="1" ht="12" customHeight="1">
      <c r="B121" s="38"/>
      <c r="C121" s="31" t="s">
        <v>165</v>
      </c>
      <c r="D121" s="39"/>
      <c r="E121" s="39"/>
      <c r="F121" s="39"/>
      <c r="G121" s="39"/>
      <c r="H121" s="39"/>
      <c r="I121" s="150"/>
      <c r="J121" s="39"/>
      <c r="K121" s="39"/>
      <c r="L121" s="43"/>
    </row>
    <row r="122" spans="2:12" s="1" customFormat="1" ht="14.4" customHeight="1">
      <c r="B122" s="38"/>
      <c r="C122" s="39"/>
      <c r="D122" s="39"/>
      <c r="E122" s="71" t="str">
        <f>E11</f>
        <v>D 02.1.4.1 - Zdravotně technické instalace</v>
      </c>
      <c r="F122" s="39"/>
      <c r="G122" s="39"/>
      <c r="H122" s="39"/>
      <c r="I122" s="150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50"/>
      <c r="J123" s="39"/>
      <c r="K123" s="39"/>
      <c r="L123" s="43"/>
    </row>
    <row r="124" spans="2:12" s="1" customFormat="1" ht="12" customHeight="1">
      <c r="B124" s="38"/>
      <c r="C124" s="31" t="s">
        <v>22</v>
      </c>
      <c r="D124" s="39"/>
      <c r="E124" s="39"/>
      <c r="F124" s="26" t="str">
        <f>F14</f>
        <v>Lázeňská 206, Ústí n.O</v>
      </c>
      <c r="G124" s="39"/>
      <c r="H124" s="39"/>
      <c r="I124" s="152" t="s">
        <v>24</v>
      </c>
      <c r="J124" s="74" t="str">
        <f>IF(J14="","",J14)</f>
        <v>9. 7. 2019</v>
      </c>
      <c r="K124" s="39"/>
      <c r="L124" s="43"/>
    </row>
    <row r="125" spans="2:12" s="1" customFormat="1" ht="6.95" customHeight="1">
      <c r="B125" s="38"/>
      <c r="C125" s="39"/>
      <c r="D125" s="39"/>
      <c r="E125" s="39"/>
      <c r="F125" s="39"/>
      <c r="G125" s="39"/>
      <c r="H125" s="39"/>
      <c r="I125" s="150"/>
      <c r="J125" s="39"/>
      <c r="K125" s="39"/>
      <c r="L125" s="43"/>
    </row>
    <row r="126" spans="2:12" s="1" customFormat="1" ht="40.8" customHeight="1">
      <c r="B126" s="38"/>
      <c r="C126" s="31" t="s">
        <v>30</v>
      </c>
      <c r="D126" s="39"/>
      <c r="E126" s="39"/>
      <c r="F126" s="26" t="str">
        <f>E17</f>
        <v>Pardubický kraj</v>
      </c>
      <c r="G126" s="39"/>
      <c r="H126" s="39"/>
      <c r="I126" s="152" t="s">
        <v>38</v>
      </c>
      <c r="J126" s="36" t="str">
        <f>E23</f>
        <v>Projekční kancelář Žižkov s.r.o, Ústí n.O.</v>
      </c>
      <c r="K126" s="39"/>
      <c r="L126" s="43"/>
    </row>
    <row r="127" spans="2:12" s="1" customFormat="1" ht="15.6" customHeight="1">
      <c r="B127" s="38"/>
      <c r="C127" s="31" t="s">
        <v>36</v>
      </c>
      <c r="D127" s="39"/>
      <c r="E127" s="39"/>
      <c r="F127" s="26" t="str">
        <f>IF(E20="","",E20)</f>
        <v>Vyplň údaj</v>
      </c>
      <c r="G127" s="39"/>
      <c r="H127" s="39"/>
      <c r="I127" s="152" t="s">
        <v>43</v>
      </c>
      <c r="J127" s="36" t="str">
        <f>E26</f>
        <v>K. Burešová</v>
      </c>
      <c r="K127" s="39"/>
      <c r="L127" s="43"/>
    </row>
    <row r="128" spans="2:12" s="1" customFormat="1" ht="10.3" customHeight="1">
      <c r="B128" s="38"/>
      <c r="C128" s="39"/>
      <c r="D128" s="39"/>
      <c r="E128" s="39"/>
      <c r="F128" s="39"/>
      <c r="G128" s="39"/>
      <c r="H128" s="39"/>
      <c r="I128" s="150"/>
      <c r="J128" s="39"/>
      <c r="K128" s="39"/>
      <c r="L128" s="43"/>
    </row>
    <row r="129" spans="2:20" s="10" customFormat="1" ht="29.25" customHeight="1">
      <c r="B129" s="210"/>
      <c r="C129" s="211" t="s">
        <v>264</v>
      </c>
      <c r="D129" s="212" t="s">
        <v>71</v>
      </c>
      <c r="E129" s="212" t="s">
        <v>67</v>
      </c>
      <c r="F129" s="212" t="s">
        <v>68</v>
      </c>
      <c r="G129" s="212" t="s">
        <v>265</v>
      </c>
      <c r="H129" s="212" t="s">
        <v>266</v>
      </c>
      <c r="I129" s="213" t="s">
        <v>267</v>
      </c>
      <c r="J129" s="212" t="s">
        <v>237</v>
      </c>
      <c r="K129" s="214" t="s">
        <v>268</v>
      </c>
      <c r="L129" s="215"/>
      <c r="M129" s="95" t="s">
        <v>1</v>
      </c>
      <c r="N129" s="96" t="s">
        <v>50</v>
      </c>
      <c r="O129" s="96" t="s">
        <v>269</v>
      </c>
      <c r="P129" s="96" t="s">
        <v>270</v>
      </c>
      <c r="Q129" s="96" t="s">
        <v>271</v>
      </c>
      <c r="R129" s="96" t="s">
        <v>272</v>
      </c>
      <c r="S129" s="96" t="s">
        <v>273</v>
      </c>
      <c r="T129" s="97" t="s">
        <v>274</v>
      </c>
    </row>
    <row r="130" spans="2:63" s="1" customFormat="1" ht="22.8" customHeight="1">
      <c r="B130" s="38"/>
      <c r="C130" s="102" t="s">
        <v>275</v>
      </c>
      <c r="D130" s="39"/>
      <c r="E130" s="39"/>
      <c r="F130" s="39"/>
      <c r="G130" s="39"/>
      <c r="H130" s="39"/>
      <c r="I130" s="150"/>
      <c r="J130" s="216">
        <f>BK130</f>
        <v>0</v>
      </c>
      <c r="K130" s="39"/>
      <c r="L130" s="43"/>
      <c r="M130" s="98"/>
      <c r="N130" s="99"/>
      <c r="O130" s="99"/>
      <c r="P130" s="217">
        <f>P131+P175</f>
        <v>0</v>
      </c>
      <c r="Q130" s="99"/>
      <c r="R130" s="217">
        <f>R131+R175</f>
        <v>15.4311023</v>
      </c>
      <c r="S130" s="99"/>
      <c r="T130" s="218">
        <f>T131+T175</f>
        <v>8.665410000000001</v>
      </c>
      <c r="AT130" s="16" t="s">
        <v>85</v>
      </c>
      <c r="AU130" s="16" t="s">
        <v>239</v>
      </c>
      <c r="BK130" s="219">
        <f>BK131+BK175</f>
        <v>0</v>
      </c>
    </row>
    <row r="131" spans="2:63" s="11" customFormat="1" ht="25.9" customHeight="1">
      <c r="B131" s="220"/>
      <c r="C131" s="221"/>
      <c r="D131" s="222" t="s">
        <v>85</v>
      </c>
      <c r="E131" s="223" t="s">
        <v>276</v>
      </c>
      <c r="F131" s="223" t="s">
        <v>276</v>
      </c>
      <c r="G131" s="221"/>
      <c r="H131" s="221"/>
      <c r="I131" s="224"/>
      <c r="J131" s="225">
        <f>BK131</f>
        <v>0</v>
      </c>
      <c r="K131" s="221"/>
      <c r="L131" s="226"/>
      <c r="M131" s="227"/>
      <c r="N131" s="228"/>
      <c r="O131" s="228"/>
      <c r="P131" s="229">
        <f>P132+P145+P148+P150+P164</f>
        <v>0</v>
      </c>
      <c r="Q131" s="228"/>
      <c r="R131" s="229">
        <f>R132+R145+R148+R150+R164</f>
        <v>14.949125899999999</v>
      </c>
      <c r="S131" s="228"/>
      <c r="T131" s="230">
        <f>T132+T145+T148+T150+T164</f>
        <v>8.015</v>
      </c>
      <c r="AR131" s="231" t="s">
        <v>93</v>
      </c>
      <c r="AT131" s="232" t="s">
        <v>85</v>
      </c>
      <c r="AU131" s="232" t="s">
        <v>86</v>
      </c>
      <c r="AY131" s="231" t="s">
        <v>278</v>
      </c>
      <c r="BK131" s="233">
        <f>BK132+BK145+BK148+BK150+BK164</f>
        <v>0</v>
      </c>
    </row>
    <row r="132" spans="2:63" s="11" customFormat="1" ht="22.8" customHeight="1">
      <c r="B132" s="220"/>
      <c r="C132" s="221"/>
      <c r="D132" s="222" t="s">
        <v>85</v>
      </c>
      <c r="E132" s="234" t="s">
        <v>93</v>
      </c>
      <c r="F132" s="234" t="s">
        <v>279</v>
      </c>
      <c r="G132" s="221"/>
      <c r="H132" s="221"/>
      <c r="I132" s="224"/>
      <c r="J132" s="235">
        <f>BK132</f>
        <v>0</v>
      </c>
      <c r="K132" s="221"/>
      <c r="L132" s="226"/>
      <c r="M132" s="227"/>
      <c r="N132" s="228"/>
      <c r="O132" s="228"/>
      <c r="P132" s="229">
        <f>SUM(P133:P144)</f>
        <v>0</v>
      </c>
      <c r="Q132" s="228"/>
      <c r="R132" s="229">
        <f>SUM(R133:R144)</f>
        <v>10.26</v>
      </c>
      <c r="S132" s="228"/>
      <c r="T132" s="230">
        <f>SUM(T133:T144)</f>
        <v>0</v>
      </c>
      <c r="AR132" s="231" t="s">
        <v>93</v>
      </c>
      <c r="AT132" s="232" t="s">
        <v>85</v>
      </c>
      <c r="AU132" s="232" t="s">
        <v>93</v>
      </c>
      <c r="AY132" s="231" t="s">
        <v>278</v>
      </c>
      <c r="BK132" s="233">
        <f>SUM(BK133:BK144)</f>
        <v>0</v>
      </c>
    </row>
    <row r="133" spans="2:65" s="1" customFormat="1" ht="43.2" customHeight="1">
      <c r="B133" s="38"/>
      <c r="C133" s="236" t="s">
        <v>93</v>
      </c>
      <c r="D133" s="236" t="s">
        <v>280</v>
      </c>
      <c r="E133" s="237" t="s">
        <v>3599</v>
      </c>
      <c r="F133" s="238" t="s">
        <v>3600</v>
      </c>
      <c r="G133" s="239" t="s">
        <v>289</v>
      </c>
      <c r="H133" s="240">
        <v>6.27</v>
      </c>
      <c r="I133" s="241"/>
      <c r="J133" s="242">
        <f>ROUND(I133*H133,2)</f>
        <v>0</v>
      </c>
      <c r="K133" s="238" t="s">
        <v>284</v>
      </c>
      <c r="L133" s="43"/>
      <c r="M133" s="243" t="s">
        <v>1</v>
      </c>
      <c r="N133" s="244" t="s">
        <v>51</v>
      </c>
      <c r="O133" s="86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7" t="s">
        <v>285</v>
      </c>
      <c r="AT133" s="247" t="s">
        <v>280</v>
      </c>
      <c r="AU133" s="247" t="s">
        <v>96</v>
      </c>
      <c r="AY133" s="16" t="s">
        <v>278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93</v>
      </c>
      <c r="BK133" s="248">
        <f>ROUND(I133*H133,2)</f>
        <v>0</v>
      </c>
      <c r="BL133" s="16" t="s">
        <v>285</v>
      </c>
      <c r="BM133" s="247" t="s">
        <v>3601</v>
      </c>
    </row>
    <row r="134" spans="2:51" s="12" customFormat="1" ht="12">
      <c r="B134" s="249"/>
      <c r="C134" s="250"/>
      <c r="D134" s="251" t="s">
        <v>291</v>
      </c>
      <c r="E134" s="252" t="s">
        <v>1</v>
      </c>
      <c r="F134" s="253" t="s">
        <v>3602</v>
      </c>
      <c r="G134" s="250"/>
      <c r="H134" s="254">
        <v>6.27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AT134" s="260" t="s">
        <v>291</v>
      </c>
      <c r="AU134" s="260" t="s">
        <v>96</v>
      </c>
      <c r="AV134" s="12" t="s">
        <v>96</v>
      </c>
      <c r="AW134" s="12" t="s">
        <v>42</v>
      </c>
      <c r="AX134" s="12" t="s">
        <v>93</v>
      </c>
      <c r="AY134" s="260" t="s">
        <v>278</v>
      </c>
    </row>
    <row r="135" spans="2:65" s="1" customFormat="1" ht="54" customHeight="1">
      <c r="B135" s="38"/>
      <c r="C135" s="236" t="s">
        <v>96</v>
      </c>
      <c r="D135" s="236" t="s">
        <v>280</v>
      </c>
      <c r="E135" s="237" t="s">
        <v>3603</v>
      </c>
      <c r="F135" s="238" t="s">
        <v>3604</v>
      </c>
      <c r="G135" s="239" t="s">
        <v>289</v>
      </c>
      <c r="H135" s="240">
        <v>6.27</v>
      </c>
      <c r="I135" s="241"/>
      <c r="J135" s="242">
        <f>ROUND(I135*H135,2)</f>
        <v>0</v>
      </c>
      <c r="K135" s="238" t="s">
        <v>284</v>
      </c>
      <c r="L135" s="43"/>
      <c r="M135" s="243" t="s">
        <v>1</v>
      </c>
      <c r="N135" s="244" t="s">
        <v>51</v>
      </c>
      <c r="O135" s="86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7" t="s">
        <v>285</v>
      </c>
      <c r="AT135" s="247" t="s">
        <v>280</v>
      </c>
      <c r="AU135" s="247" t="s">
        <v>96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285</v>
      </c>
      <c r="BM135" s="247" t="s">
        <v>3605</v>
      </c>
    </row>
    <row r="136" spans="2:65" s="1" customFormat="1" ht="54" customHeight="1">
      <c r="B136" s="38"/>
      <c r="C136" s="236" t="s">
        <v>140</v>
      </c>
      <c r="D136" s="236" t="s">
        <v>280</v>
      </c>
      <c r="E136" s="237" t="s">
        <v>301</v>
      </c>
      <c r="F136" s="238" t="s">
        <v>302</v>
      </c>
      <c r="G136" s="239" t="s">
        <v>289</v>
      </c>
      <c r="H136" s="240">
        <v>6.27</v>
      </c>
      <c r="I136" s="241"/>
      <c r="J136" s="242">
        <f>ROUND(I136*H136,2)</f>
        <v>0</v>
      </c>
      <c r="K136" s="238" t="s">
        <v>284</v>
      </c>
      <c r="L136" s="43"/>
      <c r="M136" s="243" t="s">
        <v>1</v>
      </c>
      <c r="N136" s="244" t="s">
        <v>51</v>
      </c>
      <c r="O136" s="86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7" t="s">
        <v>285</v>
      </c>
      <c r="AT136" s="247" t="s">
        <v>280</v>
      </c>
      <c r="AU136" s="247" t="s">
        <v>96</v>
      </c>
      <c r="AY136" s="16" t="s">
        <v>278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93</v>
      </c>
      <c r="BK136" s="248">
        <f>ROUND(I136*H136,2)</f>
        <v>0</v>
      </c>
      <c r="BL136" s="16" t="s">
        <v>285</v>
      </c>
      <c r="BM136" s="247" t="s">
        <v>3606</v>
      </c>
    </row>
    <row r="137" spans="2:65" s="1" customFormat="1" ht="14.4" customHeight="1">
      <c r="B137" s="38"/>
      <c r="C137" s="236" t="s">
        <v>285</v>
      </c>
      <c r="D137" s="236" t="s">
        <v>280</v>
      </c>
      <c r="E137" s="237" t="s">
        <v>3607</v>
      </c>
      <c r="F137" s="238" t="s">
        <v>3608</v>
      </c>
      <c r="G137" s="239" t="s">
        <v>289</v>
      </c>
      <c r="H137" s="240">
        <v>6.27</v>
      </c>
      <c r="I137" s="241"/>
      <c r="J137" s="242">
        <f>ROUND(I137*H137,2)</f>
        <v>0</v>
      </c>
      <c r="K137" s="238" t="s">
        <v>284</v>
      </c>
      <c r="L137" s="43"/>
      <c r="M137" s="243" t="s">
        <v>1</v>
      </c>
      <c r="N137" s="244" t="s">
        <v>51</v>
      </c>
      <c r="O137" s="86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7" t="s">
        <v>285</v>
      </c>
      <c r="AT137" s="247" t="s">
        <v>280</v>
      </c>
      <c r="AU137" s="247" t="s">
        <v>96</v>
      </c>
      <c r="AY137" s="16" t="s">
        <v>278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93</v>
      </c>
      <c r="BK137" s="248">
        <f>ROUND(I137*H137,2)</f>
        <v>0</v>
      </c>
      <c r="BL137" s="16" t="s">
        <v>285</v>
      </c>
      <c r="BM137" s="247" t="s">
        <v>3609</v>
      </c>
    </row>
    <row r="138" spans="2:65" s="1" customFormat="1" ht="43.2" customHeight="1">
      <c r="B138" s="38"/>
      <c r="C138" s="236" t="s">
        <v>300</v>
      </c>
      <c r="D138" s="236" t="s">
        <v>280</v>
      </c>
      <c r="E138" s="237" t="s">
        <v>3610</v>
      </c>
      <c r="F138" s="238" t="s">
        <v>3611</v>
      </c>
      <c r="G138" s="239" t="s">
        <v>333</v>
      </c>
      <c r="H138" s="240">
        <v>11.286</v>
      </c>
      <c r="I138" s="241"/>
      <c r="J138" s="242">
        <f>ROUND(I138*H138,2)</f>
        <v>0</v>
      </c>
      <c r="K138" s="238" t="s">
        <v>284</v>
      </c>
      <c r="L138" s="43"/>
      <c r="M138" s="243" t="s">
        <v>1</v>
      </c>
      <c r="N138" s="244" t="s">
        <v>51</v>
      </c>
      <c r="O138" s="86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47" t="s">
        <v>285</v>
      </c>
      <c r="AT138" s="247" t="s">
        <v>280</v>
      </c>
      <c r="AU138" s="247" t="s">
        <v>96</v>
      </c>
      <c r="AY138" s="16" t="s">
        <v>278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93</v>
      </c>
      <c r="BK138" s="248">
        <f>ROUND(I138*H138,2)</f>
        <v>0</v>
      </c>
      <c r="BL138" s="16" t="s">
        <v>285</v>
      </c>
      <c r="BM138" s="247" t="s">
        <v>3612</v>
      </c>
    </row>
    <row r="139" spans="2:51" s="12" customFormat="1" ht="12">
      <c r="B139" s="249"/>
      <c r="C139" s="250"/>
      <c r="D139" s="251" t="s">
        <v>291</v>
      </c>
      <c r="E139" s="252" t="s">
        <v>1</v>
      </c>
      <c r="F139" s="253" t="s">
        <v>3613</v>
      </c>
      <c r="G139" s="250"/>
      <c r="H139" s="254">
        <v>11.286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AT139" s="260" t="s">
        <v>291</v>
      </c>
      <c r="AU139" s="260" t="s">
        <v>96</v>
      </c>
      <c r="AV139" s="12" t="s">
        <v>96</v>
      </c>
      <c r="AW139" s="12" t="s">
        <v>42</v>
      </c>
      <c r="AX139" s="12" t="s">
        <v>93</v>
      </c>
      <c r="AY139" s="260" t="s">
        <v>278</v>
      </c>
    </row>
    <row r="140" spans="2:65" s="1" customFormat="1" ht="54" customHeight="1">
      <c r="B140" s="38"/>
      <c r="C140" s="236" t="s">
        <v>304</v>
      </c>
      <c r="D140" s="236" t="s">
        <v>280</v>
      </c>
      <c r="E140" s="237" t="s">
        <v>3614</v>
      </c>
      <c r="F140" s="238" t="s">
        <v>3615</v>
      </c>
      <c r="G140" s="239" t="s">
        <v>289</v>
      </c>
      <c r="H140" s="240">
        <v>5.13</v>
      </c>
      <c r="I140" s="241"/>
      <c r="J140" s="242">
        <f>ROUND(I140*H140,2)</f>
        <v>0</v>
      </c>
      <c r="K140" s="238" t="s">
        <v>284</v>
      </c>
      <c r="L140" s="43"/>
      <c r="M140" s="243" t="s">
        <v>1</v>
      </c>
      <c r="N140" s="244" t="s">
        <v>51</v>
      </c>
      <c r="O140" s="86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47" t="s">
        <v>93</v>
      </c>
      <c r="AT140" s="247" t="s">
        <v>280</v>
      </c>
      <c r="AU140" s="247" t="s">
        <v>96</v>
      </c>
      <c r="AY140" s="16" t="s">
        <v>278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6" t="s">
        <v>93</v>
      </c>
      <c r="BK140" s="248">
        <f>ROUND(I140*H140,2)</f>
        <v>0</v>
      </c>
      <c r="BL140" s="16" t="s">
        <v>93</v>
      </c>
      <c r="BM140" s="247" t="s">
        <v>3616</v>
      </c>
    </row>
    <row r="141" spans="2:51" s="13" customFormat="1" ht="12">
      <c r="B141" s="261"/>
      <c r="C141" s="262"/>
      <c r="D141" s="251" t="s">
        <v>291</v>
      </c>
      <c r="E141" s="263" t="s">
        <v>1</v>
      </c>
      <c r="F141" s="264" t="s">
        <v>3617</v>
      </c>
      <c r="G141" s="262"/>
      <c r="H141" s="263" t="s">
        <v>1</v>
      </c>
      <c r="I141" s="265"/>
      <c r="J141" s="262"/>
      <c r="K141" s="262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291</v>
      </c>
      <c r="AU141" s="270" t="s">
        <v>96</v>
      </c>
      <c r="AV141" s="13" t="s">
        <v>93</v>
      </c>
      <c r="AW141" s="13" t="s">
        <v>42</v>
      </c>
      <c r="AX141" s="13" t="s">
        <v>86</v>
      </c>
      <c r="AY141" s="270" t="s">
        <v>278</v>
      </c>
    </row>
    <row r="142" spans="2:51" s="12" customFormat="1" ht="12">
      <c r="B142" s="249"/>
      <c r="C142" s="250"/>
      <c r="D142" s="251" t="s">
        <v>291</v>
      </c>
      <c r="E142" s="252" t="s">
        <v>1</v>
      </c>
      <c r="F142" s="253" t="s">
        <v>3618</v>
      </c>
      <c r="G142" s="250"/>
      <c r="H142" s="254">
        <v>5.13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AT142" s="260" t="s">
        <v>291</v>
      </c>
      <c r="AU142" s="260" t="s">
        <v>96</v>
      </c>
      <c r="AV142" s="12" t="s">
        <v>96</v>
      </c>
      <c r="AW142" s="12" t="s">
        <v>42</v>
      </c>
      <c r="AX142" s="12" t="s">
        <v>93</v>
      </c>
      <c r="AY142" s="260" t="s">
        <v>278</v>
      </c>
    </row>
    <row r="143" spans="2:65" s="1" customFormat="1" ht="14.4" customHeight="1">
      <c r="B143" s="38"/>
      <c r="C143" s="282" t="s">
        <v>309</v>
      </c>
      <c r="D143" s="282" t="s">
        <v>407</v>
      </c>
      <c r="E143" s="283" t="s">
        <v>3619</v>
      </c>
      <c r="F143" s="284" t="s">
        <v>3620</v>
      </c>
      <c r="G143" s="285" t="s">
        <v>333</v>
      </c>
      <c r="H143" s="286">
        <v>10.26</v>
      </c>
      <c r="I143" s="287"/>
      <c r="J143" s="288">
        <f>ROUND(I143*H143,2)</f>
        <v>0</v>
      </c>
      <c r="K143" s="284" t="s">
        <v>284</v>
      </c>
      <c r="L143" s="289"/>
      <c r="M143" s="290" t="s">
        <v>1</v>
      </c>
      <c r="N143" s="291" t="s">
        <v>51</v>
      </c>
      <c r="O143" s="86"/>
      <c r="P143" s="245">
        <f>O143*H143</f>
        <v>0</v>
      </c>
      <c r="Q143" s="245">
        <v>1</v>
      </c>
      <c r="R143" s="245">
        <f>Q143*H143</f>
        <v>10.26</v>
      </c>
      <c r="S143" s="245">
        <v>0</v>
      </c>
      <c r="T143" s="246">
        <f>S143*H143</f>
        <v>0</v>
      </c>
      <c r="AR143" s="247" t="s">
        <v>96</v>
      </c>
      <c r="AT143" s="247" t="s">
        <v>407</v>
      </c>
      <c r="AU143" s="247" t="s">
        <v>96</v>
      </c>
      <c r="AY143" s="16" t="s">
        <v>278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6" t="s">
        <v>93</v>
      </c>
      <c r="BK143" s="248">
        <f>ROUND(I143*H143,2)</f>
        <v>0</v>
      </c>
      <c r="BL143" s="16" t="s">
        <v>93</v>
      </c>
      <c r="BM143" s="247" t="s">
        <v>3621</v>
      </c>
    </row>
    <row r="144" spans="2:51" s="12" customFormat="1" ht="12">
      <c r="B144" s="249"/>
      <c r="C144" s="250"/>
      <c r="D144" s="251" t="s">
        <v>291</v>
      </c>
      <c r="E144" s="250"/>
      <c r="F144" s="253" t="s">
        <v>3622</v>
      </c>
      <c r="G144" s="250"/>
      <c r="H144" s="254">
        <v>10.26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AT144" s="260" t="s">
        <v>291</v>
      </c>
      <c r="AU144" s="260" t="s">
        <v>96</v>
      </c>
      <c r="AV144" s="12" t="s">
        <v>96</v>
      </c>
      <c r="AW144" s="12" t="s">
        <v>4</v>
      </c>
      <c r="AX144" s="12" t="s">
        <v>93</v>
      </c>
      <c r="AY144" s="260" t="s">
        <v>278</v>
      </c>
    </row>
    <row r="145" spans="2:63" s="11" customFormat="1" ht="22.8" customHeight="1">
      <c r="B145" s="220"/>
      <c r="C145" s="221"/>
      <c r="D145" s="222" t="s">
        <v>85</v>
      </c>
      <c r="E145" s="234" t="s">
        <v>285</v>
      </c>
      <c r="F145" s="234" t="s">
        <v>443</v>
      </c>
      <c r="G145" s="221"/>
      <c r="H145" s="221"/>
      <c r="I145" s="224"/>
      <c r="J145" s="235">
        <f>BK145</f>
        <v>0</v>
      </c>
      <c r="K145" s="221"/>
      <c r="L145" s="226"/>
      <c r="M145" s="227"/>
      <c r="N145" s="228"/>
      <c r="O145" s="228"/>
      <c r="P145" s="229">
        <f>SUM(P146:P147)</f>
        <v>0</v>
      </c>
      <c r="Q145" s="228"/>
      <c r="R145" s="229">
        <f>SUM(R146:R147)</f>
        <v>0</v>
      </c>
      <c r="S145" s="228"/>
      <c r="T145" s="230">
        <f>SUM(T146:T147)</f>
        <v>0</v>
      </c>
      <c r="AR145" s="231" t="s">
        <v>93</v>
      </c>
      <c r="AT145" s="232" t="s">
        <v>85</v>
      </c>
      <c r="AU145" s="232" t="s">
        <v>93</v>
      </c>
      <c r="AY145" s="231" t="s">
        <v>278</v>
      </c>
      <c r="BK145" s="233">
        <f>SUM(BK146:BK147)</f>
        <v>0</v>
      </c>
    </row>
    <row r="146" spans="2:65" s="1" customFormat="1" ht="32.4" customHeight="1">
      <c r="B146" s="38"/>
      <c r="C146" s="236" t="s">
        <v>316</v>
      </c>
      <c r="D146" s="236" t="s">
        <v>280</v>
      </c>
      <c r="E146" s="237" t="s">
        <v>3623</v>
      </c>
      <c r="F146" s="238" t="s">
        <v>3624</v>
      </c>
      <c r="G146" s="239" t="s">
        <v>289</v>
      </c>
      <c r="H146" s="240">
        <v>1.14</v>
      </c>
      <c r="I146" s="241"/>
      <c r="J146" s="242">
        <f>ROUND(I146*H146,2)</f>
        <v>0</v>
      </c>
      <c r="K146" s="238" t="s">
        <v>284</v>
      </c>
      <c r="L146" s="43"/>
      <c r="M146" s="243" t="s">
        <v>1</v>
      </c>
      <c r="N146" s="244" t="s">
        <v>51</v>
      </c>
      <c r="O146" s="86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AR146" s="247" t="s">
        <v>285</v>
      </c>
      <c r="AT146" s="247" t="s">
        <v>280</v>
      </c>
      <c r="AU146" s="247" t="s">
        <v>96</v>
      </c>
      <c r="AY146" s="16" t="s">
        <v>278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6" t="s">
        <v>93</v>
      </c>
      <c r="BK146" s="248">
        <f>ROUND(I146*H146,2)</f>
        <v>0</v>
      </c>
      <c r="BL146" s="16" t="s">
        <v>285</v>
      </c>
      <c r="BM146" s="247" t="s">
        <v>3625</v>
      </c>
    </row>
    <row r="147" spans="2:51" s="12" customFormat="1" ht="12">
      <c r="B147" s="249"/>
      <c r="C147" s="250"/>
      <c r="D147" s="251" t="s">
        <v>291</v>
      </c>
      <c r="E147" s="252" t="s">
        <v>1</v>
      </c>
      <c r="F147" s="253" t="s">
        <v>3626</v>
      </c>
      <c r="G147" s="250"/>
      <c r="H147" s="254">
        <v>1.14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AT147" s="260" t="s">
        <v>291</v>
      </c>
      <c r="AU147" s="260" t="s">
        <v>96</v>
      </c>
      <c r="AV147" s="12" t="s">
        <v>96</v>
      </c>
      <c r="AW147" s="12" t="s">
        <v>42</v>
      </c>
      <c r="AX147" s="12" t="s">
        <v>93</v>
      </c>
      <c r="AY147" s="260" t="s">
        <v>278</v>
      </c>
    </row>
    <row r="148" spans="2:63" s="11" customFormat="1" ht="22.8" customHeight="1">
      <c r="B148" s="220"/>
      <c r="C148" s="221"/>
      <c r="D148" s="222" t="s">
        <v>85</v>
      </c>
      <c r="E148" s="234" t="s">
        <v>304</v>
      </c>
      <c r="F148" s="234" t="s">
        <v>515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P149</f>
        <v>0</v>
      </c>
      <c r="Q148" s="228"/>
      <c r="R148" s="229">
        <f>R149</f>
        <v>4.1951259</v>
      </c>
      <c r="S148" s="228"/>
      <c r="T148" s="230">
        <f>T149</f>
        <v>0</v>
      </c>
      <c r="AR148" s="231" t="s">
        <v>93</v>
      </c>
      <c r="AT148" s="232" t="s">
        <v>85</v>
      </c>
      <c r="AU148" s="232" t="s">
        <v>93</v>
      </c>
      <c r="AY148" s="231" t="s">
        <v>278</v>
      </c>
      <c r="BK148" s="233">
        <f>BK149</f>
        <v>0</v>
      </c>
    </row>
    <row r="149" spans="2:65" s="1" customFormat="1" ht="32.4" customHeight="1">
      <c r="B149" s="38"/>
      <c r="C149" s="236" t="s">
        <v>321</v>
      </c>
      <c r="D149" s="236" t="s">
        <v>280</v>
      </c>
      <c r="E149" s="237" t="s">
        <v>3627</v>
      </c>
      <c r="F149" s="238" t="s">
        <v>3628</v>
      </c>
      <c r="G149" s="239" t="s">
        <v>289</v>
      </c>
      <c r="H149" s="240">
        <v>1.71</v>
      </c>
      <c r="I149" s="241"/>
      <c r="J149" s="242">
        <f>ROUND(I149*H149,2)</f>
        <v>0</v>
      </c>
      <c r="K149" s="238" t="s">
        <v>284</v>
      </c>
      <c r="L149" s="43"/>
      <c r="M149" s="243" t="s">
        <v>1</v>
      </c>
      <c r="N149" s="244" t="s">
        <v>51</v>
      </c>
      <c r="O149" s="86"/>
      <c r="P149" s="245">
        <f>O149*H149</f>
        <v>0</v>
      </c>
      <c r="Q149" s="245">
        <v>2.45329</v>
      </c>
      <c r="R149" s="245">
        <f>Q149*H149</f>
        <v>4.1951259</v>
      </c>
      <c r="S149" s="245">
        <v>0</v>
      </c>
      <c r="T149" s="246">
        <f>S149*H149</f>
        <v>0</v>
      </c>
      <c r="AR149" s="247" t="s">
        <v>285</v>
      </c>
      <c r="AT149" s="247" t="s">
        <v>280</v>
      </c>
      <c r="AU149" s="247" t="s">
        <v>96</v>
      </c>
      <c r="AY149" s="16" t="s">
        <v>278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6" t="s">
        <v>93</v>
      </c>
      <c r="BK149" s="248">
        <f>ROUND(I149*H149,2)</f>
        <v>0</v>
      </c>
      <c r="BL149" s="16" t="s">
        <v>285</v>
      </c>
      <c r="BM149" s="247" t="s">
        <v>3629</v>
      </c>
    </row>
    <row r="150" spans="2:63" s="11" customFormat="1" ht="22.8" customHeight="1">
      <c r="B150" s="220"/>
      <c r="C150" s="221"/>
      <c r="D150" s="222" t="s">
        <v>85</v>
      </c>
      <c r="E150" s="234" t="s">
        <v>321</v>
      </c>
      <c r="F150" s="234" t="s">
        <v>2126</v>
      </c>
      <c r="G150" s="221"/>
      <c r="H150" s="221"/>
      <c r="I150" s="224"/>
      <c r="J150" s="235">
        <f>BK150</f>
        <v>0</v>
      </c>
      <c r="K150" s="221"/>
      <c r="L150" s="226"/>
      <c r="M150" s="227"/>
      <c r="N150" s="228"/>
      <c r="O150" s="228"/>
      <c r="P150" s="229">
        <f>SUM(P151:P163)</f>
        <v>0</v>
      </c>
      <c r="Q150" s="228"/>
      <c r="R150" s="229">
        <f>SUM(R151:R163)</f>
        <v>0.494</v>
      </c>
      <c r="S150" s="228"/>
      <c r="T150" s="230">
        <f>SUM(T151:T163)</f>
        <v>8.015</v>
      </c>
      <c r="AR150" s="231" t="s">
        <v>93</v>
      </c>
      <c r="AT150" s="232" t="s">
        <v>85</v>
      </c>
      <c r="AU150" s="232" t="s">
        <v>93</v>
      </c>
      <c r="AY150" s="231" t="s">
        <v>278</v>
      </c>
      <c r="BK150" s="233">
        <f>SUM(BK151:BK163)</f>
        <v>0</v>
      </c>
    </row>
    <row r="151" spans="2:65" s="1" customFormat="1" ht="21.6" customHeight="1">
      <c r="B151" s="38"/>
      <c r="C151" s="236" t="s">
        <v>326</v>
      </c>
      <c r="D151" s="236" t="s">
        <v>280</v>
      </c>
      <c r="E151" s="237" t="s">
        <v>3630</v>
      </c>
      <c r="F151" s="238" t="s">
        <v>3631</v>
      </c>
      <c r="G151" s="239" t="s">
        <v>289</v>
      </c>
      <c r="H151" s="240">
        <v>1.71</v>
      </c>
      <c r="I151" s="241"/>
      <c r="J151" s="242">
        <f>ROUND(I151*H151,2)</f>
        <v>0</v>
      </c>
      <c r="K151" s="238" t="s">
        <v>284</v>
      </c>
      <c r="L151" s="43"/>
      <c r="M151" s="243" t="s">
        <v>1</v>
      </c>
      <c r="N151" s="244" t="s">
        <v>51</v>
      </c>
      <c r="O151" s="86"/>
      <c r="P151" s="245">
        <f>O151*H151</f>
        <v>0</v>
      </c>
      <c r="Q151" s="245">
        <v>0</v>
      </c>
      <c r="R151" s="245">
        <f>Q151*H151</f>
        <v>0</v>
      </c>
      <c r="S151" s="245">
        <v>2.2</v>
      </c>
      <c r="T151" s="246">
        <f>S151*H151</f>
        <v>3.762</v>
      </c>
      <c r="AR151" s="247" t="s">
        <v>285</v>
      </c>
      <c r="AT151" s="247" t="s">
        <v>280</v>
      </c>
      <c r="AU151" s="247" t="s">
        <v>96</v>
      </c>
      <c r="AY151" s="16" t="s">
        <v>278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6" t="s">
        <v>93</v>
      </c>
      <c r="BK151" s="248">
        <f>ROUND(I151*H151,2)</f>
        <v>0</v>
      </c>
      <c r="BL151" s="16" t="s">
        <v>285</v>
      </c>
      <c r="BM151" s="247" t="s">
        <v>3632</v>
      </c>
    </row>
    <row r="152" spans="2:51" s="12" customFormat="1" ht="12">
      <c r="B152" s="249"/>
      <c r="C152" s="250"/>
      <c r="D152" s="251" t="s">
        <v>291</v>
      </c>
      <c r="E152" s="252" t="s">
        <v>1</v>
      </c>
      <c r="F152" s="253" t="s">
        <v>3633</v>
      </c>
      <c r="G152" s="250"/>
      <c r="H152" s="254">
        <v>1.71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291</v>
      </c>
      <c r="AU152" s="260" t="s">
        <v>96</v>
      </c>
      <c r="AV152" s="12" t="s">
        <v>96</v>
      </c>
      <c r="AW152" s="12" t="s">
        <v>42</v>
      </c>
      <c r="AX152" s="12" t="s">
        <v>93</v>
      </c>
      <c r="AY152" s="260" t="s">
        <v>278</v>
      </c>
    </row>
    <row r="153" spans="2:65" s="1" customFormat="1" ht="21.6" customHeight="1">
      <c r="B153" s="38"/>
      <c r="C153" s="236" t="s">
        <v>330</v>
      </c>
      <c r="D153" s="236" t="s">
        <v>280</v>
      </c>
      <c r="E153" s="237" t="s">
        <v>3634</v>
      </c>
      <c r="F153" s="238" t="s">
        <v>3635</v>
      </c>
      <c r="G153" s="239" t="s">
        <v>283</v>
      </c>
      <c r="H153" s="240">
        <v>30</v>
      </c>
      <c r="I153" s="241"/>
      <c r="J153" s="242">
        <f>ROUND(I153*H153,2)</f>
        <v>0</v>
      </c>
      <c r="K153" s="238" t="s">
        <v>284</v>
      </c>
      <c r="L153" s="43"/>
      <c r="M153" s="243" t="s">
        <v>1</v>
      </c>
      <c r="N153" s="244" t="s">
        <v>51</v>
      </c>
      <c r="O153" s="86"/>
      <c r="P153" s="245">
        <f>O153*H153</f>
        <v>0</v>
      </c>
      <c r="Q153" s="245">
        <v>0</v>
      </c>
      <c r="R153" s="245">
        <f>Q153*H153</f>
        <v>0</v>
      </c>
      <c r="S153" s="245">
        <v>0.013</v>
      </c>
      <c r="T153" s="246">
        <f>S153*H153</f>
        <v>0.38999999999999996</v>
      </c>
      <c r="AR153" s="247" t="s">
        <v>285</v>
      </c>
      <c r="AT153" s="247" t="s">
        <v>280</v>
      </c>
      <c r="AU153" s="247" t="s">
        <v>96</v>
      </c>
      <c r="AY153" s="16" t="s">
        <v>278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6" t="s">
        <v>93</v>
      </c>
      <c r="BK153" s="248">
        <f>ROUND(I153*H153,2)</f>
        <v>0</v>
      </c>
      <c r="BL153" s="16" t="s">
        <v>285</v>
      </c>
      <c r="BM153" s="247" t="s">
        <v>3636</v>
      </c>
    </row>
    <row r="154" spans="2:65" s="1" customFormat="1" ht="21.6" customHeight="1">
      <c r="B154" s="38"/>
      <c r="C154" s="236" t="s">
        <v>336</v>
      </c>
      <c r="D154" s="236" t="s">
        <v>280</v>
      </c>
      <c r="E154" s="237" t="s">
        <v>3637</v>
      </c>
      <c r="F154" s="238" t="s">
        <v>3638</v>
      </c>
      <c r="G154" s="239" t="s">
        <v>283</v>
      </c>
      <c r="H154" s="240">
        <v>25</v>
      </c>
      <c r="I154" s="241"/>
      <c r="J154" s="242">
        <f>ROUND(I154*H154,2)</f>
        <v>0</v>
      </c>
      <c r="K154" s="238" t="s">
        <v>284</v>
      </c>
      <c r="L154" s="43"/>
      <c r="M154" s="243" t="s">
        <v>1</v>
      </c>
      <c r="N154" s="244" t="s">
        <v>51</v>
      </c>
      <c r="O154" s="86"/>
      <c r="P154" s="245">
        <f>O154*H154</f>
        <v>0</v>
      </c>
      <c r="Q154" s="245">
        <v>0</v>
      </c>
      <c r="R154" s="245">
        <f>Q154*H154</f>
        <v>0</v>
      </c>
      <c r="S154" s="245">
        <v>0.037</v>
      </c>
      <c r="T154" s="246">
        <f>S154*H154</f>
        <v>0.9249999999999999</v>
      </c>
      <c r="AR154" s="247" t="s">
        <v>285</v>
      </c>
      <c r="AT154" s="247" t="s">
        <v>280</v>
      </c>
      <c r="AU154" s="247" t="s">
        <v>96</v>
      </c>
      <c r="AY154" s="16" t="s">
        <v>278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6" t="s">
        <v>93</v>
      </c>
      <c r="BK154" s="248">
        <f>ROUND(I154*H154,2)</f>
        <v>0</v>
      </c>
      <c r="BL154" s="16" t="s">
        <v>285</v>
      </c>
      <c r="BM154" s="247" t="s">
        <v>3639</v>
      </c>
    </row>
    <row r="155" spans="2:65" s="1" customFormat="1" ht="21.6" customHeight="1">
      <c r="B155" s="38"/>
      <c r="C155" s="236" t="s">
        <v>342</v>
      </c>
      <c r="D155" s="236" t="s">
        <v>280</v>
      </c>
      <c r="E155" s="237" t="s">
        <v>3640</v>
      </c>
      <c r="F155" s="238" t="s">
        <v>3641</v>
      </c>
      <c r="G155" s="239" t="s">
        <v>283</v>
      </c>
      <c r="H155" s="240">
        <v>20</v>
      </c>
      <c r="I155" s="241"/>
      <c r="J155" s="242">
        <f>ROUND(I155*H155,2)</f>
        <v>0</v>
      </c>
      <c r="K155" s="238" t="s">
        <v>284</v>
      </c>
      <c r="L155" s="43"/>
      <c r="M155" s="243" t="s">
        <v>1</v>
      </c>
      <c r="N155" s="244" t="s">
        <v>51</v>
      </c>
      <c r="O155" s="86"/>
      <c r="P155" s="245">
        <f>O155*H155</f>
        <v>0</v>
      </c>
      <c r="Q155" s="245">
        <v>0</v>
      </c>
      <c r="R155" s="245">
        <f>Q155*H155</f>
        <v>0</v>
      </c>
      <c r="S155" s="245">
        <v>0.063</v>
      </c>
      <c r="T155" s="246">
        <f>S155*H155</f>
        <v>1.26</v>
      </c>
      <c r="AR155" s="247" t="s">
        <v>285</v>
      </c>
      <c r="AT155" s="247" t="s">
        <v>280</v>
      </c>
      <c r="AU155" s="247" t="s">
        <v>96</v>
      </c>
      <c r="AY155" s="16" t="s">
        <v>278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6" t="s">
        <v>93</v>
      </c>
      <c r="BK155" s="248">
        <f>ROUND(I155*H155,2)</f>
        <v>0</v>
      </c>
      <c r="BL155" s="16" t="s">
        <v>285</v>
      </c>
      <c r="BM155" s="247" t="s">
        <v>3642</v>
      </c>
    </row>
    <row r="156" spans="2:65" s="1" customFormat="1" ht="21.6" customHeight="1">
      <c r="B156" s="38"/>
      <c r="C156" s="236" t="s">
        <v>348</v>
      </c>
      <c r="D156" s="236" t="s">
        <v>280</v>
      </c>
      <c r="E156" s="237" t="s">
        <v>3643</v>
      </c>
      <c r="F156" s="238" t="s">
        <v>3644</v>
      </c>
      <c r="G156" s="239" t="s">
        <v>283</v>
      </c>
      <c r="H156" s="240">
        <v>38</v>
      </c>
      <c r="I156" s="241"/>
      <c r="J156" s="242">
        <f>ROUND(I156*H156,2)</f>
        <v>0</v>
      </c>
      <c r="K156" s="238" t="s">
        <v>284</v>
      </c>
      <c r="L156" s="43"/>
      <c r="M156" s="243" t="s">
        <v>1</v>
      </c>
      <c r="N156" s="244" t="s">
        <v>51</v>
      </c>
      <c r="O156" s="86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47" t="s">
        <v>285</v>
      </c>
      <c r="AT156" s="247" t="s">
        <v>280</v>
      </c>
      <c r="AU156" s="247" t="s">
        <v>96</v>
      </c>
      <c r="AY156" s="16" t="s">
        <v>278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6" t="s">
        <v>93</v>
      </c>
      <c r="BK156" s="248">
        <f>ROUND(I156*H156,2)</f>
        <v>0</v>
      </c>
      <c r="BL156" s="16" t="s">
        <v>285</v>
      </c>
      <c r="BM156" s="247" t="s">
        <v>3645</v>
      </c>
    </row>
    <row r="157" spans="2:51" s="12" customFormat="1" ht="12">
      <c r="B157" s="249"/>
      <c r="C157" s="250"/>
      <c r="D157" s="251" t="s">
        <v>291</v>
      </c>
      <c r="E157" s="252" t="s">
        <v>1</v>
      </c>
      <c r="F157" s="253" t="s">
        <v>3646</v>
      </c>
      <c r="G157" s="250"/>
      <c r="H157" s="254">
        <v>38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AT157" s="260" t="s">
        <v>291</v>
      </c>
      <c r="AU157" s="260" t="s">
        <v>96</v>
      </c>
      <c r="AV157" s="12" t="s">
        <v>96</v>
      </c>
      <c r="AW157" s="12" t="s">
        <v>42</v>
      </c>
      <c r="AX157" s="12" t="s">
        <v>93</v>
      </c>
      <c r="AY157" s="260" t="s">
        <v>278</v>
      </c>
    </row>
    <row r="158" spans="2:65" s="1" customFormat="1" ht="43.2" customHeight="1">
      <c r="B158" s="38"/>
      <c r="C158" s="236" t="s">
        <v>8</v>
      </c>
      <c r="D158" s="236" t="s">
        <v>280</v>
      </c>
      <c r="E158" s="237" t="s">
        <v>2139</v>
      </c>
      <c r="F158" s="238" t="s">
        <v>2140</v>
      </c>
      <c r="G158" s="239" t="s">
        <v>2141</v>
      </c>
      <c r="H158" s="240">
        <v>1</v>
      </c>
      <c r="I158" s="241"/>
      <c r="J158" s="242">
        <f>ROUND(I158*H158,2)</f>
        <v>0</v>
      </c>
      <c r="K158" s="238" t="s">
        <v>2129</v>
      </c>
      <c r="L158" s="43"/>
      <c r="M158" s="243" t="s">
        <v>1</v>
      </c>
      <c r="N158" s="244" t="s">
        <v>51</v>
      </c>
      <c r="O158" s="86"/>
      <c r="P158" s="245">
        <f>O158*H158</f>
        <v>0</v>
      </c>
      <c r="Q158" s="245">
        <v>0</v>
      </c>
      <c r="R158" s="245">
        <f>Q158*H158</f>
        <v>0</v>
      </c>
      <c r="S158" s="245">
        <v>0.9</v>
      </c>
      <c r="T158" s="246">
        <f>S158*H158</f>
        <v>0.9</v>
      </c>
      <c r="AR158" s="247" t="s">
        <v>285</v>
      </c>
      <c r="AT158" s="247" t="s">
        <v>280</v>
      </c>
      <c r="AU158" s="247" t="s">
        <v>96</v>
      </c>
      <c r="AY158" s="16" t="s">
        <v>278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6" t="s">
        <v>93</v>
      </c>
      <c r="BK158" s="248">
        <f>ROUND(I158*H158,2)</f>
        <v>0</v>
      </c>
      <c r="BL158" s="16" t="s">
        <v>285</v>
      </c>
      <c r="BM158" s="247" t="s">
        <v>3647</v>
      </c>
    </row>
    <row r="159" spans="2:65" s="1" customFormat="1" ht="43.2" customHeight="1">
      <c r="B159" s="38"/>
      <c r="C159" s="236" t="s">
        <v>362</v>
      </c>
      <c r="D159" s="236" t="s">
        <v>280</v>
      </c>
      <c r="E159" s="237" t="s">
        <v>3648</v>
      </c>
      <c r="F159" s="238" t="s">
        <v>3649</v>
      </c>
      <c r="G159" s="239" t="s">
        <v>283</v>
      </c>
      <c r="H159" s="240">
        <v>37</v>
      </c>
      <c r="I159" s="241"/>
      <c r="J159" s="242">
        <f>ROUND(I159*H159,2)</f>
        <v>0</v>
      </c>
      <c r="K159" s="238" t="s">
        <v>2129</v>
      </c>
      <c r="L159" s="43"/>
      <c r="M159" s="243" t="s">
        <v>1</v>
      </c>
      <c r="N159" s="244" t="s">
        <v>51</v>
      </c>
      <c r="O159" s="86"/>
      <c r="P159" s="245">
        <f>O159*H159</f>
        <v>0</v>
      </c>
      <c r="Q159" s="245">
        <v>0.012</v>
      </c>
      <c r="R159" s="245">
        <f>Q159*H159</f>
        <v>0.444</v>
      </c>
      <c r="S159" s="245">
        <v>0.019</v>
      </c>
      <c r="T159" s="246">
        <f>S159*H159</f>
        <v>0.703</v>
      </c>
      <c r="AR159" s="247" t="s">
        <v>285</v>
      </c>
      <c r="AT159" s="247" t="s">
        <v>280</v>
      </c>
      <c r="AU159" s="247" t="s">
        <v>96</v>
      </c>
      <c r="AY159" s="16" t="s">
        <v>278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6" t="s">
        <v>93</v>
      </c>
      <c r="BK159" s="248">
        <f>ROUND(I159*H159,2)</f>
        <v>0</v>
      </c>
      <c r="BL159" s="16" t="s">
        <v>285</v>
      </c>
      <c r="BM159" s="247" t="s">
        <v>3650</v>
      </c>
    </row>
    <row r="160" spans="2:51" s="12" customFormat="1" ht="12">
      <c r="B160" s="249"/>
      <c r="C160" s="250"/>
      <c r="D160" s="251" t="s">
        <v>291</v>
      </c>
      <c r="E160" s="252" t="s">
        <v>1</v>
      </c>
      <c r="F160" s="253" t="s">
        <v>3651</v>
      </c>
      <c r="G160" s="250"/>
      <c r="H160" s="254">
        <v>15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AT160" s="260" t="s">
        <v>291</v>
      </c>
      <c r="AU160" s="260" t="s">
        <v>96</v>
      </c>
      <c r="AV160" s="12" t="s">
        <v>96</v>
      </c>
      <c r="AW160" s="12" t="s">
        <v>42</v>
      </c>
      <c r="AX160" s="12" t="s">
        <v>86</v>
      </c>
      <c r="AY160" s="260" t="s">
        <v>278</v>
      </c>
    </row>
    <row r="161" spans="2:51" s="12" customFormat="1" ht="12">
      <c r="B161" s="249"/>
      <c r="C161" s="250"/>
      <c r="D161" s="251" t="s">
        <v>291</v>
      </c>
      <c r="E161" s="252" t="s">
        <v>1</v>
      </c>
      <c r="F161" s="253" t="s">
        <v>3652</v>
      </c>
      <c r="G161" s="250"/>
      <c r="H161" s="254">
        <v>22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AT161" s="260" t="s">
        <v>291</v>
      </c>
      <c r="AU161" s="260" t="s">
        <v>96</v>
      </c>
      <c r="AV161" s="12" t="s">
        <v>96</v>
      </c>
      <c r="AW161" s="12" t="s">
        <v>42</v>
      </c>
      <c r="AX161" s="12" t="s">
        <v>86</v>
      </c>
      <c r="AY161" s="260" t="s">
        <v>278</v>
      </c>
    </row>
    <row r="162" spans="2:51" s="14" customFormat="1" ht="12">
      <c r="B162" s="271"/>
      <c r="C162" s="272"/>
      <c r="D162" s="251" t="s">
        <v>291</v>
      </c>
      <c r="E162" s="273" t="s">
        <v>1</v>
      </c>
      <c r="F162" s="274" t="s">
        <v>361</v>
      </c>
      <c r="G162" s="272"/>
      <c r="H162" s="275">
        <v>37</v>
      </c>
      <c r="I162" s="276"/>
      <c r="J162" s="272"/>
      <c r="K162" s="272"/>
      <c r="L162" s="277"/>
      <c r="M162" s="278"/>
      <c r="N162" s="279"/>
      <c r="O162" s="279"/>
      <c r="P162" s="279"/>
      <c r="Q162" s="279"/>
      <c r="R162" s="279"/>
      <c r="S162" s="279"/>
      <c r="T162" s="280"/>
      <c r="AT162" s="281" t="s">
        <v>291</v>
      </c>
      <c r="AU162" s="281" t="s">
        <v>96</v>
      </c>
      <c r="AV162" s="14" t="s">
        <v>285</v>
      </c>
      <c r="AW162" s="14" t="s">
        <v>42</v>
      </c>
      <c r="AX162" s="14" t="s">
        <v>93</v>
      </c>
      <c r="AY162" s="281" t="s">
        <v>278</v>
      </c>
    </row>
    <row r="163" spans="2:65" s="1" customFormat="1" ht="32.4" customHeight="1">
      <c r="B163" s="38"/>
      <c r="C163" s="236" t="s">
        <v>367</v>
      </c>
      <c r="D163" s="236" t="s">
        <v>280</v>
      </c>
      <c r="E163" s="237" t="s">
        <v>3653</v>
      </c>
      <c r="F163" s="238" t="s">
        <v>3654</v>
      </c>
      <c r="G163" s="239" t="s">
        <v>370</v>
      </c>
      <c r="H163" s="240">
        <v>1</v>
      </c>
      <c r="I163" s="241"/>
      <c r="J163" s="242">
        <f>ROUND(I163*H163,2)</f>
        <v>0</v>
      </c>
      <c r="K163" s="238" t="s">
        <v>2129</v>
      </c>
      <c r="L163" s="43"/>
      <c r="M163" s="243" t="s">
        <v>1</v>
      </c>
      <c r="N163" s="244" t="s">
        <v>51</v>
      </c>
      <c r="O163" s="86"/>
      <c r="P163" s="245">
        <f>O163*H163</f>
        <v>0</v>
      </c>
      <c r="Q163" s="245">
        <v>0.05</v>
      </c>
      <c r="R163" s="245">
        <f>Q163*H163</f>
        <v>0.05</v>
      </c>
      <c r="S163" s="245">
        <v>0.075</v>
      </c>
      <c r="T163" s="246">
        <f>S163*H163</f>
        <v>0.075</v>
      </c>
      <c r="AR163" s="247" t="s">
        <v>285</v>
      </c>
      <c r="AT163" s="247" t="s">
        <v>280</v>
      </c>
      <c r="AU163" s="247" t="s">
        <v>96</v>
      </c>
      <c r="AY163" s="16" t="s">
        <v>278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6" t="s">
        <v>93</v>
      </c>
      <c r="BK163" s="248">
        <f>ROUND(I163*H163,2)</f>
        <v>0</v>
      </c>
      <c r="BL163" s="16" t="s">
        <v>285</v>
      </c>
      <c r="BM163" s="247" t="s">
        <v>3655</v>
      </c>
    </row>
    <row r="164" spans="2:63" s="11" customFormat="1" ht="22.8" customHeight="1">
      <c r="B164" s="220"/>
      <c r="C164" s="221"/>
      <c r="D164" s="222" t="s">
        <v>85</v>
      </c>
      <c r="E164" s="234" t="s">
        <v>917</v>
      </c>
      <c r="F164" s="234" t="s">
        <v>918</v>
      </c>
      <c r="G164" s="221"/>
      <c r="H164" s="221"/>
      <c r="I164" s="224"/>
      <c r="J164" s="235">
        <f>BK164</f>
        <v>0</v>
      </c>
      <c r="K164" s="221"/>
      <c r="L164" s="226"/>
      <c r="M164" s="227"/>
      <c r="N164" s="228"/>
      <c r="O164" s="228"/>
      <c r="P164" s="229">
        <f>SUM(P165:P174)</f>
        <v>0</v>
      </c>
      <c r="Q164" s="228"/>
      <c r="R164" s="229">
        <f>SUM(R165:R174)</f>
        <v>0</v>
      </c>
      <c r="S164" s="228"/>
      <c r="T164" s="230">
        <f>SUM(T165:T174)</f>
        <v>0</v>
      </c>
      <c r="AR164" s="231" t="s">
        <v>93</v>
      </c>
      <c r="AT164" s="232" t="s">
        <v>85</v>
      </c>
      <c r="AU164" s="232" t="s">
        <v>93</v>
      </c>
      <c r="AY164" s="231" t="s">
        <v>278</v>
      </c>
      <c r="BK164" s="233">
        <f>SUM(BK165:BK174)</f>
        <v>0</v>
      </c>
    </row>
    <row r="165" spans="2:65" s="1" customFormat="1" ht="32.4" customHeight="1">
      <c r="B165" s="38"/>
      <c r="C165" s="236" t="s">
        <v>373</v>
      </c>
      <c r="D165" s="236" t="s">
        <v>280</v>
      </c>
      <c r="E165" s="237" t="s">
        <v>3656</v>
      </c>
      <c r="F165" s="238" t="s">
        <v>3657</v>
      </c>
      <c r="G165" s="239" t="s">
        <v>333</v>
      </c>
      <c r="H165" s="240">
        <v>8.665</v>
      </c>
      <c r="I165" s="241"/>
      <c r="J165" s="242">
        <f>ROUND(I165*H165,2)</f>
        <v>0</v>
      </c>
      <c r="K165" s="238" t="s">
        <v>284</v>
      </c>
      <c r="L165" s="43"/>
      <c r="M165" s="243" t="s">
        <v>1</v>
      </c>
      <c r="N165" s="244" t="s">
        <v>51</v>
      </c>
      <c r="O165" s="86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47" t="s">
        <v>285</v>
      </c>
      <c r="AT165" s="247" t="s">
        <v>280</v>
      </c>
      <c r="AU165" s="247" t="s">
        <v>96</v>
      </c>
      <c r="AY165" s="16" t="s">
        <v>278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6" t="s">
        <v>93</v>
      </c>
      <c r="BK165" s="248">
        <f>ROUND(I165*H165,2)</f>
        <v>0</v>
      </c>
      <c r="BL165" s="16" t="s">
        <v>285</v>
      </c>
      <c r="BM165" s="247" t="s">
        <v>3658</v>
      </c>
    </row>
    <row r="166" spans="2:65" s="1" customFormat="1" ht="32.4" customHeight="1">
      <c r="B166" s="38"/>
      <c r="C166" s="236" t="s">
        <v>377</v>
      </c>
      <c r="D166" s="236" t="s">
        <v>280</v>
      </c>
      <c r="E166" s="237" t="s">
        <v>924</v>
      </c>
      <c r="F166" s="238" t="s">
        <v>925</v>
      </c>
      <c r="G166" s="239" t="s">
        <v>333</v>
      </c>
      <c r="H166" s="240">
        <v>8.665</v>
      </c>
      <c r="I166" s="241"/>
      <c r="J166" s="242">
        <f>ROUND(I166*H166,2)</f>
        <v>0</v>
      </c>
      <c r="K166" s="238" t="s">
        <v>284</v>
      </c>
      <c r="L166" s="43"/>
      <c r="M166" s="243" t="s">
        <v>1</v>
      </c>
      <c r="N166" s="244" t="s">
        <v>51</v>
      </c>
      <c r="O166" s="86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AR166" s="247" t="s">
        <v>285</v>
      </c>
      <c r="AT166" s="247" t="s">
        <v>280</v>
      </c>
      <c r="AU166" s="247" t="s">
        <v>96</v>
      </c>
      <c r="AY166" s="16" t="s">
        <v>278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6" t="s">
        <v>93</v>
      </c>
      <c r="BK166" s="248">
        <f>ROUND(I166*H166,2)</f>
        <v>0</v>
      </c>
      <c r="BL166" s="16" t="s">
        <v>285</v>
      </c>
      <c r="BM166" s="247" t="s">
        <v>3659</v>
      </c>
    </row>
    <row r="167" spans="2:65" s="1" customFormat="1" ht="43.2" customHeight="1">
      <c r="B167" s="38"/>
      <c r="C167" s="236" t="s">
        <v>382</v>
      </c>
      <c r="D167" s="236" t="s">
        <v>280</v>
      </c>
      <c r="E167" s="237" t="s">
        <v>928</v>
      </c>
      <c r="F167" s="238" t="s">
        <v>929</v>
      </c>
      <c r="G167" s="239" t="s">
        <v>333</v>
      </c>
      <c r="H167" s="240">
        <v>69.32</v>
      </c>
      <c r="I167" s="241"/>
      <c r="J167" s="242">
        <f>ROUND(I167*H167,2)</f>
        <v>0</v>
      </c>
      <c r="K167" s="238" t="s">
        <v>284</v>
      </c>
      <c r="L167" s="43"/>
      <c r="M167" s="243" t="s">
        <v>1</v>
      </c>
      <c r="N167" s="244" t="s">
        <v>51</v>
      </c>
      <c r="O167" s="86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47" t="s">
        <v>285</v>
      </c>
      <c r="AT167" s="247" t="s">
        <v>280</v>
      </c>
      <c r="AU167" s="247" t="s">
        <v>96</v>
      </c>
      <c r="AY167" s="16" t="s">
        <v>278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6" t="s">
        <v>93</v>
      </c>
      <c r="BK167" s="248">
        <f>ROUND(I167*H167,2)</f>
        <v>0</v>
      </c>
      <c r="BL167" s="16" t="s">
        <v>285</v>
      </c>
      <c r="BM167" s="247" t="s">
        <v>3660</v>
      </c>
    </row>
    <row r="168" spans="2:51" s="12" customFormat="1" ht="12">
      <c r="B168" s="249"/>
      <c r="C168" s="250"/>
      <c r="D168" s="251" t="s">
        <v>291</v>
      </c>
      <c r="E168" s="252" t="s">
        <v>1</v>
      </c>
      <c r="F168" s="253" t="s">
        <v>3661</v>
      </c>
      <c r="G168" s="250"/>
      <c r="H168" s="254">
        <v>69.32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AT168" s="260" t="s">
        <v>291</v>
      </c>
      <c r="AU168" s="260" t="s">
        <v>96</v>
      </c>
      <c r="AV168" s="12" t="s">
        <v>96</v>
      </c>
      <c r="AW168" s="12" t="s">
        <v>42</v>
      </c>
      <c r="AX168" s="12" t="s">
        <v>93</v>
      </c>
      <c r="AY168" s="260" t="s">
        <v>278</v>
      </c>
    </row>
    <row r="169" spans="2:65" s="1" customFormat="1" ht="43.2" customHeight="1">
      <c r="B169" s="38"/>
      <c r="C169" s="236" t="s">
        <v>7</v>
      </c>
      <c r="D169" s="236" t="s">
        <v>280</v>
      </c>
      <c r="E169" s="237" t="s">
        <v>3662</v>
      </c>
      <c r="F169" s="238" t="s">
        <v>3663</v>
      </c>
      <c r="G169" s="239" t="s">
        <v>333</v>
      </c>
      <c r="H169" s="240">
        <v>0.727</v>
      </c>
      <c r="I169" s="241"/>
      <c r="J169" s="242">
        <f>ROUND(I169*H169,2)</f>
        <v>0</v>
      </c>
      <c r="K169" s="238" t="s">
        <v>284</v>
      </c>
      <c r="L169" s="43"/>
      <c r="M169" s="243" t="s">
        <v>1</v>
      </c>
      <c r="N169" s="244" t="s">
        <v>51</v>
      </c>
      <c r="O169" s="86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47" t="s">
        <v>285</v>
      </c>
      <c r="AT169" s="247" t="s">
        <v>280</v>
      </c>
      <c r="AU169" s="247" t="s">
        <v>96</v>
      </c>
      <c r="AY169" s="16" t="s">
        <v>278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6" t="s">
        <v>93</v>
      </c>
      <c r="BK169" s="248">
        <f>ROUND(I169*H169,2)</f>
        <v>0</v>
      </c>
      <c r="BL169" s="16" t="s">
        <v>285</v>
      </c>
      <c r="BM169" s="247" t="s">
        <v>3664</v>
      </c>
    </row>
    <row r="170" spans="2:51" s="12" customFormat="1" ht="12">
      <c r="B170" s="249"/>
      <c r="C170" s="250"/>
      <c r="D170" s="251" t="s">
        <v>291</v>
      </c>
      <c r="E170" s="252" t="s">
        <v>1</v>
      </c>
      <c r="F170" s="253" t="s">
        <v>3665</v>
      </c>
      <c r="G170" s="250"/>
      <c r="H170" s="254">
        <v>0.727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AT170" s="260" t="s">
        <v>291</v>
      </c>
      <c r="AU170" s="260" t="s">
        <v>96</v>
      </c>
      <c r="AV170" s="12" t="s">
        <v>96</v>
      </c>
      <c r="AW170" s="12" t="s">
        <v>42</v>
      </c>
      <c r="AX170" s="12" t="s">
        <v>93</v>
      </c>
      <c r="AY170" s="260" t="s">
        <v>278</v>
      </c>
    </row>
    <row r="171" spans="2:65" s="1" customFormat="1" ht="32.4" customHeight="1">
      <c r="B171" s="38"/>
      <c r="C171" s="236" t="s">
        <v>390</v>
      </c>
      <c r="D171" s="236" t="s">
        <v>280</v>
      </c>
      <c r="E171" s="237" t="s">
        <v>2149</v>
      </c>
      <c r="F171" s="238" t="s">
        <v>2150</v>
      </c>
      <c r="G171" s="239" t="s">
        <v>333</v>
      </c>
      <c r="H171" s="240">
        <v>5.44</v>
      </c>
      <c r="I171" s="241"/>
      <c r="J171" s="242">
        <f>ROUND(I171*H171,2)</f>
        <v>0</v>
      </c>
      <c r="K171" s="238" t="s">
        <v>2129</v>
      </c>
      <c r="L171" s="43"/>
      <c r="M171" s="243" t="s">
        <v>1</v>
      </c>
      <c r="N171" s="244" t="s">
        <v>51</v>
      </c>
      <c r="O171" s="86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AR171" s="247" t="s">
        <v>285</v>
      </c>
      <c r="AT171" s="247" t="s">
        <v>280</v>
      </c>
      <c r="AU171" s="247" t="s">
        <v>96</v>
      </c>
      <c r="AY171" s="16" t="s">
        <v>278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6" t="s">
        <v>93</v>
      </c>
      <c r="BK171" s="248">
        <f>ROUND(I171*H171,2)</f>
        <v>0</v>
      </c>
      <c r="BL171" s="16" t="s">
        <v>285</v>
      </c>
      <c r="BM171" s="247" t="s">
        <v>3666</v>
      </c>
    </row>
    <row r="172" spans="2:51" s="12" customFormat="1" ht="12">
      <c r="B172" s="249"/>
      <c r="C172" s="250"/>
      <c r="D172" s="251" t="s">
        <v>291</v>
      </c>
      <c r="E172" s="252" t="s">
        <v>1</v>
      </c>
      <c r="F172" s="253" t="s">
        <v>3667</v>
      </c>
      <c r="G172" s="250"/>
      <c r="H172" s="254">
        <v>5.44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AT172" s="260" t="s">
        <v>291</v>
      </c>
      <c r="AU172" s="260" t="s">
        <v>96</v>
      </c>
      <c r="AV172" s="12" t="s">
        <v>96</v>
      </c>
      <c r="AW172" s="12" t="s">
        <v>42</v>
      </c>
      <c r="AX172" s="12" t="s">
        <v>93</v>
      </c>
      <c r="AY172" s="260" t="s">
        <v>278</v>
      </c>
    </row>
    <row r="173" spans="2:65" s="1" customFormat="1" ht="43.2" customHeight="1">
      <c r="B173" s="38"/>
      <c r="C173" s="236" t="s">
        <v>395</v>
      </c>
      <c r="D173" s="236" t="s">
        <v>280</v>
      </c>
      <c r="E173" s="237" t="s">
        <v>943</v>
      </c>
      <c r="F173" s="238" t="s">
        <v>944</v>
      </c>
      <c r="G173" s="239" t="s">
        <v>333</v>
      </c>
      <c r="H173" s="240">
        <v>2.575</v>
      </c>
      <c r="I173" s="241"/>
      <c r="J173" s="242">
        <f>ROUND(I173*H173,2)</f>
        <v>0</v>
      </c>
      <c r="K173" s="238" t="s">
        <v>284</v>
      </c>
      <c r="L173" s="43"/>
      <c r="M173" s="243" t="s">
        <v>1</v>
      </c>
      <c r="N173" s="244" t="s">
        <v>51</v>
      </c>
      <c r="O173" s="86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AR173" s="247" t="s">
        <v>285</v>
      </c>
      <c r="AT173" s="247" t="s">
        <v>280</v>
      </c>
      <c r="AU173" s="247" t="s">
        <v>96</v>
      </c>
      <c r="AY173" s="16" t="s">
        <v>278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6" t="s">
        <v>93</v>
      </c>
      <c r="BK173" s="248">
        <f>ROUND(I173*H173,2)</f>
        <v>0</v>
      </c>
      <c r="BL173" s="16" t="s">
        <v>285</v>
      </c>
      <c r="BM173" s="247" t="s">
        <v>3668</v>
      </c>
    </row>
    <row r="174" spans="2:51" s="12" customFormat="1" ht="12">
      <c r="B174" s="249"/>
      <c r="C174" s="250"/>
      <c r="D174" s="251" t="s">
        <v>291</v>
      </c>
      <c r="E174" s="252" t="s">
        <v>1</v>
      </c>
      <c r="F174" s="253" t="s">
        <v>3669</v>
      </c>
      <c r="G174" s="250"/>
      <c r="H174" s="254">
        <v>2.575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AT174" s="260" t="s">
        <v>291</v>
      </c>
      <c r="AU174" s="260" t="s">
        <v>96</v>
      </c>
      <c r="AV174" s="12" t="s">
        <v>96</v>
      </c>
      <c r="AW174" s="12" t="s">
        <v>42</v>
      </c>
      <c r="AX174" s="12" t="s">
        <v>93</v>
      </c>
      <c r="AY174" s="260" t="s">
        <v>278</v>
      </c>
    </row>
    <row r="175" spans="2:63" s="11" customFormat="1" ht="25.9" customHeight="1">
      <c r="B175" s="220"/>
      <c r="C175" s="221"/>
      <c r="D175" s="222" t="s">
        <v>85</v>
      </c>
      <c r="E175" s="223" t="s">
        <v>953</v>
      </c>
      <c r="F175" s="223" t="s">
        <v>954</v>
      </c>
      <c r="G175" s="221"/>
      <c r="H175" s="221"/>
      <c r="I175" s="224"/>
      <c r="J175" s="225">
        <f>BK175</f>
        <v>0</v>
      </c>
      <c r="K175" s="221"/>
      <c r="L175" s="226"/>
      <c r="M175" s="227"/>
      <c r="N175" s="228"/>
      <c r="O175" s="228"/>
      <c r="P175" s="229">
        <f>P176+P187+P211+P221</f>
        <v>0</v>
      </c>
      <c r="Q175" s="228"/>
      <c r="R175" s="229">
        <f>R176+R187+R211+R221</f>
        <v>0.48197639999999997</v>
      </c>
      <c r="S175" s="228"/>
      <c r="T175" s="230">
        <f>T176+T187+T211+T221</f>
        <v>0.65041</v>
      </c>
      <c r="AR175" s="231" t="s">
        <v>96</v>
      </c>
      <c r="AT175" s="232" t="s">
        <v>85</v>
      </c>
      <c r="AU175" s="232" t="s">
        <v>86</v>
      </c>
      <c r="AY175" s="231" t="s">
        <v>278</v>
      </c>
      <c r="BK175" s="233">
        <f>BK176+BK187+BK211+BK221</f>
        <v>0</v>
      </c>
    </row>
    <row r="176" spans="2:63" s="11" customFormat="1" ht="22.8" customHeight="1">
      <c r="B176" s="220"/>
      <c r="C176" s="221"/>
      <c r="D176" s="222" t="s">
        <v>85</v>
      </c>
      <c r="E176" s="234" t="s">
        <v>1048</v>
      </c>
      <c r="F176" s="234" t="s">
        <v>1049</v>
      </c>
      <c r="G176" s="221"/>
      <c r="H176" s="221"/>
      <c r="I176" s="224"/>
      <c r="J176" s="235">
        <f>BK176</f>
        <v>0</v>
      </c>
      <c r="K176" s="221"/>
      <c r="L176" s="226"/>
      <c r="M176" s="227"/>
      <c r="N176" s="228"/>
      <c r="O176" s="228"/>
      <c r="P176" s="229">
        <f>SUM(P177:P186)</f>
        <v>0</v>
      </c>
      <c r="Q176" s="228"/>
      <c r="R176" s="229">
        <f>SUM(R177:R186)</f>
        <v>0.0041564</v>
      </c>
      <c r="S176" s="228"/>
      <c r="T176" s="230">
        <f>SUM(T177:T186)</f>
        <v>0</v>
      </c>
      <c r="AR176" s="231" t="s">
        <v>96</v>
      </c>
      <c r="AT176" s="232" t="s">
        <v>85</v>
      </c>
      <c r="AU176" s="232" t="s">
        <v>93</v>
      </c>
      <c r="AY176" s="231" t="s">
        <v>278</v>
      </c>
      <c r="BK176" s="233">
        <f>SUM(BK177:BK186)</f>
        <v>0</v>
      </c>
    </row>
    <row r="177" spans="2:65" s="1" customFormat="1" ht="64.8" customHeight="1">
      <c r="B177" s="38"/>
      <c r="C177" s="236" t="s">
        <v>400</v>
      </c>
      <c r="D177" s="236" t="s">
        <v>280</v>
      </c>
      <c r="E177" s="237" t="s">
        <v>2152</v>
      </c>
      <c r="F177" s="238" t="s">
        <v>2153</v>
      </c>
      <c r="G177" s="239" t="s">
        <v>283</v>
      </c>
      <c r="H177" s="240">
        <v>37</v>
      </c>
      <c r="I177" s="241"/>
      <c r="J177" s="242">
        <f>ROUND(I177*H177,2)</f>
        <v>0</v>
      </c>
      <c r="K177" s="238" t="s">
        <v>284</v>
      </c>
      <c r="L177" s="43"/>
      <c r="M177" s="243" t="s">
        <v>1</v>
      </c>
      <c r="N177" s="244" t="s">
        <v>51</v>
      </c>
      <c r="O177" s="86"/>
      <c r="P177" s="245">
        <f>O177*H177</f>
        <v>0</v>
      </c>
      <c r="Q177" s="245">
        <v>6E-05</v>
      </c>
      <c r="R177" s="245">
        <f>Q177*H177</f>
        <v>0.00222</v>
      </c>
      <c r="S177" s="245">
        <v>0</v>
      </c>
      <c r="T177" s="246">
        <f>S177*H177</f>
        <v>0</v>
      </c>
      <c r="AR177" s="247" t="s">
        <v>362</v>
      </c>
      <c r="AT177" s="247" t="s">
        <v>280</v>
      </c>
      <c r="AU177" s="247" t="s">
        <v>96</v>
      </c>
      <c r="AY177" s="16" t="s">
        <v>278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6" t="s">
        <v>93</v>
      </c>
      <c r="BK177" s="248">
        <f>ROUND(I177*H177,2)</f>
        <v>0</v>
      </c>
      <c r="BL177" s="16" t="s">
        <v>362</v>
      </c>
      <c r="BM177" s="247" t="s">
        <v>3670</v>
      </c>
    </row>
    <row r="178" spans="2:51" s="12" customFormat="1" ht="12">
      <c r="B178" s="249"/>
      <c r="C178" s="250"/>
      <c r="D178" s="251" t="s">
        <v>291</v>
      </c>
      <c r="E178" s="252" t="s">
        <v>1</v>
      </c>
      <c r="F178" s="253" t="s">
        <v>3671</v>
      </c>
      <c r="G178" s="250"/>
      <c r="H178" s="254">
        <v>37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AT178" s="260" t="s">
        <v>291</v>
      </c>
      <c r="AU178" s="260" t="s">
        <v>96</v>
      </c>
      <c r="AV178" s="12" t="s">
        <v>96</v>
      </c>
      <c r="AW178" s="12" t="s">
        <v>42</v>
      </c>
      <c r="AX178" s="12" t="s">
        <v>93</v>
      </c>
      <c r="AY178" s="260" t="s">
        <v>278</v>
      </c>
    </row>
    <row r="179" spans="2:65" s="1" customFormat="1" ht="21.6" customHeight="1">
      <c r="B179" s="38"/>
      <c r="C179" s="282" t="s">
        <v>406</v>
      </c>
      <c r="D179" s="282" t="s">
        <v>407</v>
      </c>
      <c r="E179" s="283" t="s">
        <v>2156</v>
      </c>
      <c r="F179" s="284" t="s">
        <v>2157</v>
      </c>
      <c r="G179" s="285" t="s">
        <v>283</v>
      </c>
      <c r="H179" s="286">
        <v>20.6</v>
      </c>
      <c r="I179" s="287"/>
      <c r="J179" s="288">
        <f>ROUND(I179*H179,2)</f>
        <v>0</v>
      </c>
      <c r="K179" s="284" t="s">
        <v>284</v>
      </c>
      <c r="L179" s="289"/>
      <c r="M179" s="290" t="s">
        <v>1</v>
      </c>
      <c r="N179" s="291" t="s">
        <v>51</v>
      </c>
      <c r="O179" s="86"/>
      <c r="P179" s="245">
        <f>O179*H179</f>
        <v>0</v>
      </c>
      <c r="Q179" s="245">
        <v>3E-05</v>
      </c>
      <c r="R179" s="245">
        <f>Q179*H179</f>
        <v>0.0006180000000000001</v>
      </c>
      <c r="S179" s="245">
        <v>0</v>
      </c>
      <c r="T179" s="246">
        <f>S179*H179</f>
        <v>0</v>
      </c>
      <c r="AR179" s="247" t="s">
        <v>444</v>
      </c>
      <c r="AT179" s="247" t="s">
        <v>407</v>
      </c>
      <c r="AU179" s="247" t="s">
        <v>96</v>
      </c>
      <c r="AY179" s="16" t="s">
        <v>278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6" t="s">
        <v>93</v>
      </c>
      <c r="BK179" s="248">
        <f>ROUND(I179*H179,2)</f>
        <v>0</v>
      </c>
      <c r="BL179" s="16" t="s">
        <v>362</v>
      </c>
      <c r="BM179" s="247" t="s">
        <v>3672</v>
      </c>
    </row>
    <row r="180" spans="2:51" s="12" customFormat="1" ht="12">
      <c r="B180" s="249"/>
      <c r="C180" s="250"/>
      <c r="D180" s="251" t="s">
        <v>291</v>
      </c>
      <c r="E180" s="252" t="s">
        <v>1</v>
      </c>
      <c r="F180" s="253" t="s">
        <v>3673</v>
      </c>
      <c r="G180" s="250"/>
      <c r="H180" s="254">
        <v>20.6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291</v>
      </c>
      <c r="AU180" s="260" t="s">
        <v>96</v>
      </c>
      <c r="AV180" s="12" t="s">
        <v>96</v>
      </c>
      <c r="AW180" s="12" t="s">
        <v>42</v>
      </c>
      <c r="AX180" s="12" t="s">
        <v>93</v>
      </c>
      <c r="AY180" s="260" t="s">
        <v>278</v>
      </c>
    </row>
    <row r="181" spans="2:65" s="1" customFormat="1" ht="21.6" customHeight="1">
      <c r="B181" s="38"/>
      <c r="C181" s="282" t="s">
        <v>411</v>
      </c>
      <c r="D181" s="282" t="s">
        <v>407</v>
      </c>
      <c r="E181" s="283" t="s">
        <v>2160</v>
      </c>
      <c r="F181" s="284" t="s">
        <v>2161</v>
      </c>
      <c r="G181" s="285" t="s">
        <v>283</v>
      </c>
      <c r="H181" s="286">
        <v>14.42</v>
      </c>
      <c r="I181" s="287"/>
      <c r="J181" s="288">
        <f>ROUND(I181*H181,2)</f>
        <v>0</v>
      </c>
      <c r="K181" s="284" t="s">
        <v>284</v>
      </c>
      <c r="L181" s="289"/>
      <c r="M181" s="290" t="s">
        <v>1</v>
      </c>
      <c r="N181" s="291" t="s">
        <v>51</v>
      </c>
      <c r="O181" s="86"/>
      <c r="P181" s="245">
        <f>O181*H181</f>
        <v>0</v>
      </c>
      <c r="Q181" s="245">
        <v>3E-05</v>
      </c>
      <c r="R181" s="245">
        <f>Q181*H181</f>
        <v>0.0004326</v>
      </c>
      <c r="S181" s="245">
        <v>0</v>
      </c>
      <c r="T181" s="246">
        <f>S181*H181</f>
        <v>0</v>
      </c>
      <c r="AR181" s="247" t="s">
        <v>444</v>
      </c>
      <c r="AT181" s="247" t="s">
        <v>407</v>
      </c>
      <c r="AU181" s="247" t="s">
        <v>96</v>
      </c>
      <c r="AY181" s="16" t="s">
        <v>278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6" t="s">
        <v>93</v>
      </c>
      <c r="BK181" s="248">
        <f>ROUND(I181*H181,2)</f>
        <v>0</v>
      </c>
      <c r="BL181" s="16" t="s">
        <v>362</v>
      </c>
      <c r="BM181" s="247" t="s">
        <v>3674</v>
      </c>
    </row>
    <row r="182" spans="2:51" s="12" customFormat="1" ht="12">
      <c r="B182" s="249"/>
      <c r="C182" s="250"/>
      <c r="D182" s="251" t="s">
        <v>291</v>
      </c>
      <c r="E182" s="252" t="s">
        <v>1</v>
      </c>
      <c r="F182" s="253" t="s">
        <v>3675</v>
      </c>
      <c r="G182" s="250"/>
      <c r="H182" s="254">
        <v>14.42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AT182" s="260" t="s">
        <v>291</v>
      </c>
      <c r="AU182" s="260" t="s">
        <v>96</v>
      </c>
      <c r="AV182" s="12" t="s">
        <v>96</v>
      </c>
      <c r="AW182" s="12" t="s">
        <v>42</v>
      </c>
      <c r="AX182" s="12" t="s">
        <v>93</v>
      </c>
      <c r="AY182" s="260" t="s">
        <v>278</v>
      </c>
    </row>
    <row r="183" spans="2:65" s="1" customFormat="1" ht="21.6" customHeight="1">
      <c r="B183" s="38"/>
      <c r="C183" s="282" t="s">
        <v>416</v>
      </c>
      <c r="D183" s="282" t="s">
        <v>407</v>
      </c>
      <c r="E183" s="283" t="s">
        <v>2164</v>
      </c>
      <c r="F183" s="284" t="s">
        <v>2165</v>
      </c>
      <c r="G183" s="285" t="s">
        <v>283</v>
      </c>
      <c r="H183" s="286">
        <v>3.09</v>
      </c>
      <c r="I183" s="287"/>
      <c r="J183" s="288">
        <f>ROUND(I183*H183,2)</f>
        <v>0</v>
      </c>
      <c r="K183" s="284" t="s">
        <v>284</v>
      </c>
      <c r="L183" s="289"/>
      <c r="M183" s="290" t="s">
        <v>1</v>
      </c>
      <c r="N183" s="291" t="s">
        <v>51</v>
      </c>
      <c r="O183" s="86"/>
      <c r="P183" s="245">
        <f>O183*H183</f>
        <v>0</v>
      </c>
      <c r="Q183" s="245">
        <v>4E-05</v>
      </c>
      <c r="R183" s="245">
        <f>Q183*H183</f>
        <v>0.0001236</v>
      </c>
      <c r="S183" s="245">
        <v>0</v>
      </c>
      <c r="T183" s="246">
        <f>S183*H183</f>
        <v>0</v>
      </c>
      <c r="AR183" s="247" t="s">
        <v>444</v>
      </c>
      <c r="AT183" s="247" t="s">
        <v>407</v>
      </c>
      <c r="AU183" s="247" t="s">
        <v>96</v>
      </c>
      <c r="AY183" s="16" t="s">
        <v>278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6" t="s">
        <v>93</v>
      </c>
      <c r="BK183" s="248">
        <f>ROUND(I183*H183,2)</f>
        <v>0</v>
      </c>
      <c r="BL183" s="16" t="s">
        <v>362</v>
      </c>
      <c r="BM183" s="247" t="s">
        <v>3676</v>
      </c>
    </row>
    <row r="184" spans="2:51" s="12" customFormat="1" ht="12">
      <c r="B184" s="249"/>
      <c r="C184" s="250"/>
      <c r="D184" s="251" t="s">
        <v>291</v>
      </c>
      <c r="E184" s="252" t="s">
        <v>1</v>
      </c>
      <c r="F184" s="253" t="s">
        <v>2167</v>
      </c>
      <c r="G184" s="250"/>
      <c r="H184" s="254">
        <v>3.09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AT184" s="260" t="s">
        <v>291</v>
      </c>
      <c r="AU184" s="260" t="s">
        <v>96</v>
      </c>
      <c r="AV184" s="12" t="s">
        <v>96</v>
      </c>
      <c r="AW184" s="12" t="s">
        <v>42</v>
      </c>
      <c r="AX184" s="12" t="s">
        <v>93</v>
      </c>
      <c r="AY184" s="260" t="s">
        <v>278</v>
      </c>
    </row>
    <row r="185" spans="2:65" s="1" customFormat="1" ht="21.6" customHeight="1">
      <c r="B185" s="38"/>
      <c r="C185" s="282" t="s">
        <v>421</v>
      </c>
      <c r="D185" s="282" t="s">
        <v>407</v>
      </c>
      <c r="E185" s="283" t="s">
        <v>2184</v>
      </c>
      <c r="F185" s="284" t="s">
        <v>2185</v>
      </c>
      <c r="G185" s="285" t="s">
        <v>283</v>
      </c>
      <c r="H185" s="286">
        <v>38.11</v>
      </c>
      <c r="I185" s="287"/>
      <c r="J185" s="288">
        <f>ROUND(I185*H185,2)</f>
        <v>0</v>
      </c>
      <c r="K185" s="284" t="s">
        <v>284</v>
      </c>
      <c r="L185" s="289"/>
      <c r="M185" s="290" t="s">
        <v>1</v>
      </c>
      <c r="N185" s="291" t="s">
        <v>51</v>
      </c>
      <c r="O185" s="86"/>
      <c r="P185" s="245">
        <f>O185*H185</f>
        <v>0</v>
      </c>
      <c r="Q185" s="245">
        <v>2E-05</v>
      </c>
      <c r="R185" s="245">
        <f>Q185*H185</f>
        <v>0.0007622000000000001</v>
      </c>
      <c r="S185" s="245">
        <v>0</v>
      </c>
      <c r="T185" s="246">
        <f>S185*H185</f>
        <v>0</v>
      </c>
      <c r="AR185" s="247" t="s">
        <v>444</v>
      </c>
      <c r="AT185" s="247" t="s">
        <v>407</v>
      </c>
      <c r="AU185" s="247" t="s">
        <v>96</v>
      </c>
      <c r="AY185" s="16" t="s">
        <v>278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6" t="s">
        <v>93</v>
      </c>
      <c r="BK185" s="248">
        <f>ROUND(I185*H185,2)</f>
        <v>0</v>
      </c>
      <c r="BL185" s="16" t="s">
        <v>362</v>
      </c>
      <c r="BM185" s="247" t="s">
        <v>3677</v>
      </c>
    </row>
    <row r="186" spans="2:51" s="12" customFormat="1" ht="12">
      <c r="B186" s="249"/>
      <c r="C186" s="250"/>
      <c r="D186" s="251" t="s">
        <v>291</v>
      </c>
      <c r="E186" s="250"/>
      <c r="F186" s="253" t="s">
        <v>3678</v>
      </c>
      <c r="G186" s="250"/>
      <c r="H186" s="254">
        <v>38.11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291</v>
      </c>
      <c r="AU186" s="260" t="s">
        <v>96</v>
      </c>
      <c r="AV186" s="12" t="s">
        <v>96</v>
      </c>
      <c r="AW186" s="12" t="s">
        <v>4</v>
      </c>
      <c r="AX186" s="12" t="s">
        <v>93</v>
      </c>
      <c r="AY186" s="260" t="s">
        <v>278</v>
      </c>
    </row>
    <row r="187" spans="2:63" s="11" customFormat="1" ht="22.8" customHeight="1">
      <c r="B187" s="220"/>
      <c r="C187" s="221"/>
      <c r="D187" s="222" t="s">
        <v>85</v>
      </c>
      <c r="E187" s="234" t="s">
        <v>2192</v>
      </c>
      <c r="F187" s="234" t="s">
        <v>2193</v>
      </c>
      <c r="G187" s="221"/>
      <c r="H187" s="221"/>
      <c r="I187" s="224"/>
      <c r="J187" s="235">
        <f>BK187</f>
        <v>0</v>
      </c>
      <c r="K187" s="221"/>
      <c r="L187" s="226"/>
      <c r="M187" s="227"/>
      <c r="N187" s="228"/>
      <c r="O187" s="228"/>
      <c r="P187" s="229">
        <f>SUM(P188:P210)</f>
        <v>0</v>
      </c>
      <c r="Q187" s="228"/>
      <c r="R187" s="229">
        <f>SUM(R188:R210)</f>
        <v>0.04871</v>
      </c>
      <c r="S187" s="228"/>
      <c r="T187" s="230">
        <f>SUM(T188:T210)</f>
        <v>0</v>
      </c>
      <c r="AR187" s="231" t="s">
        <v>96</v>
      </c>
      <c r="AT187" s="232" t="s">
        <v>85</v>
      </c>
      <c r="AU187" s="232" t="s">
        <v>93</v>
      </c>
      <c r="AY187" s="231" t="s">
        <v>278</v>
      </c>
      <c r="BK187" s="233">
        <f>SUM(BK188:BK210)</f>
        <v>0</v>
      </c>
    </row>
    <row r="188" spans="2:65" s="1" customFormat="1" ht="21.6" customHeight="1">
      <c r="B188" s="38"/>
      <c r="C188" s="236" t="s">
        <v>426</v>
      </c>
      <c r="D188" s="236" t="s">
        <v>280</v>
      </c>
      <c r="E188" s="237" t="s">
        <v>3679</v>
      </c>
      <c r="F188" s="238" t="s">
        <v>3680</v>
      </c>
      <c r="G188" s="239" t="s">
        <v>283</v>
      </c>
      <c r="H188" s="240">
        <v>2</v>
      </c>
      <c r="I188" s="241"/>
      <c r="J188" s="242">
        <f>ROUND(I188*H188,2)</f>
        <v>0</v>
      </c>
      <c r="K188" s="238" t="s">
        <v>284</v>
      </c>
      <c r="L188" s="43"/>
      <c r="M188" s="243" t="s">
        <v>1</v>
      </c>
      <c r="N188" s="244" t="s">
        <v>51</v>
      </c>
      <c r="O188" s="86"/>
      <c r="P188" s="245">
        <f>O188*H188</f>
        <v>0</v>
      </c>
      <c r="Q188" s="245">
        <v>0.00126</v>
      </c>
      <c r="R188" s="245">
        <f>Q188*H188</f>
        <v>0.00252</v>
      </c>
      <c r="S188" s="245">
        <v>0</v>
      </c>
      <c r="T188" s="246">
        <f>S188*H188</f>
        <v>0</v>
      </c>
      <c r="AR188" s="247" t="s">
        <v>362</v>
      </c>
      <c r="AT188" s="247" t="s">
        <v>280</v>
      </c>
      <c r="AU188" s="247" t="s">
        <v>96</v>
      </c>
      <c r="AY188" s="16" t="s">
        <v>278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6" t="s">
        <v>93</v>
      </c>
      <c r="BK188" s="248">
        <f>ROUND(I188*H188,2)</f>
        <v>0</v>
      </c>
      <c r="BL188" s="16" t="s">
        <v>362</v>
      </c>
      <c r="BM188" s="247" t="s">
        <v>3681</v>
      </c>
    </row>
    <row r="189" spans="2:65" s="1" customFormat="1" ht="21.6" customHeight="1">
      <c r="B189" s="38"/>
      <c r="C189" s="236" t="s">
        <v>431</v>
      </c>
      <c r="D189" s="236" t="s">
        <v>280</v>
      </c>
      <c r="E189" s="237" t="s">
        <v>3682</v>
      </c>
      <c r="F189" s="238" t="s">
        <v>3683</v>
      </c>
      <c r="G189" s="239" t="s">
        <v>283</v>
      </c>
      <c r="H189" s="240">
        <v>13</v>
      </c>
      <c r="I189" s="241"/>
      <c r="J189" s="242">
        <f>ROUND(I189*H189,2)</f>
        <v>0</v>
      </c>
      <c r="K189" s="238" t="s">
        <v>284</v>
      </c>
      <c r="L189" s="43"/>
      <c r="M189" s="243" t="s">
        <v>1</v>
      </c>
      <c r="N189" s="244" t="s">
        <v>51</v>
      </c>
      <c r="O189" s="86"/>
      <c r="P189" s="245">
        <f>O189*H189</f>
        <v>0</v>
      </c>
      <c r="Q189" s="245">
        <v>0.00175</v>
      </c>
      <c r="R189" s="245">
        <f>Q189*H189</f>
        <v>0.02275</v>
      </c>
      <c r="S189" s="245">
        <v>0</v>
      </c>
      <c r="T189" s="246">
        <f>S189*H189</f>
        <v>0</v>
      </c>
      <c r="AR189" s="247" t="s">
        <v>362</v>
      </c>
      <c r="AT189" s="247" t="s">
        <v>280</v>
      </c>
      <c r="AU189" s="247" t="s">
        <v>96</v>
      </c>
      <c r="AY189" s="16" t="s">
        <v>278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6" t="s">
        <v>93</v>
      </c>
      <c r="BK189" s="248">
        <f>ROUND(I189*H189,2)</f>
        <v>0</v>
      </c>
      <c r="BL189" s="16" t="s">
        <v>362</v>
      </c>
      <c r="BM189" s="247" t="s">
        <v>3684</v>
      </c>
    </row>
    <row r="190" spans="2:65" s="1" customFormat="1" ht="21.6" customHeight="1">
      <c r="B190" s="38"/>
      <c r="C190" s="236" t="s">
        <v>437</v>
      </c>
      <c r="D190" s="236" t="s">
        <v>280</v>
      </c>
      <c r="E190" s="237" t="s">
        <v>3685</v>
      </c>
      <c r="F190" s="238" t="s">
        <v>3686</v>
      </c>
      <c r="G190" s="239" t="s">
        <v>283</v>
      </c>
      <c r="H190" s="240">
        <v>4</v>
      </c>
      <c r="I190" s="241"/>
      <c r="J190" s="242">
        <f>ROUND(I190*H190,2)</f>
        <v>0</v>
      </c>
      <c r="K190" s="238" t="s">
        <v>284</v>
      </c>
      <c r="L190" s="43"/>
      <c r="M190" s="243" t="s">
        <v>1</v>
      </c>
      <c r="N190" s="244" t="s">
        <v>51</v>
      </c>
      <c r="O190" s="86"/>
      <c r="P190" s="245">
        <f>O190*H190</f>
        <v>0</v>
      </c>
      <c r="Q190" s="245">
        <v>0.00274</v>
      </c>
      <c r="R190" s="245">
        <f>Q190*H190</f>
        <v>0.01096</v>
      </c>
      <c r="S190" s="245">
        <v>0</v>
      </c>
      <c r="T190" s="246">
        <f>S190*H190</f>
        <v>0</v>
      </c>
      <c r="AR190" s="247" t="s">
        <v>362</v>
      </c>
      <c r="AT190" s="247" t="s">
        <v>280</v>
      </c>
      <c r="AU190" s="247" t="s">
        <v>96</v>
      </c>
      <c r="AY190" s="16" t="s">
        <v>278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6" t="s">
        <v>93</v>
      </c>
      <c r="BK190" s="248">
        <f>ROUND(I190*H190,2)</f>
        <v>0</v>
      </c>
      <c r="BL190" s="16" t="s">
        <v>362</v>
      </c>
      <c r="BM190" s="247" t="s">
        <v>3687</v>
      </c>
    </row>
    <row r="191" spans="2:65" s="1" customFormat="1" ht="21.6" customHeight="1">
      <c r="B191" s="38"/>
      <c r="C191" s="236" t="s">
        <v>444</v>
      </c>
      <c r="D191" s="236" t="s">
        <v>280</v>
      </c>
      <c r="E191" s="237" t="s">
        <v>2208</v>
      </c>
      <c r="F191" s="238" t="s">
        <v>2209</v>
      </c>
      <c r="G191" s="239" t="s">
        <v>283</v>
      </c>
      <c r="H191" s="240">
        <v>2</v>
      </c>
      <c r="I191" s="241"/>
      <c r="J191" s="242">
        <f>ROUND(I191*H191,2)</f>
        <v>0</v>
      </c>
      <c r="K191" s="238" t="s">
        <v>284</v>
      </c>
      <c r="L191" s="43"/>
      <c r="M191" s="243" t="s">
        <v>1</v>
      </c>
      <c r="N191" s="244" t="s">
        <v>51</v>
      </c>
      <c r="O191" s="86"/>
      <c r="P191" s="245">
        <f>O191*H191</f>
        <v>0</v>
      </c>
      <c r="Q191" s="245">
        <v>0.00029</v>
      </c>
      <c r="R191" s="245">
        <f>Q191*H191</f>
        <v>0.00058</v>
      </c>
      <c r="S191" s="245">
        <v>0</v>
      </c>
      <c r="T191" s="246">
        <f>S191*H191</f>
        <v>0</v>
      </c>
      <c r="AR191" s="247" t="s">
        <v>362</v>
      </c>
      <c r="AT191" s="247" t="s">
        <v>280</v>
      </c>
      <c r="AU191" s="247" t="s">
        <v>96</v>
      </c>
      <c r="AY191" s="16" t="s">
        <v>278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6" t="s">
        <v>93</v>
      </c>
      <c r="BK191" s="248">
        <f>ROUND(I191*H191,2)</f>
        <v>0</v>
      </c>
      <c r="BL191" s="16" t="s">
        <v>362</v>
      </c>
      <c r="BM191" s="247" t="s">
        <v>3688</v>
      </c>
    </row>
    <row r="192" spans="2:65" s="1" customFormat="1" ht="21.6" customHeight="1">
      <c r="B192" s="38"/>
      <c r="C192" s="236" t="s">
        <v>449</v>
      </c>
      <c r="D192" s="236" t="s">
        <v>280</v>
      </c>
      <c r="E192" s="237" t="s">
        <v>2212</v>
      </c>
      <c r="F192" s="238" t="s">
        <v>2213</v>
      </c>
      <c r="G192" s="239" t="s">
        <v>283</v>
      </c>
      <c r="H192" s="240">
        <v>14</v>
      </c>
      <c r="I192" s="241"/>
      <c r="J192" s="242">
        <f>ROUND(I192*H192,2)</f>
        <v>0</v>
      </c>
      <c r="K192" s="238" t="s">
        <v>284</v>
      </c>
      <c r="L192" s="43"/>
      <c r="M192" s="243" t="s">
        <v>1</v>
      </c>
      <c r="N192" s="244" t="s">
        <v>51</v>
      </c>
      <c r="O192" s="86"/>
      <c r="P192" s="245">
        <f>O192*H192</f>
        <v>0</v>
      </c>
      <c r="Q192" s="245">
        <v>0.00035</v>
      </c>
      <c r="R192" s="245">
        <f>Q192*H192</f>
        <v>0.0049</v>
      </c>
      <c r="S192" s="245">
        <v>0</v>
      </c>
      <c r="T192" s="246">
        <f>S192*H192</f>
        <v>0</v>
      </c>
      <c r="AR192" s="247" t="s">
        <v>362</v>
      </c>
      <c r="AT192" s="247" t="s">
        <v>280</v>
      </c>
      <c r="AU192" s="247" t="s">
        <v>96</v>
      </c>
      <c r="AY192" s="16" t="s">
        <v>278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6" t="s">
        <v>93</v>
      </c>
      <c r="BK192" s="248">
        <f>ROUND(I192*H192,2)</f>
        <v>0</v>
      </c>
      <c r="BL192" s="16" t="s">
        <v>362</v>
      </c>
      <c r="BM192" s="247" t="s">
        <v>3689</v>
      </c>
    </row>
    <row r="193" spans="2:51" s="12" customFormat="1" ht="12">
      <c r="B193" s="249"/>
      <c r="C193" s="250"/>
      <c r="D193" s="251" t="s">
        <v>291</v>
      </c>
      <c r="E193" s="252" t="s">
        <v>1</v>
      </c>
      <c r="F193" s="253" t="s">
        <v>3690</v>
      </c>
      <c r="G193" s="250"/>
      <c r="H193" s="254">
        <v>11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AT193" s="260" t="s">
        <v>291</v>
      </c>
      <c r="AU193" s="260" t="s">
        <v>96</v>
      </c>
      <c r="AV193" s="12" t="s">
        <v>96</v>
      </c>
      <c r="AW193" s="12" t="s">
        <v>42</v>
      </c>
      <c r="AX193" s="12" t="s">
        <v>86</v>
      </c>
      <c r="AY193" s="260" t="s">
        <v>278</v>
      </c>
    </row>
    <row r="194" spans="2:51" s="12" customFormat="1" ht="12">
      <c r="B194" s="249"/>
      <c r="C194" s="250"/>
      <c r="D194" s="251" t="s">
        <v>291</v>
      </c>
      <c r="E194" s="252" t="s">
        <v>1</v>
      </c>
      <c r="F194" s="253" t="s">
        <v>3691</v>
      </c>
      <c r="G194" s="250"/>
      <c r="H194" s="254">
        <v>3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291</v>
      </c>
      <c r="AU194" s="260" t="s">
        <v>96</v>
      </c>
      <c r="AV194" s="12" t="s">
        <v>96</v>
      </c>
      <c r="AW194" s="12" t="s">
        <v>42</v>
      </c>
      <c r="AX194" s="12" t="s">
        <v>86</v>
      </c>
      <c r="AY194" s="260" t="s">
        <v>278</v>
      </c>
    </row>
    <row r="195" spans="2:51" s="14" customFormat="1" ht="12">
      <c r="B195" s="271"/>
      <c r="C195" s="272"/>
      <c r="D195" s="251" t="s">
        <v>291</v>
      </c>
      <c r="E195" s="273" t="s">
        <v>1</v>
      </c>
      <c r="F195" s="274" t="s">
        <v>361</v>
      </c>
      <c r="G195" s="272"/>
      <c r="H195" s="275">
        <v>14</v>
      </c>
      <c r="I195" s="276"/>
      <c r="J195" s="272"/>
      <c r="K195" s="272"/>
      <c r="L195" s="277"/>
      <c r="M195" s="278"/>
      <c r="N195" s="279"/>
      <c r="O195" s="279"/>
      <c r="P195" s="279"/>
      <c r="Q195" s="279"/>
      <c r="R195" s="279"/>
      <c r="S195" s="279"/>
      <c r="T195" s="280"/>
      <c r="AT195" s="281" t="s">
        <v>291</v>
      </c>
      <c r="AU195" s="281" t="s">
        <v>96</v>
      </c>
      <c r="AV195" s="14" t="s">
        <v>285</v>
      </c>
      <c r="AW195" s="14" t="s">
        <v>42</v>
      </c>
      <c r="AX195" s="14" t="s">
        <v>93</v>
      </c>
      <c r="AY195" s="281" t="s">
        <v>278</v>
      </c>
    </row>
    <row r="196" spans="2:65" s="1" customFormat="1" ht="21.6" customHeight="1">
      <c r="B196" s="38"/>
      <c r="C196" s="236" t="s">
        <v>454</v>
      </c>
      <c r="D196" s="236" t="s">
        <v>280</v>
      </c>
      <c r="E196" s="237" t="s">
        <v>2217</v>
      </c>
      <c r="F196" s="238" t="s">
        <v>2218</v>
      </c>
      <c r="G196" s="239" t="s">
        <v>283</v>
      </c>
      <c r="H196" s="240">
        <v>2</v>
      </c>
      <c r="I196" s="241"/>
      <c r="J196" s="242">
        <f>ROUND(I196*H196,2)</f>
        <v>0</v>
      </c>
      <c r="K196" s="238" t="s">
        <v>284</v>
      </c>
      <c r="L196" s="43"/>
      <c r="M196" s="243" t="s">
        <v>1</v>
      </c>
      <c r="N196" s="244" t="s">
        <v>51</v>
      </c>
      <c r="O196" s="86"/>
      <c r="P196" s="245">
        <f>O196*H196</f>
        <v>0</v>
      </c>
      <c r="Q196" s="245">
        <v>0.00057</v>
      </c>
      <c r="R196" s="245">
        <f>Q196*H196</f>
        <v>0.00114</v>
      </c>
      <c r="S196" s="245">
        <v>0</v>
      </c>
      <c r="T196" s="246">
        <f>S196*H196</f>
        <v>0</v>
      </c>
      <c r="AR196" s="247" t="s">
        <v>362</v>
      </c>
      <c r="AT196" s="247" t="s">
        <v>280</v>
      </c>
      <c r="AU196" s="247" t="s">
        <v>96</v>
      </c>
      <c r="AY196" s="16" t="s">
        <v>278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6" t="s">
        <v>93</v>
      </c>
      <c r="BK196" s="248">
        <f>ROUND(I196*H196,2)</f>
        <v>0</v>
      </c>
      <c r="BL196" s="16" t="s">
        <v>362</v>
      </c>
      <c r="BM196" s="247" t="s">
        <v>3692</v>
      </c>
    </row>
    <row r="197" spans="2:65" s="1" customFormat="1" ht="21.6" customHeight="1">
      <c r="B197" s="38"/>
      <c r="C197" s="236" t="s">
        <v>459</v>
      </c>
      <c r="D197" s="236" t="s">
        <v>280</v>
      </c>
      <c r="E197" s="237" t="s">
        <v>2221</v>
      </c>
      <c r="F197" s="238" t="s">
        <v>2222</v>
      </c>
      <c r="G197" s="239" t="s">
        <v>283</v>
      </c>
      <c r="H197" s="240">
        <v>4</v>
      </c>
      <c r="I197" s="241"/>
      <c r="J197" s="242">
        <f>ROUND(I197*H197,2)</f>
        <v>0</v>
      </c>
      <c r="K197" s="238" t="s">
        <v>284</v>
      </c>
      <c r="L197" s="43"/>
      <c r="M197" s="243" t="s">
        <v>1</v>
      </c>
      <c r="N197" s="244" t="s">
        <v>51</v>
      </c>
      <c r="O197" s="86"/>
      <c r="P197" s="245">
        <f>O197*H197</f>
        <v>0</v>
      </c>
      <c r="Q197" s="245">
        <v>0.00114</v>
      </c>
      <c r="R197" s="245">
        <f>Q197*H197</f>
        <v>0.00456</v>
      </c>
      <c r="S197" s="245">
        <v>0</v>
      </c>
      <c r="T197" s="246">
        <f>S197*H197</f>
        <v>0</v>
      </c>
      <c r="AR197" s="247" t="s">
        <v>362</v>
      </c>
      <c r="AT197" s="247" t="s">
        <v>280</v>
      </c>
      <c r="AU197" s="247" t="s">
        <v>96</v>
      </c>
      <c r="AY197" s="16" t="s">
        <v>278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6" t="s">
        <v>93</v>
      </c>
      <c r="BK197" s="248">
        <f>ROUND(I197*H197,2)</f>
        <v>0</v>
      </c>
      <c r="BL197" s="16" t="s">
        <v>362</v>
      </c>
      <c r="BM197" s="247" t="s">
        <v>3693</v>
      </c>
    </row>
    <row r="198" spans="2:65" s="1" customFormat="1" ht="21.6" customHeight="1">
      <c r="B198" s="38"/>
      <c r="C198" s="236" t="s">
        <v>463</v>
      </c>
      <c r="D198" s="236" t="s">
        <v>280</v>
      </c>
      <c r="E198" s="237" t="s">
        <v>2241</v>
      </c>
      <c r="F198" s="238" t="s">
        <v>2242</v>
      </c>
      <c r="G198" s="239" t="s">
        <v>370</v>
      </c>
      <c r="H198" s="240">
        <v>7</v>
      </c>
      <c r="I198" s="241"/>
      <c r="J198" s="242">
        <f>ROUND(I198*H198,2)</f>
        <v>0</v>
      </c>
      <c r="K198" s="238" t="s">
        <v>284</v>
      </c>
      <c r="L198" s="43"/>
      <c r="M198" s="243" t="s">
        <v>1</v>
      </c>
      <c r="N198" s="244" t="s">
        <v>51</v>
      </c>
      <c r="O198" s="86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AR198" s="247" t="s">
        <v>362</v>
      </c>
      <c r="AT198" s="247" t="s">
        <v>280</v>
      </c>
      <c r="AU198" s="247" t="s">
        <v>96</v>
      </c>
      <c r="AY198" s="16" t="s">
        <v>278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6" t="s">
        <v>93</v>
      </c>
      <c r="BK198" s="248">
        <f>ROUND(I198*H198,2)</f>
        <v>0</v>
      </c>
      <c r="BL198" s="16" t="s">
        <v>362</v>
      </c>
      <c r="BM198" s="247" t="s">
        <v>3694</v>
      </c>
    </row>
    <row r="199" spans="2:65" s="1" customFormat="1" ht="21.6" customHeight="1">
      <c r="B199" s="38"/>
      <c r="C199" s="236" t="s">
        <v>468</v>
      </c>
      <c r="D199" s="236" t="s">
        <v>280</v>
      </c>
      <c r="E199" s="237" t="s">
        <v>2247</v>
      </c>
      <c r="F199" s="238" t="s">
        <v>2248</v>
      </c>
      <c r="G199" s="239" t="s">
        <v>370</v>
      </c>
      <c r="H199" s="240">
        <v>7</v>
      </c>
      <c r="I199" s="241"/>
      <c r="J199" s="242">
        <f>ROUND(I199*H199,2)</f>
        <v>0</v>
      </c>
      <c r="K199" s="238" t="s">
        <v>284</v>
      </c>
      <c r="L199" s="43"/>
      <c r="M199" s="243" t="s">
        <v>1</v>
      </c>
      <c r="N199" s="244" t="s">
        <v>51</v>
      </c>
      <c r="O199" s="86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AR199" s="247" t="s">
        <v>362</v>
      </c>
      <c r="AT199" s="247" t="s">
        <v>280</v>
      </c>
      <c r="AU199" s="247" t="s">
        <v>96</v>
      </c>
      <c r="AY199" s="16" t="s">
        <v>278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6" t="s">
        <v>93</v>
      </c>
      <c r="BK199" s="248">
        <f>ROUND(I199*H199,2)</f>
        <v>0</v>
      </c>
      <c r="BL199" s="16" t="s">
        <v>362</v>
      </c>
      <c r="BM199" s="247" t="s">
        <v>3695</v>
      </c>
    </row>
    <row r="200" spans="2:65" s="1" customFormat="1" ht="21.6" customHeight="1">
      <c r="B200" s="38"/>
      <c r="C200" s="236" t="s">
        <v>475</v>
      </c>
      <c r="D200" s="236" t="s">
        <v>280</v>
      </c>
      <c r="E200" s="237" t="s">
        <v>2250</v>
      </c>
      <c r="F200" s="238" t="s">
        <v>2251</v>
      </c>
      <c r="G200" s="239" t="s">
        <v>370</v>
      </c>
      <c r="H200" s="240">
        <v>1</v>
      </c>
      <c r="I200" s="241"/>
      <c r="J200" s="242">
        <f>ROUND(I200*H200,2)</f>
        <v>0</v>
      </c>
      <c r="K200" s="238" t="s">
        <v>284</v>
      </c>
      <c r="L200" s="43"/>
      <c r="M200" s="243" t="s">
        <v>1</v>
      </c>
      <c r="N200" s="244" t="s">
        <v>51</v>
      </c>
      <c r="O200" s="86"/>
      <c r="P200" s="245">
        <f>O200*H200</f>
        <v>0</v>
      </c>
      <c r="Q200" s="245">
        <v>0.00101</v>
      </c>
      <c r="R200" s="245">
        <f>Q200*H200</f>
        <v>0.00101</v>
      </c>
      <c r="S200" s="245">
        <v>0</v>
      </c>
      <c r="T200" s="246">
        <f>S200*H200</f>
        <v>0</v>
      </c>
      <c r="AR200" s="247" t="s">
        <v>362</v>
      </c>
      <c r="AT200" s="247" t="s">
        <v>280</v>
      </c>
      <c r="AU200" s="247" t="s">
        <v>96</v>
      </c>
      <c r="AY200" s="16" t="s">
        <v>278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6" t="s">
        <v>93</v>
      </c>
      <c r="BK200" s="248">
        <f>ROUND(I200*H200,2)</f>
        <v>0</v>
      </c>
      <c r="BL200" s="16" t="s">
        <v>362</v>
      </c>
      <c r="BM200" s="247" t="s">
        <v>3696</v>
      </c>
    </row>
    <row r="201" spans="2:65" s="1" customFormat="1" ht="21.6" customHeight="1">
      <c r="B201" s="38"/>
      <c r="C201" s="236" t="s">
        <v>482</v>
      </c>
      <c r="D201" s="236" t="s">
        <v>280</v>
      </c>
      <c r="E201" s="237" t="s">
        <v>2259</v>
      </c>
      <c r="F201" s="238" t="s">
        <v>2260</v>
      </c>
      <c r="G201" s="239" t="s">
        <v>370</v>
      </c>
      <c r="H201" s="240">
        <v>2</v>
      </c>
      <c r="I201" s="241"/>
      <c r="J201" s="242">
        <f>ROUND(I201*H201,2)</f>
        <v>0</v>
      </c>
      <c r="K201" s="238" t="s">
        <v>284</v>
      </c>
      <c r="L201" s="43"/>
      <c r="M201" s="243" t="s">
        <v>1</v>
      </c>
      <c r="N201" s="244" t="s">
        <v>51</v>
      </c>
      <c r="O201" s="86"/>
      <c r="P201" s="245">
        <f>O201*H201</f>
        <v>0</v>
      </c>
      <c r="Q201" s="245">
        <v>6E-05</v>
      </c>
      <c r="R201" s="245">
        <f>Q201*H201</f>
        <v>0.00012</v>
      </c>
      <c r="S201" s="245">
        <v>0</v>
      </c>
      <c r="T201" s="246">
        <f>S201*H201</f>
        <v>0</v>
      </c>
      <c r="AR201" s="247" t="s">
        <v>362</v>
      </c>
      <c r="AT201" s="247" t="s">
        <v>280</v>
      </c>
      <c r="AU201" s="247" t="s">
        <v>96</v>
      </c>
      <c r="AY201" s="16" t="s">
        <v>278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6" t="s">
        <v>93</v>
      </c>
      <c r="BK201" s="248">
        <f>ROUND(I201*H201,2)</f>
        <v>0</v>
      </c>
      <c r="BL201" s="16" t="s">
        <v>362</v>
      </c>
      <c r="BM201" s="247" t="s">
        <v>3697</v>
      </c>
    </row>
    <row r="202" spans="2:65" s="1" customFormat="1" ht="21.6" customHeight="1">
      <c r="B202" s="38"/>
      <c r="C202" s="236" t="s">
        <v>486</v>
      </c>
      <c r="D202" s="236" t="s">
        <v>280</v>
      </c>
      <c r="E202" s="237" t="s">
        <v>2262</v>
      </c>
      <c r="F202" s="238" t="s">
        <v>2263</v>
      </c>
      <c r="G202" s="239" t="s">
        <v>370</v>
      </c>
      <c r="H202" s="240">
        <v>1</v>
      </c>
      <c r="I202" s="241"/>
      <c r="J202" s="242">
        <f>ROUND(I202*H202,2)</f>
        <v>0</v>
      </c>
      <c r="K202" s="238" t="s">
        <v>284</v>
      </c>
      <c r="L202" s="43"/>
      <c r="M202" s="243" t="s">
        <v>1</v>
      </c>
      <c r="N202" s="244" t="s">
        <v>51</v>
      </c>
      <c r="O202" s="86"/>
      <c r="P202" s="245">
        <f>O202*H202</f>
        <v>0</v>
      </c>
      <c r="Q202" s="245">
        <v>0.00017</v>
      </c>
      <c r="R202" s="245">
        <f>Q202*H202</f>
        <v>0.00017</v>
      </c>
      <c r="S202" s="245">
        <v>0</v>
      </c>
      <c r="T202" s="246">
        <f>S202*H202</f>
        <v>0</v>
      </c>
      <c r="AR202" s="247" t="s">
        <v>362</v>
      </c>
      <c r="AT202" s="247" t="s">
        <v>280</v>
      </c>
      <c r="AU202" s="247" t="s">
        <v>96</v>
      </c>
      <c r="AY202" s="16" t="s">
        <v>278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6" t="s">
        <v>93</v>
      </c>
      <c r="BK202" s="248">
        <f>ROUND(I202*H202,2)</f>
        <v>0</v>
      </c>
      <c r="BL202" s="16" t="s">
        <v>362</v>
      </c>
      <c r="BM202" s="247" t="s">
        <v>3698</v>
      </c>
    </row>
    <row r="203" spans="2:65" s="1" customFormat="1" ht="21.6" customHeight="1">
      <c r="B203" s="38"/>
      <c r="C203" s="236" t="s">
        <v>491</v>
      </c>
      <c r="D203" s="236" t="s">
        <v>280</v>
      </c>
      <c r="E203" s="237" t="s">
        <v>2265</v>
      </c>
      <c r="F203" s="238" t="s">
        <v>2266</v>
      </c>
      <c r="G203" s="239" t="s">
        <v>283</v>
      </c>
      <c r="H203" s="240">
        <v>37</v>
      </c>
      <c r="I203" s="241"/>
      <c r="J203" s="242">
        <f>ROUND(I203*H203,2)</f>
        <v>0</v>
      </c>
      <c r="K203" s="238" t="s">
        <v>284</v>
      </c>
      <c r="L203" s="43"/>
      <c r="M203" s="243" t="s">
        <v>1</v>
      </c>
      <c r="N203" s="244" t="s">
        <v>51</v>
      </c>
      <c r="O203" s="86"/>
      <c r="P203" s="245">
        <f>O203*H203</f>
        <v>0</v>
      </c>
      <c r="Q203" s="245">
        <v>0</v>
      </c>
      <c r="R203" s="245">
        <f>Q203*H203</f>
        <v>0</v>
      </c>
      <c r="S203" s="245">
        <v>0</v>
      </c>
      <c r="T203" s="246">
        <f>S203*H203</f>
        <v>0</v>
      </c>
      <c r="AR203" s="247" t="s">
        <v>362</v>
      </c>
      <c r="AT203" s="247" t="s">
        <v>280</v>
      </c>
      <c r="AU203" s="247" t="s">
        <v>96</v>
      </c>
      <c r="AY203" s="16" t="s">
        <v>278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6" t="s">
        <v>93</v>
      </c>
      <c r="BK203" s="248">
        <f>ROUND(I203*H203,2)</f>
        <v>0</v>
      </c>
      <c r="BL203" s="16" t="s">
        <v>362</v>
      </c>
      <c r="BM203" s="247" t="s">
        <v>3699</v>
      </c>
    </row>
    <row r="204" spans="2:51" s="12" customFormat="1" ht="12">
      <c r="B204" s="249"/>
      <c r="C204" s="250"/>
      <c r="D204" s="251" t="s">
        <v>291</v>
      </c>
      <c r="E204" s="252" t="s">
        <v>1</v>
      </c>
      <c r="F204" s="253" t="s">
        <v>3700</v>
      </c>
      <c r="G204" s="250"/>
      <c r="H204" s="254">
        <v>19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AT204" s="260" t="s">
        <v>291</v>
      </c>
      <c r="AU204" s="260" t="s">
        <v>96</v>
      </c>
      <c r="AV204" s="12" t="s">
        <v>96</v>
      </c>
      <c r="AW204" s="12" t="s">
        <v>42</v>
      </c>
      <c r="AX204" s="12" t="s">
        <v>86</v>
      </c>
      <c r="AY204" s="260" t="s">
        <v>278</v>
      </c>
    </row>
    <row r="205" spans="2:51" s="12" customFormat="1" ht="12">
      <c r="B205" s="249"/>
      <c r="C205" s="250"/>
      <c r="D205" s="251" t="s">
        <v>291</v>
      </c>
      <c r="E205" s="252" t="s">
        <v>1</v>
      </c>
      <c r="F205" s="253" t="s">
        <v>3701</v>
      </c>
      <c r="G205" s="250"/>
      <c r="H205" s="254">
        <v>3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AT205" s="260" t="s">
        <v>291</v>
      </c>
      <c r="AU205" s="260" t="s">
        <v>96</v>
      </c>
      <c r="AV205" s="12" t="s">
        <v>96</v>
      </c>
      <c r="AW205" s="12" t="s">
        <v>42</v>
      </c>
      <c r="AX205" s="12" t="s">
        <v>86</v>
      </c>
      <c r="AY205" s="260" t="s">
        <v>278</v>
      </c>
    </row>
    <row r="206" spans="2:51" s="12" customFormat="1" ht="12">
      <c r="B206" s="249"/>
      <c r="C206" s="250"/>
      <c r="D206" s="251" t="s">
        <v>291</v>
      </c>
      <c r="E206" s="252" t="s">
        <v>1</v>
      </c>
      <c r="F206" s="253" t="s">
        <v>3702</v>
      </c>
      <c r="G206" s="250"/>
      <c r="H206" s="254">
        <v>15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AT206" s="260" t="s">
        <v>291</v>
      </c>
      <c r="AU206" s="260" t="s">
        <v>96</v>
      </c>
      <c r="AV206" s="12" t="s">
        <v>96</v>
      </c>
      <c r="AW206" s="12" t="s">
        <v>42</v>
      </c>
      <c r="AX206" s="12" t="s">
        <v>86</v>
      </c>
      <c r="AY206" s="260" t="s">
        <v>278</v>
      </c>
    </row>
    <row r="207" spans="2:51" s="14" customFormat="1" ht="12">
      <c r="B207" s="271"/>
      <c r="C207" s="272"/>
      <c r="D207" s="251" t="s">
        <v>291</v>
      </c>
      <c r="E207" s="273" t="s">
        <v>1</v>
      </c>
      <c r="F207" s="274" t="s">
        <v>361</v>
      </c>
      <c r="G207" s="272"/>
      <c r="H207" s="275">
        <v>37</v>
      </c>
      <c r="I207" s="276"/>
      <c r="J207" s="272"/>
      <c r="K207" s="272"/>
      <c r="L207" s="277"/>
      <c r="M207" s="278"/>
      <c r="N207" s="279"/>
      <c r="O207" s="279"/>
      <c r="P207" s="279"/>
      <c r="Q207" s="279"/>
      <c r="R207" s="279"/>
      <c r="S207" s="279"/>
      <c r="T207" s="280"/>
      <c r="AT207" s="281" t="s">
        <v>291</v>
      </c>
      <c r="AU207" s="281" t="s">
        <v>96</v>
      </c>
      <c r="AV207" s="14" t="s">
        <v>285</v>
      </c>
      <c r="AW207" s="14" t="s">
        <v>42</v>
      </c>
      <c r="AX207" s="14" t="s">
        <v>93</v>
      </c>
      <c r="AY207" s="281" t="s">
        <v>278</v>
      </c>
    </row>
    <row r="208" spans="2:65" s="1" customFormat="1" ht="21.6" customHeight="1">
      <c r="B208" s="38"/>
      <c r="C208" s="236" t="s">
        <v>496</v>
      </c>
      <c r="D208" s="236" t="s">
        <v>280</v>
      </c>
      <c r="E208" s="237" t="s">
        <v>3703</v>
      </c>
      <c r="F208" s="238" t="s">
        <v>3704</v>
      </c>
      <c r="G208" s="239" t="s">
        <v>283</v>
      </c>
      <c r="H208" s="240">
        <v>4</v>
      </c>
      <c r="I208" s="241"/>
      <c r="J208" s="242">
        <f>ROUND(I208*H208,2)</f>
        <v>0</v>
      </c>
      <c r="K208" s="238" t="s">
        <v>284</v>
      </c>
      <c r="L208" s="43"/>
      <c r="M208" s="243" t="s">
        <v>1</v>
      </c>
      <c r="N208" s="244" t="s">
        <v>51</v>
      </c>
      <c r="O208" s="86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47" t="s">
        <v>362</v>
      </c>
      <c r="AT208" s="247" t="s">
        <v>280</v>
      </c>
      <c r="AU208" s="247" t="s">
        <v>96</v>
      </c>
      <c r="AY208" s="16" t="s">
        <v>278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6" t="s">
        <v>93</v>
      </c>
      <c r="BK208" s="248">
        <f>ROUND(I208*H208,2)</f>
        <v>0</v>
      </c>
      <c r="BL208" s="16" t="s">
        <v>362</v>
      </c>
      <c r="BM208" s="247" t="s">
        <v>3705</v>
      </c>
    </row>
    <row r="209" spans="2:51" s="12" customFormat="1" ht="12">
      <c r="B209" s="249"/>
      <c r="C209" s="250"/>
      <c r="D209" s="251" t="s">
        <v>291</v>
      </c>
      <c r="E209" s="252" t="s">
        <v>1</v>
      </c>
      <c r="F209" s="253" t="s">
        <v>3706</v>
      </c>
      <c r="G209" s="250"/>
      <c r="H209" s="254">
        <v>4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AT209" s="260" t="s">
        <v>291</v>
      </c>
      <c r="AU209" s="260" t="s">
        <v>96</v>
      </c>
      <c r="AV209" s="12" t="s">
        <v>96</v>
      </c>
      <c r="AW209" s="12" t="s">
        <v>42</v>
      </c>
      <c r="AX209" s="12" t="s">
        <v>93</v>
      </c>
      <c r="AY209" s="260" t="s">
        <v>278</v>
      </c>
    </row>
    <row r="210" spans="2:65" s="1" customFormat="1" ht="43.2" customHeight="1">
      <c r="B210" s="38"/>
      <c r="C210" s="236" t="s">
        <v>501</v>
      </c>
      <c r="D210" s="236" t="s">
        <v>280</v>
      </c>
      <c r="E210" s="237" t="s">
        <v>3707</v>
      </c>
      <c r="F210" s="238" t="s">
        <v>3708</v>
      </c>
      <c r="G210" s="239" t="s">
        <v>333</v>
      </c>
      <c r="H210" s="240">
        <v>0.049</v>
      </c>
      <c r="I210" s="241"/>
      <c r="J210" s="242">
        <f>ROUND(I210*H210,2)</f>
        <v>0</v>
      </c>
      <c r="K210" s="238" t="s">
        <v>284</v>
      </c>
      <c r="L210" s="43"/>
      <c r="M210" s="243" t="s">
        <v>1</v>
      </c>
      <c r="N210" s="244" t="s">
        <v>51</v>
      </c>
      <c r="O210" s="86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AR210" s="247" t="s">
        <v>362</v>
      </c>
      <c r="AT210" s="247" t="s">
        <v>280</v>
      </c>
      <c r="AU210" s="247" t="s">
        <v>96</v>
      </c>
      <c r="AY210" s="16" t="s">
        <v>278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6" t="s">
        <v>93</v>
      </c>
      <c r="BK210" s="248">
        <f>ROUND(I210*H210,2)</f>
        <v>0</v>
      </c>
      <c r="BL210" s="16" t="s">
        <v>362</v>
      </c>
      <c r="BM210" s="247" t="s">
        <v>3709</v>
      </c>
    </row>
    <row r="211" spans="2:63" s="11" customFormat="1" ht="22.8" customHeight="1">
      <c r="B211" s="220"/>
      <c r="C211" s="221"/>
      <c r="D211" s="222" t="s">
        <v>85</v>
      </c>
      <c r="E211" s="234" t="s">
        <v>2273</v>
      </c>
      <c r="F211" s="234" t="s">
        <v>2274</v>
      </c>
      <c r="G211" s="221"/>
      <c r="H211" s="221"/>
      <c r="I211" s="224"/>
      <c r="J211" s="235">
        <f>BK211</f>
        <v>0</v>
      </c>
      <c r="K211" s="221"/>
      <c r="L211" s="226"/>
      <c r="M211" s="227"/>
      <c r="N211" s="228"/>
      <c r="O211" s="228"/>
      <c r="P211" s="229">
        <f>SUM(P212:P220)</f>
        <v>0</v>
      </c>
      <c r="Q211" s="228"/>
      <c r="R211" s="229">
        <f>SUM(R212:R220)</f>
        <v>0.03765</v>
      </c>
      <c r="S211" s="228"/>
      <c r="T211" s="230">
        <f>SUM(T212:T220)</f>
        <v>0</v>
      </c>
      <c r="AR211" s="231" t="s">
        <v>96</v>
      </c>
      <c r="AT211" s="232" t="s">
        <v>85</v>
      </c>
      <c r="AU211" s="232" t="s">
        <v>93</v>
      </c>
      <c r="AY211" s="231" t="s">
        <v>278</v>
      </c>
      <c r="BK211" s="233">
        <f>SUM(BK212:BK220)</f>
        <v>0</v>
      </c>
    </row>
    <row r="212" spans="2:65" s="1" customFormat="1" ht="32.4" customHeight="1">
      <c r="B212" s="38"/>
      <c r="C212" s="236" t="s">
        <v>505</v>
      </c>
      <c r="D212" s="236" t="s">
        <v>280</v>
      </c>
      <c r="E212" s="237" t="s">
        <v>2275</v>
      </c>
      <c r="F212" s="238" t="s">
        <v>2276</v>
      </c>
      <c r="G212" s="239" t="s">
        <v>283</v>
      </c>
      <c r="H212" s="240">
        <v>20</v>
      </c>
      <c r="I212" s="241"/>
      <c r="J212" s="242">
        <f>ROUND(I212*H212,2)</f>
        <v>0</v>
      </c>
      <c r="K212" s="238" t="s">
        <v>284</v>
      </c>
      <c r="L212" s="43"/>
      <c r="M212" s="243" t="s">
        <v>1</v>
      </c>
      <c r="N212" s="244" t="s">
        <v>51</v>
      </c>
      <c r="O212" s="86"/>
      <c r="P212" s="245">
        <f>O212*H212</f>
        <v>0</v>
      </c>
      <c r="Q212" s="245">
        <v>0.00078</v>
      </c>
      <c r="R212" s="245">
        <f>Q212*H212</f>
        <v>0.0156</v>
      </c>
      <c r="S212" s="245">
        <v>0</v>
      </c>
      <c r="T212" s="246">
        <f>S212*H212</f>
        <v>0</v>
      </c>
      <c r="AR212" s="247" t="s">
        <v>362</v>
      </c>
      <c r="AT212" s="247" t="s">
        <v>280</v>
      </c>
      <c r="AU212" s="247" t="s">
        <v>96</v>
      </c>
      <c r="AY212" s="16" t="s">
        <v>278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6" t="s">
        <v>93</v>
      </c>
      <c r="BK212" s="248">
        <f>ROUND(I212*H212,2)</f>
        <v>0</v>
      </c>
      <c r="BL212" s="16" t="s">
        <v>362</v>
      </c>
      <c r="BM212" s="247" t="s">
        <v>3710</v>
      </c>
    </row>
    <row r="213" spans="2:65" s="1" customFormat="1" ht="32.4" customHeight="1">
      <c r="B213" s="38"/>
      <c r="C213" s="236" t="s">
        <v>510</v>
      </c>
      <c r="D213" s="236" t="s">
        <v>280</v>
      </c>
      <c r="E213" s="237" t="s">
        <v>2280</v>
      </c>
      <c r="F213" s="238" t="s">
        <v>2281</v>
      </c>
      <c r="G213" s="239" t="s">
        <v>283</v>
      </c>
      <c r="H213" s="240">
        <v>14</v>
      </c>
      <c r="I213" s="241"/>
      <c r="J213" s="242">
        <f>ROUND(I213*H213,2)</f>
        <v>0</v>
      </c>
      <c r="K213" s="238" t="s">
        <v>284</v>
      </c>
      <c r="L213" s="43"/>
      <c r="M213" s="243" t="s">
        <v>1</v>
      </c>
      <c r="N213" s="244" t="s">
        <v>51</v>
      </c>
      <c r="O213" s="86"/>
      <c r="P213" s="245">
        <f>O213*H213</f>
        <v>0</v>
      </c>
      <c r="Q213" s="245">
        <v>0.00096</v>
      </c>
      <c r="R213" s="245">
        <f>Q213*H213</f>
        <v>0.01344</v>
      </c>
      <c r="S213" s="245">
        <v>0</v>
      </c>
      <c r="T213" s="246">
        <f>S213*H213</f>
        <v>0</v>
      </c>
      <c r="AR213" s="247" t="s">
        <v>362</v>
      </c>
      <c r="AT213" s="247" t="s">
        <v>280</v>
      </c>
      <c r="AU213" s="247" t="s">
        <v>96</v>
      </c>
      <c r="AY213" s="16" t="s">
        <v>278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6" t="s">
        <v>93</v>
      </c>
      <c r="BK213" s="248">
        <f>ROUND(I213*H213,2)</f>
        <v>0</v>
      </c>
      <c r="BL213" s="16" t="s">
        <v>362</v>
      </c>
      <c r="BM213" s="247" t="s">
        <v>3711</v>
      </c>
    </row>
    <row r="214" spans="2:65" s="1" customFormat="1" ht="32.4" customHeight="1">
      <c r="B214" s="38"/>
      <c r="C214" s="236" t="s">
        <v>516</v>
      </c>
      <c r="D214" s="236" t="s">
        <v>280</v>
      </c>
      <c r="E214" s="237" t="s">
        <v>2285</v>
      </c>
      <c r="F214" s="238" t="s">
        <v>2286</v>
      </c>
      <c r="G214" s="239" t="s">
        <v>283</v>
      </c>
      <c r="H214" s="240">
        <v>3</v>
      </c>
      <c r="I214" s="241"/>
      <c r="J214" s="242">
        <f>ROUND(I214*H214,2)</f>
        <v>0</v>
      </c>
      <c r="K214" s="238" t="s">
        <v>284</v>
      </c>
      <c r="L214" s="43"/>
      <c r="M214" s="243" t="s">
        <v>1</v>
      </c>
      <c r="N214" s="244" t="s">
        <v>51</v>
      </c>
      <c r="O214" s="86"/>
      <c r="P214" s="245">
        <f>O214*H214</f>
        <v>0</v>
      </c>
      <c r="Q214" s="245">
        <v>0.00125</v>
      </c>
      <c r="R214" s="245">
        <f>Q214*H214</f>
        <v>0.00375</v>
      </c>
      <c r="S214" s="245">
        <v>0</v>
      </c>
      <c r="T214" s="246">
        <f>S214*H214</f>
        <v>0</v>
      </c>
      <c r="AR214" s="247" t="s">
        <v>362</v>
      </c>
      <c r="AT214" s="247" t="s">
        <v>280</v>
      </c>
      <c r="AU214" s="247" t="s">
        <v>96</v>
      </c>
      <c r="AY214" s="16" t="s">
        <v>278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6" t="s">
        <v>93</v>
      </c>
      <c r="BK214" s="248">
        <f>ROUND(I214*H214,2)</f>
        <v>0</v>
      </c>
      <c r="BL214" s="16" t="s">
        <v>362</v>
      </c>
      <c r="BM214" s="247" t="s">
        <v>3712</v>
      </c>
    </row>
    <row r="215" spans="2:65" s="1" customFormat="1" ht="21.6" customHeight="1">
      <c r="B215" s="38"/>
      <c r="C215" s="236" t="s">
        <v>520</v>
      </c>
      <c r="D215" s="236" t="s">
        <v>280</v>
      </c>
      <c r="E215" s="237" t="s">
        <v>2290</v>
      </c>
      <c r="F215" s="238" t="s">
        <v>2291</v>
      </c>
      <c r="G215" s="239" t="s">
        <v>370</v>
      </c>
      <c r="H215" s="240">
        <v>21</v>
      </c>
      <c r="I215" s="241"/>
      <c r="J215" s="242">
        <f>ROUND(I215*H215,2)</f>
        <v>0</v>
      </c>
      <c r="K215" s="238" t="s">
        <v>284</v>
      </c>
      <c r="L215" s="43"/>
      <c r="M215" s="243" t="s">
        <v>1</v>
      </c>
      <c r="N215" s="244" t="s">
        <v>51</v>
      </c>
      <c r="O215" s="86"/>
      <c r="P215" s="245">
        <f>O215*H215</f>
        <v>0</v>
      </c>
      <c r="Q215" s="245">
        <v>0.00017</v>
      </c>
      <c r="R215" s="245">
        <f>Q215*H215</f>
        <v>0.0035700000000000003</v>
      </c>
      <c r="S215" s="245">
        <v>0</v>
      </c>
      <c r="T215" s="246">
        <f>S215*H215</f>
        <v>0</v>
      </c>
      <c r="AR215" s="247" t="s">
        <v>362</v>
      </c>
      <c r="AT215" s="247" t="s">
        <v>280</v>
      </c>
      <c r="AU215" s="247" t="s">
        <v>96</v>
      </c>
      <c r="AY215" s="16" t="s">
        <v>278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6" t="s">
        <v>93</v>
      </c>
      <c r="BK215" s="248">
        <f>ROUND(I215*H215,2)</f>
        <v>0</v>
      </c>
      <c r="BL215" s="16" t="s">
        <v>362</v>
      </c>
      <c r="BM215" s="247" t="s">
        <v>3713</v>
      </c>
    </row>
    <row r="216" spans="2:65" s="1" customFormat="1" ht="32.4" customHeight="1">
      <c r="B216" s="38"/>
      <c r="C216" s="236" t="s">
        <v>532</v>
      </c>
      <c r="D216" s="236" t="s">
        <v>280</v>
      </c>
      <c r="E216" s="237" t="s">
        <v>2293</v>
      </c>
      <c r="F216" s="238" t="s">
        <v>2294</v>
      </c>
      <c r="G216" s="239" t="s">
        <v>2295</v>
      </c>
      <c r="H216" s="240">
        <v>2</v>
      </c>
      <c r="I216" s="241"/>
      <c r="J216" s="242">
        <f>ROUND(I216*H216,2)</f>
        <v>0</v>
      </c>
      <c r="K216" s="238" t="s">
        <v>284</v>
      </c>
      <c r="L216" s="43"/>
      <c r="M216" s="243" t="s">
        <v>1</v>
      </c>
      <c r="N216" s="244" t="s">
        <v>51</v>
      </c>
      <c r="O216" s="86"/>
      <c r="P216" s="245">
        <f>O216*H216</f>
        <v>0</v>
      </c>
      <c r="Q216" s="245">
        <v>0.00021</v>
      </c>
      <c r="R216" s="245">
        <f>Q216*H216</f>
        <v>0.00042</v>
      </c>
      <c r="S216" s="245">
        <v>0</v>
      </c>
      <c r="T216" s="246">
        <f>S216*H216</f>
        <v>0</v>
      </c>
      <c r="AR216" s="247" t="s">
        <v>362</v>
      </c>
      <c r="AT216" s="247" t="s">
        <v>280</v>
      </c>
      <c r="AU216" s="247" t="s">
        <v>96</v>
      </c>
      <c r="AY216" s="16" t="s">
        <v>278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6" t="s">
        <v>93</v>
      </c>
      <c r="BK216" s="248">
        <f>ROUND(I216*H216,2)</f>
        <v>0</v>
      </c>
      <c r="BL216" s="16" t="s">
        <v>362</v>
      </c>
      <c r="BM216" s="247" t="s">
        <v>3714</v>
      </c>
    </row>
    <row r="217" spans="2:65" s="1" customFormat="1" ht="21.6" customHeight="1">
      <c r="B217" s="38"/>
      <c r="C217" s="236" t="s">
        <v>537</v>
      </c>
      <c r="D217" s="236" t="s">
        <v>280</v>
      </c>
      <c r="E217" s="237" t="s">
        <v>2300</v>
      </c>
      <c r="F217" s="238" t="s">
        <v>2301</v>
      </c>
      <c r="G217" s="239" t="s">
        <v>370</v>
      </c>
      <c r="H217" s="240">
        <v>1</v>
      </c>
      <c r="I217" s="241"/>
      <c r="J217" s="242">
        <f>ROUND(I217*H217,2)</f>
        <v>0</v>
      </c>
      <c r="K217" s="238" t="s">
        <v>284</v>
      </c>
      <c r="L217" s="43"/>
      <c r="M217" s="243" t="s">
        <v>1</v>
      </c>
      <c r="N217" s="244" t="s">
        <v>51</v>
      </c>
      <c r="O217" s="86"/>
      <c r="P217" s="245">
        <f>O217*H217</f>
        <v>0</v>
      </c>
      <c r="Q217" s="245">
        <v>0.0005</v>
      </c>
      <c r="R217" s="245">
        <f>Q217*H217</f>
        <v>0.0005</v>
      </c>
      <c r="S217" s="245">
        <v>0</v>
      </c>
      <c r="T217" s="246">
        <f>S217*H217</f>
        <v>0</v>
      </c>
      <c r="AR217" s="247" t="s">
        <v>362</v>
      </c>
      <c r="AT217" s="247" t="s">
        <v>280</v>
      </c>
      <c r="AU217" s="247" t="s">
        <v>96</v>
      </c>
      <c r="AY217" s="16" t="s">
        <v>278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6" t="s">
        <v>93</v>
      </c>
      <c r="BK217" s="248">
        <f>ROUND(I217*H217,2)</f>
        <v>0</v>
      </c>
      <c r="BL217" s="16" t="s">
        <v>362</v>
      </c>
      <c r="BM217" s="247" t="s">
        <v>3715</v>
      </c>
    </row>
    <row r="218" spans="2:65" s="1" customFormat="1" ht="32.4" customHeight="1">
      <c r="B218" s="38"/>
      <c r="C218" s="236" t="s">
        <v>543</v>
      </c>
      <c r="D218" s="236" t="s">
        <v>280</v>
      </c>
      <c r="E218" s="237" t="s">
        <v>2306</v>
      </c>
      <c r="F218" s="238" t="s">
        <v>2307</v>
      </c>
      <c r="G218" s="239" t="s">
        <v>283</v>
      </c>
      <c r="H218" s="240">
        <v>37</v>
      </c>
      <c r="I218" s="241"/>
      <c r="J218" s="242">
        <f>ROUND(I218*H218,2)</f>
        <v>0</v>
      </c>
      <c r="K218" s="238" t="s">
        <v>284</v>
      </c>
      <c r="L218" s="43"/>
      <c r="M218" s="243" t="s">
        <v>1</v>
      </c>
      <c r="N218" s="244" t="s">
        <v>51</v>
      </c>
      <c r="O218" s="86"/>
      <c r="P218" s="245">
        <f>O218*H218</f>
        <v>0</v>
      </c>
      <c r="Q218" s="245">
        <v>1E-05</v>
      </c>
      <c r="R218" s="245">
        <f>Q218*H218</f>
        <v>0.00037000000000000005</v>
      </c>
      <c r="S218" s="245">
        <v>0</v>
      </c>
      <c r="T218" s="246">
        <f>S218*H218</f>
        <v>0</v>
      </c>
      <c r="AR218" s="247" t="s">
        <v>362</v>
      </c>
      <c r="AT218" s="247" t="s">
        <v>280</v>
      </c>
      <c r="AU218" s="247" t="s">
        <v>96</v>
      </c>
      <c r="AY218" s="16" t="s">
        <v>278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6" t="s">
        <v>93</v>
      </c>
      <c r="BK218" s="248">
        <f>ROUND(I218*H218,2)</f>
        <v>0</v>
      </c>
      <c r="BL218" s="16" t="s">
        <v>362</v>
      </c>
      <c r="BM218" s="247" t="s">
        <v>3716</v>
      </c>
    </row>
    <row r="219" spans="2:51" s="12" customFormat="1" ht="12">
      <c r="B219" s="249"/>
      <c r="C219" s="250"/>
      <c r="D219" s="251" t="s">
        <v>291</v>
      </c>
      <c r="E219" s="252" t="s">
        <v>1</v>
      </c>
      <c r="F219" s="253" t="s">
        <v>3717</v>
      </c>
      <c r="G219" s="250"/>
      <c r="H219" s="254">
        <v>37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AT219" s="260" t="s">
        <v>291</v>
      </c>
      <c r="AU219" s="260" t="s">
        <v>96</v>
      </c>
      <c r="AV219" s="12" t="s">
        <v>96</v>
      </c>
      <c r="AW219" s="12" t="s">
        <v>42</v>
      </c>
      <c r="AX219" s="12" t="s">
        <v>93</v>
      </c>
      <c r="AY219" s="260" t="s">
        <v>278</v>
      </c>
    </row>
    <row r="220" spans="2:65" s="1" customFormat="1" ht="43.2" customHeight="1">
      <c r="B220" s="38"/>
      <c r="C220" s="236" t="s">
        <v>547</v>
      </c>
      <c r="D220" s="236" t="s">
        <v>280</v>
      </c>
      <c r="E220" s="237" t="s">
        <v>3718</v>
      </c>
      <c r="F220" s="238" t="s">
        <v>3719</v>
      </c>
      <c r="G220" s="239" t="s">
        <v>333</v>
      </c>
      <c r="H220" s="240">
        <v>0.038</v>
      </c>
      <c r="I220" s="241"/>
      <c r="J220" s="242">
        <f>ROUND(I220*H220,2)</f>
        <v>0</v>
      </c>
      <c r="K220" s="238" t="s">
        <v>284</v>
      </c>
      <c r="L220" s="43"/>
      <c r="M220" s="243" t="s">
        <v>1</v>
      </c>
      <c r="N220" s="244" t="s">
        <v>51</v>
      </c>
      <c r="O220" s="86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47" t="s">
        <v>362</v>
      </c>
      <c r="AT220" s="247" t="s">
        <v>280</v>
      </c>
      <c r="AU220" s="247" t="s">
        <v>96</v>
      </c>
      <c r="AY220" s="16" t="s">
        <v>278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6" t="s">
        <v>93</v>
      </c>
      <c r="BK220" s="248">
        <f>ROUND(I220*H220,2)</f>
        <v>0</v>
      </c>
      <c r="BL220" s="16" t="s">
        <v>362</v>
      </c>
      <c r="BM220" s="247" t="s">
        <v>3720</v>
      </c>
    </row>
    <row r="221" spans="2:63" s="11" customFormat="1" ht="22.8" customHeight="1">
      <c r="B221" s="220"/>
      <c r="C221" s="221"/>
      <c r="D221" s="222" t="s">
        <v>85</v>
      </c>
      <c r="E221" s="234" t="s">
        <v>2313</v>
      </c>
      <c r="F221" s="234" t="s">
        <v>2314</v>
      </c>
      <c r="G221" s="221"/>
      <c r="H221" s="221"/>
      <c r="I221" s="224"/>
      <c r="J221" s="235">
        <f>BK221</f>
        <v>0</v>
      </c>
      <c r="K221" s="221"/>
      <c r="L221" s="226"/>
      <c r="M221" s="227"/>
      <c r="N221" s="228"/>
      <c r="O221" s="228"/>
      <c r="P221" s="229">
        <f>SUM(P222:P258)</f>
        <v>0</v>
      </c>
      <c r="Q221" s="228"/>
      <c r="R221" s="229">
        <f>SUM(R222:R258)</f>
        <v>0.39146</v>
      </c>
      <c r="S221" s="228"/>
      <c r="T221" s="230">
        <f>SUM(T222:T258)</f>
        <v>0.65041</v>
      </c>
      <c r="AR221" s="231" t="s">
        <v>96</v>
      </c>
      <c r="AT221" s="232" t="s">
        <v>85</v>
      </c>
      <c r="AU221" s="232" t="s">
        <v>93</v>
      </c>
      <c r="AY221" s="231" t="s">
        <v>278</v>
      </c>
      <c r="BK221" s="233">
        <f>SUM(BK222:BK258)</f>
        <v>0</v>
      </c>
    </row>
    <row r="222" spans="2:65" s="1" customFormat="1" ht="32.4" customHeight="1">
      <c r="B222" s="38"/>
      <c r="C222" s="236" t="s">
        <v>552</v>
      </c>
      <c r="D222" s="236" t="s">
        <v>280</v>
      </c>
      <c r="E222" s="237" t="s">
        <v>2315</v>
      </c>
      <c r="F222" s="238" t="s">
        <v>2316</v>
      </c>
      <c r="G222" s="239" t="s">
        <v>370</v>
      </c>
      <c r="H222" s="240">
        <v>1</v>
      </c>
      <c r="I222" s="241"/>
      <c r="J222" s="242">
        <f>ROUND(I222*H222,2)</f>
        <v>0</v>
      </c>
      <c r="K222" s="238" t="s">
        <v>2129</v>
      </c>
      <c r="L222" s="43"/>
      <c r="M222" s="243" t="s">
        <v>1</v>
      </c>
      <c r="N222" s="244" t="s">
        <v>51</v>
      </c>
      <c r="O222" s="86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AR222" s="247" t="s">
        <v>362</v>
      </c>
      <c r="AT222" s="247" t="s">
        <v>280</v>
      </c>
      <c r="AU222" s="247" t="s">
        <v>96</v>
      </c>
      <c r="AY222" s="16" t="s">
        <v>278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6" t="s">
        <v>93</v>
      </c>
      <c r="BK222" s="248">
        <f>ROUND(I222*H222,2)</f>
        <v>0</v>
      </c>
      <c r="BL222" s="16" t="s">
        <v>362</v>
      </c>
      <c r="BM222" s="247" t="s">
        <v>3721</v>
      </c>
    </row>
    <row r="223" spans="2:65" s="1" customFormat="1" ht="21.6" customHeight="1">
      <c r="B223" s="38"/>
      <c r="C223" s="236" t="s">
        <v>557</v>
      </c>
      <c r="D223" s="236" t="s">
        <v>280</v>
      </c>
      <c r="E223" s="237" t="s">
        <v>3722</v>
      </c>
      <c r="F223" s="238" t="s">
        <v>3723</v>
      </c>
      <c r="G223" s="239" t="s">
        <v>2295</v>
      </c>
      <c r="H223" s="240">
        <v>7</v>
      </c>
      <c r="I223" s="241"/>
      <c r="J223" s="242">
        <f>ROUND(I223*H223,2)</f>
        <v>0</v>
      </c>
      <c r="K223" s="238" t="s">
        <v>284</v>
      </c>
      <c r="L223" s="43"/>
      <c r="M223" s="243" t="s">
        <v>1</v>
      </c>
      <c r="N223" s="244" t="s">
        <v>51</v>
      </c>
      <c r="O223" s="86"/>
      <c r="P223" s="245">
        <f>O223*H223</f>
        <v>0</v>
      </c>
      <c r="Q223" s="245">
        <v>0</v>
      </c>
      <c r="R223" s="245">
        <f>Q223*H223</f>
        <v>0</v>
      </c>
      <c r="S223" s="245">
        <v>0.01933</v>
      </c>
      <c r="T223" s="246">
        <f>S223*H223</f>
        <v>0.13530999999999999</v>
      </c>
      <c r="AR223" s="247" t="s">
        <v>362</v>
      </c>
      <c r="AT223" s="247" t="s">
        <v>280</v>
      </c>
      <c r="AU223" s="247" t="s">
        <v>96</v>
      </c>
      <c r="AY223" s="16" t="s">
        <v>278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6" t="s">
        <v>93</v>
      </c>
      <c r="BK223" s="248">
        <f>ROUND(I223*H223,2)</f>
        <v>0</v>
      </c>
      <c r="BL223" s="16" t="s">
        <v>362</v>
      </c>
      <c r="BM223" s="247" t="s">
        <v>3724</v>
      </c>
    </row>
    <row r="224" spans="2:65" s="1" customFormat="1" ht="21.6" customHeight="1">
      <c r="B224" s="38"/>
      <c r="C224" s="236" t="s">
        <v>562</v>
      </c>
      <c r="D224" s="236" t="s">
        <v>280</v>
      </c>
      <c r="E224" s="237" t="s">
        <v>3725</v>
      </c>
      <c r="F224" s="238" t="s">
        <v>3726</v>
      </c>
      <c r="G224" s="239" t="s">
        <v>2295</v>
      </c>
      <c r="H224" s="240">
        <v>6</v>
      </c>
      <c r="I224" s="241"/>
      <c r="J224" s="242">
        <f>ROUND(I224*H224,2)</f>
        <v>0</v>
      </c>
      <c r="K224" s="238" t="s">
        <v>284</v>
      </c>
      <c r="L224" s="43"/>
      <c r="M224" s="243" t="s">
        <v>1</v>
      </c>
      <c r="N224" s="244" t="s">
        <v>51</v>
      </c>
      <c r="O224" s="86"/>
      <c r="P224" s="245">
        <f>O224*H224</f>
        <v>0</v>
      </c>
      <c r="Q224" s="245">
        <v>0.0232</v>
      </c>
      <c r="R224" s="245">
        <f>Q224*H224</f>
        <v>0.1392</v>
      </c>
      <c r="S224" s="245">
        <v>0</v>
      </c>
      <c r="T224" s="246">
        <f>S224*H224</f>
        <v>0</v>
      </c>
      <c r="AR224" s="247" t="s">
        <v>362</v>
      </c>
      <c r="AT224" s="247" t="s">
        <v>280</v>
      </c>
      <c r="AU224" s="247" t="s">
        <v>96</v>
      </c>
      <c r="AY224" s="16" t="s">
        <v>278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6" t="s">
        <v>93</v>
      </c>
      <c r="BK224" s="248">
        <f>ROUND(I224*H224,2)</f>
        <v>0</v>
      </c>
      <c r="BL224" s="16" t="s">
        <v>362</v>
      </c>
      <c r="BM224" s="247" t="s">
        <v>3727</v>
      </c>
    </row>
    <row r="225" spans="2:65" s="1" customFormat="1" ht="32.4" customHeight="1">
      <c r="B225" s="38"/>
      <c r="C225" s="236" t="s">
        <v>567</v>
      </c>
      <c r="D225" s="236" t="s">
        <v>280</v>
      </c>
      <c r="E225" s="237" t="s">
        <v>3728</v>
      </c>
      <c r="F225" s="238" t="s">
        <v>3729</v>
      </c>
      <c r="G225" s="239" t="s">
        <v>2295</v>
      </c>
      <c r="H225" s="240">
        <v>1</v>
      </c>
      <c r="I225" s="241"/>
      <c r="J225" s="242">
        <f>ROUND(I225*H225,2)</f>
        <v>0</v>
      </c>
      <c r="K225" s="238" t="s">
        <v>284</v>
      </c>
      <c r="L225" s="43"/>
      <c r="M225" s="243" t="s">
        <v>1</v>
      </c>
      <c r="N225" s="244" t="s">
        <v>51</v>
      </c>
      <c r="O225" s="86"/>
      <c r="P225" s="245">
        <f>O225*H225</f>
        <v>0</v>
      </c>
      <c r="Q225" s="245">
        <v>0.02412</v>
      </c>
      <c r="R225" s="245">
        <f>Q225*H225</f>
        <v>0.02412</v>
      </c>
      <c r="S225" s="245">
        <v>0</v>
      </c>
      <c r="T225" s="246">
        <f>S225*H225</f>
        <v>0</v>
      </c>
      <c r="AR225" s="247" t="s">
        <v>362</v>
      </c>
      <c r="AT225" s="247" t="s">
        <v>280</v>
      </c>
      <c r="AU225" s="247" t="s">
        <v>96</v>
      </c>
      <c r="AY225" s="16" t="s">
        <v>278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6" t="s">
        <v>93</v>
      </c>
      <c r="BK225" s="248">
        <f>ROUND(I225*H225,2)</f>
        <v>0</v>
      </c>
      <c r="BL225" s="16" t="s">
        <v>362</v>
      </c>
      <c r="BM225" s="247" t="s">
        <v>3730</v>
      </c>
    </row>
    <row r="226" spans="2:65" s="1" customFormat="1" ht="32.4" customHeight="1">
      <c r="B226" s="38"/>
      <c r="C226" s="236" t="s">
        <v>572</v>
      </c>
      <c r="D226" s="236" t="s">
        <v>280</v>
      </c>
      <c r="E226" s="237" t="s">
        <v>3731</v>
      </c>
      <c r="F226" s="238" t="s">
        <v>3732</v>
      </c>
      <c r="G226" s="239" t="s">
        <v>370</v>
      </c>
      <c r="H226" s="240">
        <v>1</v>
      </c>
      <c r="I226" s="241"/>
      <c r="J226" s="242">
        <f>ROUND(I226*H226,2)</f>
        <v>0</v>
      </c>
      <c r="K226" s="238" t="s">
        <v>284</v>
      </c>
      <c r="L226" s="43"/>
      <c r="M226" s="243" t="s">
        <v>1</v>
      </c>
      <c r="N226" s="244" t="s">
        <v>51</v>
      </c>
      <c r="O226" s="86"/>
      <c r="P226" s="245">
        <f>O226*H226</f>
        <v>0</v>
      </c>
      <c r="Q226" s="245">
        <v>0.00049</v>
      </c>
      <c r="R226" s="245">
        <f>Q226*H226</f>
        <v>0.00049</v>
      </c>
      <c r="S226" s="245">
        <v>0</v>
      </c>
      <c r="T226" s="246">
        <f>S226*H226</f>
        <v>0</v>
      </c>
      <c r="AR226" s="247" t="s">
        <v>362</v>
      </c>
      <c r="AT226" s="247" t="s">
        <v>280</v>
      </c>
      <c r="AU226" s="247" t="s">
        <v>96</v>
      </c>
      <c r="AY226" s="16" t="s">
        <v>278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6" t="s">
        <v>93</v>
      </c>
      <c r="BK226" s="248">
        <f>ROUND(I226*H226,2)</f>
        <v>0</v>
      </c>
      <c r="BL226" s="16" t="s">
        <v>362</v>
      </c>
      <c r="BM226" s="247" t="s">
        <v>3733</v>
      </c>
    </row>
    <row r="227" spans="2:65" s="1" customFormat="1" ht="14.4" customHeight="1">
      <c r="B227" s="38"/>
      <c r="C227" s="282" t="s">
        <v>577</v>
      </c>
      <c r="D227" s="282" t="s">
        <v>407</v>
      </c>
      <c r="E227" s="283" t="s">
        <v>3734</v>
      </c>
      <c r="F227" s="284" t="s">
        <v>3735</v>
      </c>
      <c r="G227" s="285" t="s">
        <v>370</v>
      </c>
      <c r="H227" s="286">
        <v>1</v>
      </c>
      <c r="I227" s="287"/>
      <c r="J227" s="288">
        <f>ROUND(I227*H227,2)</f>
        <v>0</v>
      </c>
      <c r="K227" s="284" t="s">
        <v>284</v>
      </c>
      <c r="L227" s="289"/>
      <c r="M227" s="290" t="s">
        <v>1</v>
      </c>
      <c r="N227" s="291" t="s">
        <v>51</v>
      </c>
      <c r="O227" s="86"/>
      <c r="P227" s="245">
        <f>O227*H227</f>
        <v>0</v>
      </c>
      <c r="Q227" s="245">
        <v>0.00336</v>
      </c>
      <c r="R227" s="245">
        <f>Q227*H227</f>
        <v>0.00336</v>
      </c>
      <c r="S227" s="245">
        <v>0</v>
      </c>
      <c r="T227" s="246">
        <f>S227*H227</f>
        <v>0</v>
      </c>
      <c r="AR227" s="247" t="s">
        <v>444</v>
      </c>
      <c r="AT227" s="247" t="s">
        <v>407</v>
      </c>
      <c r="AU227" s="247" t="s">
        <v>96</v>
      </c>
      <c r="AY227" s="16" t="s">
        <v>278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6" t="s">
        <v>93</v>
      </c>
      <c r="BK227" s="248">
        <f>ROUND(I227*H227,2)</f>
        <v>0</v>
      </c>
      <c r="BL227" s="16" t="s">
        <v>362</v>
      </c>
      <c r="BM227" s="247" t="s">
        <v>3736</v>
      </c>
    </row>
    <row r="228" spans="2:65" s="1" customFormat="1" ht="21.6" customHeight="1">
      <c r="B228" s="38"/>
      <c r="C228" s="236" t="s">
        <v>582</v>
      </c>
      <c r="D228" s="236" t="s">
        <v>280</v>
      </c>
      <c r="E228" s="237" t="s">
        <v>2318</v>
      </c>
      <c r="F228" s="238" t="s">
        <v>2319</v>
      </c>
      <c r="G228" s="239" t="s">
        <v>2295</v>
      </c>
      <c r="H228" s="240">
        <v>4</v>
      </c>
      <c r="I228" s="241"/>
      <c r="J228" s="242">
        <f>ROUND(I228*H228,2)</f>
        <v>0</v>
      </c>
      <c r="K228" s="238" t="s">
        <v>284</v>
      </c>
      <c r="L228" s="43"/>
      <c r="M228" s="243" t="s">
        <v>1</v>
      </c>
      <c r="N228" s="244" t="s">
        <v>51</v>
      </c>
      <c r="O228" s="86"/>
      <c r="P228" s="245">
        <f>O228*H228</f>
        <v>0</v>
      </c>
      <c r="Q228" s="245">
        <v>0.01058</v>
      </c>
      <c r="R228" s="245">
        <f>Q228*H228</f>
        <v>0.04232</v>
      </c>
      <c r="S228" s="245">
        <v>0</v>
      </c>
      <c r="T228" s="246">
        <f>S228*H228</f>
        <v>0</v>
      </c>
      <c r="AR228" s="247" t="s">
        <v>362</v>
      </c>
      <c r="AT228" s="247" t="s">
        <v>280</v>
      </c>
      <c r="AU228" s="247" t="s">
        <v>96</v>
      </c>
      <c r="AY228" s="16" t="s">
        <v>278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6" t="s">
        <v>93</v>
      </c>
      <c r="BK228" s="248">
        <f>ROUND(I228*H228,2)</f>
        <v>0</v>
      </c>
      <c r="BL228" s="16" t="s">
        <v>362</v>
      </c>
      <c r="BM228" s="247" t="s">
        <v>3737</v>
      </c>
    </row>
    <row r="229" spans="2:65" s="1" customFormat="1" ht="21.6" customHeight="1">
      <c r="B229" s="38"/>
      <c r="C229" s="282" t="s">
        <v>586</v>
      </c>
      <c r="D229" s="282" t="s">
        <v>407</v>
      </c>
      <c r="E229" s="283" t="s">
        <v>2321</v>
      </c>
      <c r="F229" s="284" t="s">
        <v>2322</v>
      </c>
      <c r="G229" s="285" t="s">
        <v>370</v>
      </c>
      <c r="H229" s="286">
        <v>1</v>
      </c>
      <c r="I229" s="287"/>
      <c r="J229" s="288">
        <f>ROUND(I229*H229,2)</f>
        <v>0</v>
      </c>
      <c r="K229" s="284" t="s">
        <v>284</v>
      </c>
      <c r="L229" s="289"/>
      <c r="M229" s="290" t="s">
        <v>1</v>
      </c>
      <c r="N229" s="291" t="s">
        <v>51</v>
      </c>
      <c r="O229" s="86"/>
      <c r="P229" s="245">
        <f>O229*H229</f>
        <v>0</v>
      </c>
      <c r="Q229" s="245">
        <v>0.0018</v>
      </c>
      <c r="R229" s="245">
        <f>Q229*H229</f>
        <v>0.0018</v>
      </c>
      <c r="S229" s="245">
        <v>0</v>
      </c>
      <c r="T229" s="246">
        <f>S229*H229</f>
        <v>0</v>
      </c>
      <c r="AR229" s="247" t="s">
        <v>444</v>
      </c>
      <c r="AT229" s="247" t="s">
        <v>407</v>
      </c>
      <c r="AU229" s="247" t="s">
        <v>96</v>
      </c>
      <c r="AY229" s="16" t="s">
        <v>278</v>
      </c>
      <c r="BE229" s="248">
        <f>IF(N229="základní",J229,0)</f>
        <v>0</v>
      </c>
      <c r="BF229" s="248">
        <f>IF(N229="snížená",J229,0)</f>
        <v>0</v>
      </c>
      <c r="BG229" s="248">
        <f>IF(N229="zákl. přenesená",J229,0)</f>
        <v>0</v>
      </c>
      <c r="BH229" s="248">
        <f>IF(N229="sníž. přenesená",J229,0)</f>
        <v>0</v>
      </c>
      <c r="BI229" s="248">
        <f>IF(N229="nulová",J229,0)</f>
        <v>0</v>
      </c>
      <c r="BJ229" s="16" t="s">
        <v>93</v>
      </c>
      <c r="BK229" s="248">
        <f>ROUND(I229*H229,2)</f>
        <v>0</v>
      </c>
      <c r="BL229" s="16" t="s">
        <v>362</v>
      </c>
      <c r="BM229" s="247" t="s">
        <v>3738</v>
      </c>
    </row>
    <row r="230" spans="2:65" s="1" customFormat="1" ht="21.6" customHeight="1">
      <c r="B230" s="38"/>
      <c r="C230" s="236" t="s">
        <v>591</v>
      </c>
      <c r="D230" s="236" t="s">
        <v>280</v>
      </c>
      <c r="E230" s="237" t="s">
        <v>3739</v>
      </c>
      <c r="F230" s="238" t="s">
        <v>3740</v>
      </c>
      <c r="G230" s="239" t="s">
        <v>2295</v>
      </c>
      <c r="H230" s="240">
        <v>4</v>
      </c>
      <c r="I230" s="241"/>
      <c r="J230" s="242">
        <f>ROUND(I230*H230,2)</f>
        <v>0</v>
      </c>
      <c r="K230" s="238" t="s">
        <v>284</v>
      </c>
      <c r="L230" s="43"/>
      <c r="M230" s="243" t="s">
        <v>1</v>
      </c>
      <c r="N230" s="244" t="s">
        <v>51</v>
      </c>
      <c r="O230" s="86"/>
      <c r="P230" s="245">
        <f>O230*H230</f>
        <v>0</v>
      </c>
      <c r="Q230" s="245">
        <v>0</v>
      </c>
      <c r="R230" s="245">
        <f>Q230*H230</f>
        <v>0</v>
      </c>
      <c r="S230" s="245">
        <v>0.01107</v>
      </c>
      <c r="T230" s="246">
        <f>S230*H230</f>
        <v>0.04428</v>
      </c>
      <c r="AR230" s="247" t="s">
        <v>362</v>
      </c>
      <c r="AT230" s="247" t="s">
        <v>280</v>
      </c>
      <c r="AU230" s="247" t="s">
        <v>96</v>
      </c>
      <c r="AY230" s="16" t="s">
        <v>278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6" t="s">
        <v>93</v>
      </c>
      <c r="BK230" s="248">
        <f>ROUND(I230*H230,2)</f>
        <v>0</v>
      </c>
      <c r="BL230" s="16" t="s">
        <v>362</v>
      </c>
      <c r="BM230" s="247" t="s">
        <v>3741</v>
      </c>
    </row>
    <row r="231" spans="2:65" s="1" customFormat="1" ht="21.6" customHeight="1">
      <c r="B231" s="38"/>
      <c r="C231" s="236" t="s">
        <v>596</v>
      </c>
      <c r="D231" s="236" t="s">
        <v>280</v>
      </c>
      <c r="E231" s="237" t="s">
        <v>3742</v>
      </c>
      <c r="F231" s="238" t="s">
        <v>3743</v>
      </c>
      <c r="G231" s="239" t="s">
        <v>2295</v>
      </c>
      <c r="H231" s="240">
        <v>6</v>
      </c>
      <c r="I231" s="241"/>
      <c r="J231" s="242">
        <f>ROUND(I231*H231,2)</f>
        <v>0</v>
      </c>
      <c r="K231" s="238" t="s">
        <v>284</v>
      </c>
      <c r="L231" s="43"/>
      <c r="M231" s="243" t="s">
        <v>1</v>
      </c>
      <c r="N231" s="244" t="s">
        <v>51</v>
      </c>
      <c r="O231" s="86"/>
      <c r="P231" s="245">
        <f>O231*H231</f>
        <v>0</v>
      </c>
      <c r="Q231" s="245">
        <v>0</v>
      </c>
      <c r="R231" s="245">
        <f>Q231*H231</f>
        <v>0</v>
      </c>
      <c r="S231" s="245">
        <v>0.01946</v>
      </c>
      <c r="T231" s="246">
        <f>S231*H231</f>
        <v>0.11676</v>
      </c>
      <c r="AR231" s="247" t="s">
        <v>362</v>
      </c>
      <c r="AT231" s="247" t="s">
        <v>280</v>
      </c>
      <c r="AU231" s="247" t="s">
        <v>96</v>
      </c>
      <c r="AY231" s="16" t="s">
        <v>278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6" t="s">
        <v>93</v>
      </c>
      <c r="BK231" s="248">
        <f>ROUND(I231*H231,2)</f>
        <v>0</v>
      </c>
      <c r="BL231" s="16" t="s">
        <v>362</v>
      </c>
      <c r="BM231" s="247" t="s">
        <v>3744</v>
      </c>
    </row>
    <row r="232" spans="2:65" s="1" customFormat="1" ht="21.6" customHeight="1">
      <c r="B232" s="38"/>
      <c r="C232" s="236" t="s">
        <v>601</v>
      </c>
      <c r="D232" s="236" t="s">
        <v>280</v>
      </c>
      <c r="E232" s="237" t="s">
        <v>2324</v>
      </c>
      <c r="F232" s="238" t="s">
        <v>2325</v>
      </c>
      <c r="G232" s="239" t="s">
        <v>2295</v>
      </c>
      <c r="H232" s="240">
        <v>7</v>
      </c>
      <c r="I232" s="241"/>
      <c r="J232" s="242">
        <f>ROUND(I232*H232,2)</f>
        <v>0</v>
      </c>
      <c r="K232" s="238" t="s">
        <v>284</v>
      </c>
      <c r="L232" s="43"/>
      <c r="M232" s="243" t="s">
        <v>1</v>
      </c>
      <c r="N232" s="244" t="s">
        <v>51</v>
      </c>
      <c r="O232" s="86"/>
      <c r="P232" s="245">
        <f>O232*H232</f>
        <v>0</v>
      </c>
      <c r="Q232" s="245">
        <v>0.00185</v>
      </c>
      <c r="R232" s="245">
        <f>Q232*H232</f>
        <v>0.01295</v>
      </c>
      <c r="S232" s="245">
        <v>0</v>
      </c>
      <c r="T232" s="246">
        <f>S232*H232</f>
        <v>0</v>
      </c>
      <c r="AR232" s="247" t="s">
        <v>362</v>
      </c>
      <c r="AT232" s="247" t="s">
        <v>280</v>
      </c>
      <c r="AU232" s="247" t="s">
        <v>96</v>
      </c>
      <c r="AY232" s="16" t="s">
        <v>278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6" t="s">
        <v>93</v>
      </c>
      <c r="BK232" s="248">
        <f>ROUND(I232*H232,2)</f>
        <v>0</v>
      </c>
      <c r="BL232" s="16" t="s">
        <v>362</v>
      </c>
      <c r="BM232" s="247" t="s">
        <v>3745</v>
      </c>
    </row>
    <row r="233" spans="2:65" s="1" customFormat="1" ht="21.6" customHeight="1">
      <c r="B233" s="38"/>
      <c r="C233" s="282" t="s">
        <v>606</v>
      </c>
      <c r="D233" s="282" t="s">
        <v>407</v>
      </c>
      <c r="E233" s="283" t="s">
        <v>2327</v>
      </c>
      <c r="F233" s="284" t="s">
        <v>2328</v>
      </c>
      <c r="G233" s="285" t="s">
        <v>370</v>
      </c>
      <c r="H233" s="286">
        <v>6</v>
      </c>
      <c r="I233" s="287"/>
      <c r="J233" s="288">
        <f>ROUND(I233*H233,2)</f>
        <v>0</v>
      </c>
      <c r="K233" s="284" t="s">
        <v>284</v>
      </c>
      <c r="L233" s="289"/>
      <c r="M233" s="290" t="s">
        <v>1</v>
      </c>
      <c r="N233" s="291" t="s">
        <v>51</v>
      </c>
      <c r="O233" s="86"/>
      <c r="P233" s="245">
        <f>O233*H233</f>
        <v>0</v>
      </c>
      <c r="Q233" s="245">
        <v>0.012</v>
      </c>
      <c r="R233" s="245">
        <f>Q233*H233</f>
        <v>0.07200000000000001</v>
      </c>
      <c r="S233" s="245">
        <v>0</v>
      </c>
      <c r="T233" s="246">
        <f>S233*H233</f>
        <v>0</v>
      </c>
      <c r="AR233" s="247" t="s">
        <v>444</v>
      </c>
      <c r="AT233" s="247" t="s">
        <v>407</v>
      </c>
      <c r="AU233" s="247" t="s">
        <v>96</v>
      </c>
      <c r="AY233" s="16" t="s">
        <v>278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6" t="s">
        <v>93</v>
      </c>
      <c r="BK233" s="248">
        <f>ROUND(I233*H233,2)</f>
        <v>0</v>
      </c>
      <c r="BL233" s="16" t="s">
        <v>362</v>
      </c>
      <c r="BM233" s="247" t="s">
        <v>3746</v>
      </c>
    </row>
    <row r="234" spans="2:65" s="1" customFormat="1" ht="21.6" customHeight="1">
      <c r="B234" s="38"/>
      <c r="C234" s="282" t="s">
        <v>610</v>
      </c>
      <c r="D234" s="282" t="s">
        <v>407</v>
      </c>
      <c r="E234" s="283" t="s">
        <v>2330</v>
      </c>
      <c r="F234" s="284" t="s">
        <v>2331</v>
      </c>
      <c r="G234" s="285" t="s">
        <v>370</v>
      </c>
      <c r="H234" s="286">
        <v>1</v>
      </c>
      <c r="I234" s="287"/>
      <c r="J234" s="288">
        <f>ROUND(I234*H234,2)</f>
        <v>0</v>
      </c>
      <c r="K234" s="284" t="s">
        <v>284</v>
      </c>
      <c r="L234" s="289"/>
      <c r="M234" s="290" t="s">
        <v>1</v>
      </c>
      <c r="N234" s="291" t="s">
        <v>51</v>
      </c>
      <c r="O234" s="86"/>
      <c r="P234" s="245">
        <f>O234*H234</f>
        <v>0</v>
      </c>
      <c r="Q234" s="245">
        <v>0.013</v>
      </c>
      <c r="R234" s="245">
        <f>Q234*H234</f>
        <v>0.013</v>
      </c>
      <c r="S234" s="245">
        <v>0</v>
      </c>
      <c r="T234" s="246">
        <f>S234*H234</f>
        <v>0</v>
      </c>
      <c r="AR234" s="247" t="s">
        <v>444</v>
      </c>
      <c r="AT234" s="247" t="s">
        <v>407</v>
      </c>
      <c r="AU234" s="247" t="s">
        <v>96</v>
      </c>
      <c r="AY234" s="16" t="s">
        <v>278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6" t="s">
        <v>93</v>
      </c>
      <c r="BK234" s="248">
        <f>ROUND(I234*H234,2)</f>
        <v>0</v>
      </c>
      <c r="BL234" s="16" t="s">
        <v>362</v>
      </c>
      <c r="BM234" s="247" t="s">
        <v>3747</v>
      </c>
    </row>
    <row r="235" spans="2:65" s="1" customFormat="1" ht="21.6" customHeight="1">
      <c r="B235" s="38"/>
      <c r="C235" s="236" t="s">
        <v>614</v>
      </c>
      <c r="D235" s="236" t="s">
        <v>280</v>
      </c>
      <c r="E235" s="237" t="s">
        <v>2333</v>
      </c>
      <c r="F235" s="238" t="s">
        <v>2334</v>
      </c>
      <c r="G235" s="239" t="s">
        <v>2295</v>
      </c>
      <c r="H235" s="240">
        <v>1</v>
      </c>
      <c r="I235" s="241"/>
      <c r="J235" s="242">
        <f>ROUND(I235*H235,2)</f>
        <v>0</v>
      </c>
      <c r="K235" s="238" t="s">
        <v>284</v>
      </c>
      <c r="L235" s="43"/>
      <c r="M235" s="243" t="s">
        <v>1</v>
      </c>
      <c r="N235" s="244" t="s">
        <v>51</v>
      </c>
      <c r="O235" s="86"/>
      <c r="P235" s="245">
        <f>O235*H235</f>
        <v>0</v>
      </c>
      <c r="Q235" s="245">
        <v>0.003</v>
      </c>
      <c r="R235" s="245">
        <f>Q235*H235</f>
        <v>0.003</v>
      </c>
      <c r="S235" s="245">
        <v>0</v>
      </c>
      <c r="T235" s="246">
        <f>S235*H235</f>
        <v>0</v>
      </c>
      <c r="AR235" s="247" t="s">
        <v>362</v>
      </c>
      <c r="AT235" s="247" t="s">
        <v>280</v>
      </c>
      <c r="AU235" s="247" t="s">
        <v>96</v>
      </c>
      <c r="AY235" s="16" t="s">
        <v>278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6" t="s">
        <v>93</v>
      </c>
      <c r="BK235" s="248">
        <f>ROUND(I235*H235,2)</f>
        <v>0</v>
      </c>
      <c r="BL235" s="16" t="s">
        <v>362</v>
      </c>
      <c r="BM235" s="247" t="s">
        <v>3748</v>
      </c>
    </row>
    <row r="236" spans="2:65" s="1" customFormat="1" ht="21.6" customHeight="1">
      <c r="B236" s="38"/>
      <c r="C236" s="236" t="s">
        <v>619</v>
      </c>
      <c r="D236" s="236" t="s">
        <v>280</v>
      </c>
      <c r="E236" s="237" t="s">
        <v>2336</v>
      </c>
      <c r="F236" s="238" t="s">
        <v>2337</v>
      </c>
      <c r="G236" s="239" t="s">
        <v>2295</v>
      </c>
      <c r="H236" s="240">
        <v>2</v>
      </c>
      <c r="I236" s="241"/>
      <c r="J236" s="242">
        <f>ROUND(I236*H236,2)</f>
        <v>0</v>
      </c>
      <c r="K236" s="238" t="s">
        <v>284</v>
      </c>
      <c r="L236" s="43"/>
      <c r="M236" s="243" t="s">
        <v>1</v>
      </c>
      <c r="N236" s="244" t="s">
        <v>51</v>
      </c>
      <c r="O236" s="86"/>
      <c r="P236" s="245">
        <f>O236*H236</f>
        <v>0</v>
      </c>
      <c r="Q236" s="245">
        <v>0.00075</v>
      </c>
      <c r="R236" s="245">
        <f>Q236*H236</f>
        <v>0.0015</v>
      </c>
      <c r="S236" s="245">
        <v>0</v>
      </c>
      <c r="T236" s="246">
        <f>S236*H236</f>
        <v>0</v>
      </c>
      <c r="AR236" s="247" t="s">
        <v>362</v>
      </c>
      <c r="AT236" s="247" t="s">
        <v>280</v>
      </c>
      <c r="AU236" s="247" t="s">
        <v>96</v>
      </c>
      <c r="AY236" s="16" t="s">
        <v>278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6" t="s">
        <v>93</v>
      </c>
      <c r="BK236" s="248">
        <f>ROUND(I236*H236,2)</f>
        <v>0</v>
      </c>
      <c r="BL236" s="16" t="s">
        <v>362</v>
      </c>
      <c r="BM236" s="247" t="s">
        <v>3749</v>
      </c>
    </row>
    <row r="237" spans="2:65" s="1" customFormat="1" ht="32.4" customHeight="1">
      <c r="B237" s="38"/>
      <c r="C237" s="236" t="s">
        <v>624</v>
      </c>
      <c r="D237" s="236" t="s">
        <v>280</v>
      </c>
      <c r="E237" s="237" t="s">
        <v>2339</v>
      </c>
      <c r="F237" s="238" t="s">
        <v>2340</v>
      </c>
      <c r="G237" s="239" t="s">
        <v>2295</v>
      </c>
      <c r="H237" s="240">
        <v>2</v>
      </c>
      <c r="I237" s="241"/>
      <c r="J237" s="242">
        <f>ROUND(I237*H237,2)</f>
        <v>0</v>
      </c>
      <c r="K237" s="238" t="s">
        <v>284</v>
      </c>
      <c r="L237" s="43"/>
      <c r="M237" s="243" t="s">
        <v>1</v>
      </c>
      <c r="N237" s="244" t="s">
        <v>51</v>
      </c>
      <c r="O237" s="86"/>
      <c r="P237" s="245">
        <f>O237*H237</f>
        <v>0</v>
      </c>
      <c r="Q237" s="245">
        <v>0.00085</v>
      </c>
      <c r="R237" s="245">
        <f>Q237*H237</f>
        <v>0.0017</v>
      </c>
      <c r="S237" s="245">
        <v>0</v>
      </c>
      <c r="T237" s="246">
        <f>S237*H237</f>
        <v>0</v>
      </c>
      <c r="AR237" s="247" t="s">
        <v>362</v>
      </c>
      <c r="AT237" s="247" t="s">
        <v>280</v>
      </c>
      <c r="AU237" s="247" t="s">
        <v>96</v>
      </c>
      <c r="AY237" s="16" t="s">
        <v>278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6" t="s">
        <v>93</v>
      </c>
      <c r="BK237" s="248">
        <f>ROUND(I237*H237,2)</f>
        <v>0</v>
      </c>
      <c r="BL237" s="16" t="s">
        <v>362</v>
      </c>
      <c r="BM237" s="247" t="s">
        <v>3750</v>
      </c>
    </row>
    <row r="238" spans="2:65" s="1" customFormat="1" ht="32.4" customHeight="1">
      <c r="B238" s="38"/>
      <c r="C238" s="236" t="s">
        <v>629</v>
      </c>
      <c r="D238" s="236" t="s">
        <v>280</v>
      </c>
      <c r="E238" s="237" t="s">
        <v>2342</v>
      </c>
      <c r="F238" s="238" t="s">
        <v>2343</v>
      </c>
      <c r="G238" s="239" t="s">
        <v>370</v>
      </c>
      <c r="H238" s="240">
        <v>1</v>
      </c>
      <c r="I238" s="241"/>
      <c r="J238" s="242">
        <f>ROUND(I238*H238,2)</f>
        <v>0</v>
      </c>
      <c r="K238" s="238" t="s">
        <v>2129</v>
      </c>
      <c r="L238" s="43"/>
      <c r="M238" s="243" t="s">
        <v>1</v>
      </c>
      <c r="N238" s="244" t="s">
        <v>51</v>
      </c>
      <c r="O238" s="86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AR238" s="247" t="s">
        <v>362</v>
      </c>
      <c r="AT238" s="247" t="s">
        <v>280</v>
      </c>
      <c r="AU238" s="247" t="s">
        <v>96</v>
      </c>
      <c r="AY238" s="16" t="s">
        <v>278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6" t="s">
        <v>93</v>
      </c>
      <c r="BK238" s="248">
        <f>ROUND(I238*H238,2)</f>
        <v>0</v>
      </c>
      <c r="BL238" s="16" t="s">
        <v>362</v>
      </c>
      <c r="BM238" s="247" t="s">
        <v>3751</v>
      </c>
    </row>
    <row r="239" spans="2:65" s="1" customFormat="1" ht="32.4" customHeight="1">
      <c r="B239" s="38"/>
      <c r="C239" s="236" t="s">
        <v>634</v>
      </c>
      <c r="D239" s="236" t="s">
        <v>280</v>
      </c>
      <c r="E239" s="237" t="s">
        <v>3752</v>
      </c>
      <c r="F239" s="238" t="s">
        <v>3753</v>
      </c>
      <c r="G239" s="239" t="s">
        <v>2295</v>
      </c>
      <c r="H239" s="240">
        <v>1</v>
      </c>
      <c r="I239" s="241"/>
      <c r="J239" s="242">
        <f>ROUND(I239*H239,2)</f>
        <v>0</v>
      </c>
      <c r="K239" s="238" t="s">
        <v>284</v>
      </c>
      <c r="L239" s="43"/>
      <c r="M239" s="243" t="s">
        <v>1</v>
      </c>
      <c r="N239" s="244" t="s">
        <v>51</v>
      </c>
      <c r="O239" s="86"/>
      <c r="P239" s="245">
        <f>O239*H239</f>
        <v>0</v>
      </c>
      <c r="Q239" s="245">
        <v>0</v>
      </c>
      <c r="R239" s="245">
        <f>Q239*H239</f>
        <v>0</v>
      </c>
      <c r="S239" s="245">
        <v>0.0347</v>
      </c>
      <c r="T239" s="246">
        <f>S239*H239</f>
        <v>0.0347</v>
      </c>
      <c r="AR239" s="247" t="s">
        <v>362</v>
      </c>
      <c r="AT239" s="247" t="s">
        <v>280</v>
      </c>
      <c r="AU239" s="247" t="s">
        <v>96</v>
      </c>
      <c r="AY239" s="16" t="s">
        <v>278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6" t="s">
        <v>93</v>
      </c>
      <c r="BK239" s="248">
        <f>ROUND(I239*H239,2)</f>
        <v>0</v>
      </c>
      <c r="BL239" s="16" t="s">
        <v>362</v>
      </c>
      <c r="BM239" s="247" t="s">
        <v>3754</v>
      </c>
    </row>
    <row r="240" spans="2:65" s="1" customFormat="1" ht="32.4" customHeight="1">
      <c r="B240" s="38"/>
      <c r="C240" s="236" t="s">
        <v>639</v>
      </c>
      <c r="D240" s="236" t="s">
        <v>280</v>
      </c>
      <c r="E240" s="237" t="s">
        <v>3755</v>
      </c>
      <c r="F240" s="238" t="s">
        <v>3756</v>
      </c>
      <c r="G240" s="239" t="s">
        <v>2295</v>
      </c>
      <c r="H240" s="240">
        <v>1</v>
      </c>
      <c r="I240" s="241"/>
      <c r="J240" s="242">
        <f>ROUND(I240*H240,2)</f>
        <v>0</v>
      </c>
      <c r="K240" s="238" t="s">
        <v>284</v>
      </c>
      <c r="L240" s="43"/>
      <c r="M240" s="243" t="s">
        <v>1</v>
      </c>
      <c r="N240" s="244" t="s">
        <v>51</v>
      </c>
      <c r="O240" s="86"/>
      <c r="P240" s="245">
        <f>O240*H240</f>
        <v>0</v>
      </c>
      <c r="Q240" s="245">
        <v>0.0147</v>
      </c>
      <c r="R240" s="245">
        <f>Q240*H240</f>
        <v>0.0147</v>
      </c>
      <c r="S240" s="245">
        <v>0</v>
      </c>
      <c r="T240" s="246">
        <f>S240*H240</f>
        <v>0</v>
      </c>
      <c r="AR240" s="247" t="s">
        <v>362</v>
      </c>
      <c r="AT240" s="247" t="s">
        <v>280</v>
      </c>
      <c r="AU240" s="247" t="s">
        <v>96</v>
      </c>
      <c r="AY240" s="16" t="s">
        <v>278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6" t="s">
        <v>93</v>
      </c>
      <c r="BK240" s="248">
        <f>ROUND(I240*H240,2)</f>
        <v>0</v>
      </c>
      <c r="BL240" s="16" t="s">
        <v>362</v>
      </c>
      <c r="BM240" s="247" t="s">
        <v>3757</v>
      </c>
    </row>
    <row r="241" spans="2:65" s="1" customFormat="1" ht="21.6" customHeight="1">
      <c r="B241" s="38"/>
      <c r="C241" s="236" t="s">
        <v>644</v>
      </c>
      <c r="D241" s="236" t="s">
        <v>280</v>
      </c>
      <c r="E241" s="237" t="s">
        <v>3758</v>
      </c>
      <c r="F241" s="238" t="s">
        <v>3759</v>
      </c>
      <c r="G241" s="239" t="s">
        <v>2295</v>
      </c>
      <c r="H241" s="240">
        <v>2</v>
      </c>
      <c r="I241" s="241"/>
      <c r="J241" s="242">
        <f>ROUND(I241*H241,2)</f>
        <v>0</v>
      </c>
      <c r="K241" s="238" t="s">
        <v>284</v>
      </c>
      <c r="L241" s="43"/>
      <c r="M241" s="243" t="s">
        <v>1</v>
      </c>
      <c r="N241" s="244" t="s">
        <v>51</v>
      </c>
      <c r="O241" s="86"/>
      <c r="P241" s="245">
        <f>O241*H241</f>
        <v>0</v>
      </c>
      <c r="Q241" s="245">
        <v>0</v>
      </c>
      <c r="R241" s="245">
        <f>Q241*H241</f>
        <v>0</v>
      </c>
      <c r="S241" s="245">
        <v>0.155</v>
      </c>
      <c r="T241" s="246">
        <f>S241*H241</f>
        <v>0.31</v>
      </c>
      <c r="AR241" s="247" t="s">
        <v>362</v>
      </c>
      <c r="AT241" s="247" t="s">
        <v>280</v>
      </c>
      <c r="AU241" s="247" t="s">
        <v>96</v>
      </c>
      <c r="AY241" s="16" t="s">
        <v>278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6" t="s">
        <v>93</v>
      </c>
      <c r="BK241" s="248">
        <f>ROUND(I241*H241,2)</f>
        <v>0</v>
      </c>
      <c r="BL241" s="16" t="s">
        <v>362</v>
      </c>
      <c r="BM241" s="247" t="s">
        <v>3760</v>
      </c>
    </row>
    <row r="242" spans="2:65" s="1" customFormat="1" ht="32.4" customHeight="1">
      <c r="B242" s="38"/>
      <c r="C242" s="236" t="s">
        <v>649</v>
      </c>
      <c r="D242" s="236" t="s">
        <v>280</v>
      </c>
      <c r="E242" s="237" t="s">
        <v>2357</v>
      </c>
      <c r="F242" s="238" t="s">
        <v>2358</v>
      </c>
      <c r="G242" s="239" t="s">
        <v>2295</v>
      </c>
      <c r="H242" s="240">
        <v>1</v>
      </c>
      <c r="I242" s="241"/>
      <c r="J242" s="242">
        <f>ROUND(I242*H242,2)</f>
        <v>0</v>
      </c>
      <c r="K242" s="238" t="s">
        <v>284</v>
      </c>
      <c r="L242" s="43"/>
      <c r="M242" s="243" t="s">
        <v>1</v>
      </c>
      <c r="N242" s="244" t="s">
        <v>51</v>
      </c>
      <c r="O242" s="86"/>
      <c r="P242" s="245">
        <f>O242*H242</f>
        <v>0</v>
      </c>
      <c r="Q242" s="245">
        <v>0.00537</v>
      </c>
      <c r="R242" s="245">
        <f>Q242*H242</f>
        <v>0.00537</v>
      </c>
      <c r="S242" s="245">
        <v>0</v>
      </c>
      <c r="T242" s="246">
        <f>S242*H242</f>
        <v>0</v>
      </c>
      <c r="AR242" s="247" t="s">
        <v>362</v>
      </c>
      <c r="AT242" s="247" t="s">
        <v>280</v>
      </c>
      <c r="AU242" s="247" t="s">
        <v>96</v>
      </c>
      <c r="AY242" s="16" t="s">
        <v>278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6" t="s">
        <v>93</v>
      </c>
      <c r="BK242" s="248">
        <f>ROUND(I242*H242,2)</f>
        <v>0</v>
      </c>
      <c r="BL242" s="16" t="s">
        <v>362</v>
      </c>
      <c r="BM242" s="247" t="s">
        <v>3761</v>
      </c>
    </row>
    <row r="243" spans="2:65" s="1" customFormat="1" ht="21.6" customHeight="1">
      <c r="B243" s="38"/>
      <c r="C243" s="282" t="s">
        <v>653</v>
      </c>
      <c r="D243" s="282" t="s">
        <v>407</v>
      </c>
      <c r="E243" s="283" t="s">
        <v>2360</v>
      </c>
      <c r="F243" s="284" t="s">
        <v>2361</v>
      </c>
      <c r="G243" s="285" t="s">
        <v>370</v>
      </c>
      <c r="H243" s="286">
        <v>1</v>
      </c>
      <c r="I243" s="287"/>
      <c r="J243" s="288">
        <f>ROUND(I243*H243,2)</f>
        <v>0</v>
      </c>
      <c r="K243" s="284" t="s">
        <v>284</v>
      </c>
      <c r="L243" s="289"/>
      <c r="M243" s="290" t="s">
        <v>1</v>
      </c>
      <c r="N243" s="291" t="s">
        <v>51</v>
      </c>
      <c r="O243" s="86"/>
      <c r="P243" s="245">
        <f>O243*H243</f>
        <v>0</v>
      </c>
      <c r="Q243" s="245">
        <v>0.031</v>
      </c>
      <c r="R243" s="245">
        <f>Q243*H243</f>
        <v>0.031</v>
      </c>
      <c r="S243" s="245">
        <v>0</v>
      </c>
      <c r="T243" s="246">
        <f>S243*H243</f>
        <v>0</v>
      </c>
      <c r="AR243" s="247" t="s">
        <v>444</v>
      </c>
      <c r="AT243" s="247" t="s">
        <v>407</v>
      </c>
      <c r="AU243" s="247" t="s">
        <v>96</v>
      </c>
      <c r="AY243" s="16" t="s">
        <v>278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6" t="s">
        <v>93</v>
      </c>
      <c r="BK243" s="248">
        <f>ROUND(I243*H243,2)</f>
        <v>0</v>
      </c>
      <c r="BL243" s="16" t="s">
        <v>362</v>
      </c>
      <c r="BM243" s="247" t="s">
        <v>3762</v>
      </c>
    </row>
    <row r="244" spans="2:65" s="1" customFormat="1" ht="43.2" customHeight="1">
      <c r="B244" s="38"/>
      <c r="C244" s="236" t="s">
        <v>658</v>
      </c>
      <c r="D244" s="236" t="s">
        <v>280</v>
      </c>
      <c r="E244" s="237" t="s">
        <v>3763</v>
      </c>
      <c r="F244" s="238" t="s">
        <v>3764</v>
      </c>
      <c r="G244" s="239" t="s">
        <v>333</v>
      </c>
      <c r="H244" s="240">
        <v>0.65</v>
      </c>
      <c r="I244" s="241"/>
      <c r="J244" s="242">
        <f>ROUND(I244*H244,2)</f>
        <v>0</v>
      </c>
      <c r="K244" s="238" t="s">
        <v>284</v>
      </c>
      <c r="L244" s="43"/>
      <c r="M244" s="243" t="s">
        <v>1</v>
      </c>
      <c r="N244" s="244" t="s">
        <v>51</v>
      </c>
      <c r="O244" s="86"/>
      <c r="P244" s="245">
        <f>O244*H244</f>
        <v>0</v>
      </c>
      <c r="Q244" s="245">
        <v>0</v>
      </c>
      <c r="R244" s="245">
        <f>Q244*H244</f>
        <v>0</v>
      </c>
      <c r="S244" s="245">
        <v>0</v>
      </c>
      <c r="T244" s="246">
        <f>S244*H244</f>
        <v>0</v>
      </c>
      <c r="AR244" s="247" t="s">
        <v>362</v>
      </c>
      <c r="AT244" s="247" t="s">
        <v>280</v>
      </c>
      <c r="AU244" s="247" t="s">
        <v>96</v>
      </c>
      <c r="AY244" s="16" t="s">
        <v>278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6" t="s">
        <v>93</v>
      </c>
      <c r="BK244" s="248">
        <f>ROUND(I244*H244,2)</f>
        <v>0</v>
      </c>
      <c r="BL244" s="16" t="s">
        <v>362</v>
      </c>
      <c r="BM244" s="247" t="s">
        <v>3765</v>
      </c>
    </row>
    <row r="245" spans="2:65" s="1" customFormat="1" ht="21.6" customHeight="1">
      <c r="B245" s="38"/>
      <c r="C245" s="236" t="s">
        <v>664</v>
      </c>
      <c r="D245" s="236" t="s">
        <v>280</v>
      </c>
      <c r="E245" s="237" t="s">
        <v>2363</v>
      </c>
      <c r="F245" s="238" t="s">
        <v>2364</v>
      </c>
      <c r="G245" s="239" t="s">
        <v>2295</v>
      </c>
      <c r="H245" s="240">
        <v>21</v>
      </c>
      <c r="I245" s="241"/>
      <c r="J245" s="242">
        <f>ROUND(I245*H245,2)</f>
        <v>0</v>
      </c>
      <c r="K245" s="238" t="s">
        <v>284</v>
      </c>
      <c r="L245" s="43"/>
      <c r="M245" s="243" t="s">
        <v>1</v>
      </c>
      <c r="N245" s="244" t="s">
        <v>51</v>
      </c>
      <c r="O245" s="86"/>
      <c r="P245" s="245">
        <f>O245*H245</f>
        <v>0</v>
      </c>
      <c r="Q245" s="245">
        <v>9E-05</v>
      </c>
      <c r="R245" s="245">
        <f>Q245*H245</f>
        <v>0.0018900000000000002</v>
      </c>
      <c r="S245" s="245">
        <v>0</v>
      </c>
      <c r="T245" s="246">
        <f>S245*H245</f>
        <v>0</v>
      </c>
      <c r="AR245" s="247" t="s">
        <v>362</v>
      </c>
      <c r="AT245" s="247" t="s">
        <v>280</v>
      </c>
      <c r="AU245" s="247" t="s">
        <v>96</v>
      </c>
      <c r="AY245" s="16" t="s">
        <v>278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6" t="s">
        <v>93</v>
      </c>
      <c r="BK245" s="248">
        <f>ROUND(I245*H245,2)</f>
        <v>0</v>
      </c>
      <c r="BL245" s="16" t="s">
        <v>362</v>
      </c>
      <c r="BM245" s="247" t="s">
        <v>3766</v>
      </c>
    </row>
    <row r="246" spans="2:65" s="1" customFormat="1" ht="14.4" customHeight="1">
      <c r="B246" s="38"/>
      <c r="C246" s="282" t="s">
        <v>669</v>
      </c>
      <c r="D246" s="282" t="s">
        <v>407</v>
      </c>
      <c r="E246" s="283" t="s">
        <v>2366</v>
      </c>
      <c r="F246" s="284" t="s">
        <v>2367</v>
      </c>
      <c r="G246" s="285" t="s">
        <v>370</v>
      </c>
      <c r="H246" s="286">
        <v>21</v>
      </c>
      <c r="I246" s="287"/>
      <c r="J246" s="288">
        <f>ROUND(I246*H246,2)</f>
        <v>0</v>
      </c>
      <c r="K246" s="284" t="s">
        <v>284</v>
      </c>
      <c r="L246" s="289"/>
      <c r="M246" s="290" t="s">
        <v>1</v>
      </c>
      <c r="N246" s="291" t="s">
        <v>51</v>
      </c>
      <c r="O246" s="86"/>
      <c r="P246" s="245">
        <f>O246*H246</f>
        <v>0</v>
      </c>
      <c r="Q246" s="245">
        <v>0.00021</v>
      </c>
      <c r="R246" s="245">
        <f>Q246*H246</f>
        <v>0.00441</v>
      </c>
      <c r="S246" s="245">
        <v>0</v>
      </c>
      <c r="T246" s="246">
        <f>S246*H246</f>
        <v>0</v>
      </c>
      <c r="AR246" s="247" t="s">
        <v>444</v>
      </c>
      <c r="AT246" s="247" t="s">
        <v>407</v>
      </c>
      <c r="AU246" s="247" t="s">
        <v>96</v>
      </c>
      <c r="AY246" s="16" t="s">
        <v>278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6" t="s">
        <v>93</v>
      </c>
      <c r="BK246" s="248">
        <f>ROUND(I246*H246,2)</f>
        <v>0</v>
      </c>
      <c r="BL246" s="16" t="s">
        <v>362</v>
      </c>
      <c r="BM246" s="247" t="s">
        <v>3767</v>
      </c>
    </row>
    <row r="247" spans="2:65" s="1" customFormat="1" ht="14.4" customHeight="1">
      <c r="B247" s="38"/>
      <c r="C247" s="236" t="s">
        <v>675</v>
      </c>
      <c r="D247" s="236" t="s">
        <v>280</v>
      </c>
      <c r="E247" s="237" t="s">
        <v>3768</v>
      </c>
      <c r="F247" s="238" t="s">
        <v>3769</v>
      </c>
      <c r="G247" s="239" t="s">
        <v>2295</v>
      </c>
      <c r="H247" s="240">
        <v>6</v>
      </c>
      <c r="I247" s="241"/>
      <c r="J247" s="242">
        <f>ROUND(I247*H247,2)</f>
        <v>0</v>
      </c>
      <c r="K247" s="238" t="s">
        <v>284</v>
      </c>
      <c r="L247" s="43"/>
      <c r="M247" s="243" t="s">
        <v>1</v>
      </c>
      <c r="N247" s="244" t="s">
        <v>51</v>
      </c>
      <c r="O247" s="86"/>
      <c r="P247" s="245">
        <f>O247*H247</f>
        <v>0</v>
      </c>
      <c r="Q247" s="245">
        <v>0</v>
      </c>
      <c r="R247" s="245">
        <f>Q247*H247</f>
        <v>0</v>
      </c>
      <c r="S247" s="245">
        <v>0.00156</v>
      </c>
      <c r="T247" s="246">
        <f>S247*H247</f>
        <v>0.00936</v>
      </c>
      <c r="AR247" s="247" t="s">
        <v>362</v>
      </c>
      <c r="AT247" s="247" t="s">
        <v>280</v>
      </c>
      <c r="AU247" s="247" t="s">
        <v>96</v>
      </c>
      <c r="AY247" s="16" t="s">
        <v>278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6" t="s">
        <v>93</v>
      </c>
      <c r="BK247" s="248">
        <f>ROUND(I247*H247,2)</f>
        <v>0</v>
      </c>
      <c r="BL247" s="16" t="s">
        <v>362</v>
      </c>
      <c r="BM247" s="247" t="s">
        <v>3770</v>
      </c>
    </row>
    <row r="248" spans="2:65" s="1" customFormat="1" ht="21.6" customHeight="1">
      <c r="B248" s="38"/>
      <c r="C248" s="236" t="s">
        <v>680</v>
      </c>
      <c r="D248" s="236" t="s">
        <v>280</v>
      </c>
      <c r="E248" s="237" t="s">
        <v>2369</v>
      </c>
      <c r="F248" s="238" t="s">
        <v>2370</v>
      </c>
      <c r="G248" s="239" t="s">
        <v>370</v>
      </c>
      <c r="H248" s="240">
        <v>1</v>
      </c>
      <c r="I248" s="241"/>
      <c r="J248" s="242">
        <f>ROUND(I248*H248,2)</f>
        <v>0</v>
      </c>
      <c r="K248" s="238" t="s">
        <v>284</v>
      </c>
      <c r="L248" s="43"/>
      <c r="M248" s="243" t="s">
        <v>1</v>
      </c>
      <c r="N248" s="244" t="s">
        <v>51</v>
      </c>
      <c r="O248" s="86"/>
      <c r="P248" s="245">
        <f>O248*H248</f>
        <v>0</v>
      </c>
      <c r="Q248" s="245">
        <v>0.00016</v>
      </c>
      <c r="R248" s="245">
        <f>Q248*H248</f>
        <v>0.00016</v>
      </c>
      <c r="S248" s="245">
        <v>0</v>
      </c>
      <c r="T248" s="246">
        <f>S248*H248</f>
        <v>0</v>
      </c>
      <c r="AR248" s="247" t="s">
        <v>362</v>
      </c>
      <c r="AT248" s="247" t="s">
        <v>280</v>
      </c>
      <c r="AU248" s="247" t="s">
        <v>96</v>
      </c>
      <c r="AY248" s="16" t="s">
        <v>278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6" t="s">
        <v>93</v>
      </c>
      <c r="BK248" s="248">
        <f>ROUND(I248*H248,2)</f>
        <v>0</v>
      </c>
      <c r="BL248" s="16" t="s">
        <v>362</v>
      </c>
      <c r="BM248" s="247" t="s">
        <v>3771</v>
      </c>
    </row>
    <row r="249" spans="2:65" s="1" customFormat="1" ht="21.6" customHeight="1">
      <c r="B249" s="38"/>
      <c r="C249" s="282" t="s">
        <v>684</v>
      </c>
      <c r="D249" s="282" t="s">
        <v>407</v>
      </c>
      <c r="E249" s="283" t="s">
        <v>2372</v>
      </c>
      <c r="F249" s="284" t="s">
        <v>2373</v>
      </c>
      <c r="G249" s="285" t="s">
        <v>370</v>
      </c>
      <c r="H249" s="286">
        <v>1</v>
      </c>
      <c r="I249" s="287"/>
      <c r="J249" s="288">
        <f>ROUND(I249*H249,2)</f>
        <v>0</v>
      </c>
      <c r="K249" s="284" t="s">
        <v>284</v>
      </c>
      <c r="L249" s="289"/>
      <c r="M249" s="290" t="s">
        <v>1</v>
      </c>
      <c r="N249" s="291" t="s">
        <v>51</v>
      </c>
      <c r="O249" s="86"/>
      <c r="P249" s="245">
        <f>O249*H249</f>
        <v>0</v>
      </c>
      <c r="Q249" s="245">
        <v>0.0018</v>
      </c>
      <c r="R249" s="245">
        <f>Q249*H249</f>
        <v>0.0018</v>
      </c>
      <c r="S249" s="245">
        <v>0</v>
      </c>
      <c r="T249" s="246">
        <f>S249*H249</f>
        <v>0</v>
      </c>
      <c r="AR249" s="247" t="s">
        <v>444</v>
      </c>
      <c r="AT249" s="247" t="s">
        <v>407</v>
      </c>
      <c r="AU249" s="247" t="s">
        <v>96</v>
      </c>
      <c r="AY249" s="16" t="s">
        <v>278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6" t="s">
        <v>93</v>
      </c>
      <c r="BK249" s="248">
        <f>ROUND(I249*H249,2)</f>
        <v>0</v>
      </c>
      <c r="BL249" s="16" t="s">
        <v>362</v>
      </c>
      <c r="BM249" s="247" t="s">
        <v>3772</v>
      </c>
    </row>
    <row r="250" spans="2:65" s="1" customFormat="1" ht="21.6" customHeight="1">
      <c r="B250" s="38"/>
      <c r="C250" s="236" t="s">
        <v>689</v>
      </c>
      <c r="D250" s="236" t="s">
        <v>280</v>
      </c>
      <c r="E250" s="237" t="s">
        <v>2381</v>
      </c>
      <c r="F250" s="238" t="s">
        <v>2382</v>
      </c>
      <c r="G250" s="239" t="s">
        <v>370</v>
      </c>
      <c r="H250" s="240">
        <v>7</v>
      </c>
      <c r="I250" s="241"/>
      <c r="J250" s="242">
        <f>ROUND(I250*H250,2)</f>
        <v>0</v>
      </c>
      <c r="K250" s="238" t="s">
        <v>284</v>
      </c>
      <c r="L250" s="43"/>
      <c r="M250" s="243" t="s">
        <v>1</v>
      </c>
      <c r="N250" s="244" t="s">
        <v>51</v>
      </c>
      <c r="O250" s="86"/>
      <c r="P250" s="245">
        <f>O250*H250</f>
        <v>0</v>
      </c>
      <c r="Q250" s="245">
        <v>4E-05</v>
      </c>
      <c r="R250" s="245">
        <f>Q250*H250</f>
        <v>0.00028000000000000003</v>
      </c>
      <c r="S250" s="245">
        <v>0</v>
      </c>
      <c r="T250" s="246">
        <f>S250*H250</f>
        <v>0</v>
      </c>
      <c r="AR250" s="247" t="s">
        <v>362</v>
      </c>
      <c r="AT250" s="247" t="s">
        <v>280</v>
      </c>
      <c r="AU250" s="247" t="s">
        <v>96</v>
      </c>
      <c r="AY250" s="16" t="s">
        <v>278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6" t="s">
        <v>93</v>
      </c>
      <c r="BK250" s="248">
        <f>ROUND(I250*H250,2)</f>
        <v>0</v>
      </c>
      <c r="BL250" s="16" t="s">
        <v>362</v>
      </c>
      <c r="BM250" s="247" t="s">
        <v>3773</v>
      </c>
    </row>
    <row r="251" spans="2:65" s="1" customFormat="1" ht="14.4" customHeight="1">
      <c r="B251" s="38"/>
      <c r="C251" s="282" t="s">
        <v>694</v>
      </c>
      <c r="D251" s="282" t="s">
        <v>407</v>
      </c>
      <c r="E251" s="283" t="s">
        <v>2384</v>
      </c>
      <c r="F251" s="284" t="s">
        <v>2385</v>
      </c>
      <c r="G251" s="285" t="s">
        <v>370</v>
      </c>
      <c r="H251" s="286">
        <v>6</v>
      </c>
      <c r="I251" s="287"/>
      <c r="J251" s="288">
        <f>ROUND(I251*H251,2)</f>
        <v>0</v>
      </c>
      <c r="K251" s="284" t="s">
        <v>284</v>
      </c>
      <c r="L251" s="289"/>
      <c r="M251" s="290" t="s">
        <v>1</v>
      </c>
      <c r="N251" s="291" t="s">
        <v>51</v>
      </c>
      <c r="O251" s="86"/>
      <c r="P251" s="245">
        <f>O251*H251</f>
        <v>0</v>
      </c>
      <c r="Q251" s="245">
        <v>0.00147</v>
      </c>
      <c r="R251" s="245">
        <f>Q251*H251</f>
        <v>0.00882</v>
      </c>
      <c r="S251" s="245">
        <v>0</v>
      </c>
      <c r="T251" s="246">
        <f>S251*H251</f>
        <v>0</v>
      </c>
      <c r="AR251" s="247" t="s">
        <v>444</v>
      </c>
      <c r="AT251" s="247" t="s">
        <v>407</v>
      </c>
      <c r="AU251" s="247" t="s">
        <v>96</v>
      </c>
      <c r="AY251" s="16" t="s">
        <v>278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6" t="s">
        <v>93</v>
      </c>
      <c r="BK251" s="248">
        <f>ROUND(I251*H251,2)</f>
        <v>0</v>
      </c>
      <c r="BL251" s="16" t="s">
        <v>362</v>
      </c>
      <c r="BM251" s="247" t="s">
        <v>3774</v>
      </c>
    </row>
    <row r="252" spans="2:65" s="1" customFormat="1" ht="21.6" customHeight="1">
      <c r="B252" s="38"/>
      <c r="C252" s="282" t="s">
        <v>700</v>
      </c>
      <c r="D252" s="282" t="s">
        <v>407</v>
      </c>
      <c r="E252" s="283" t="s">
        <v>2390</v>
      </c>
      <c r="F252" s="284" t="s">
        <v>2391</v>
      </c>
      <c r="G252" s="285" t="s">
        <v>370</v>
      </c>
      <c r="H252" s="286">
        <v>1</v>
      </c>
      <c r="I252" s="287"/>
      <c r="J252" s="288">
        <f>ROUND(I252*H252,2)</f>
        <v>0</v>
      </c>
      <c r="K252" s="284" t="s">
        <v>284</v>
      </c>
      <c r="L252" s="289"/>
      <c r="M252" s="290" t="s">
        <v>1</v>
      </c>
      <c r="N252" s="291" t="s">
        <v>51</v>
      </c>
      <c r="O252" s="86"/>
      <c r="P252" s="245">
        <f>O252*H252</f>
        <v>0</v>
      </c>
      <c r="Q252" s="245">
        <v>0.00152</v>
      </c>
      <c r="R252" s="245">
        <f>Q252*H252</f>
        <v>0.00152</v>
      </c>
      <c r="S252" s="245">
        <v>0</v>
      </c>
      <c r="T252" s="246">
        <f>S252*H252</f>
        <v>0</v>
      </c>
      <c r="AR252" s="247" t="s">
        <v>444</v>
      </c>
      <c r="AT252" s="247" t="s">
        <v>407</v>
      </c>
      <c r="AU252" s="247" t="s">
        <v>96</v>
      </c>
      <c r="AY252" s="16" t="s">
        <v>278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6" t="s">
        <v>93</v>
      </c>
      <c r="BK252" s="248">
        <f>ROUND(I252*H252,2)</f>
        <v>0</v>
      </c>
      <c r="BL252" s="16" t="s">
        <v>362</v>
      </c>
      <c r="BM252" s="247" t="s">
        <v>3775</v>
      </c>
    </row>
    <row r="253" spans="2:65" s="1" customFormat="1" ht="14.4" customHeight="1">
      <c r="B253" s="38"/>
      <c r="C253" s="236" t="s">
        <v>706</v>
      </c>
      <c r="D253" s="236" t="s">
        <v>280</v>
      </c>
      <c r="E253" s="237" t="s">
        <v>3776</v>
      </c>
      <c r="F253" s="238" t="s">
        <v>3777</v>
      </c>
      <c r="G253" s="239" t="s">
        <v>2295</v>
      </c>
      <c r="H253" s="240">
        <v>1</v>
      </c>
      <c r="I253" s="241"/>
      <c r="J253" s="242">
        <f>ROUND(I253*H253,2)</f>
        <v>0</v>
      </c>
      <c r="K253" s="238" t="s">
        <v>284</v>
      </c>
      <c r="L253" s="43"/>
      <c r="M253" s="243" t="s">
        <v>1</v>
      </c>
      <c r="N253" s="244" t="s">
        <v>51</v>
      </c>
      <c r="O253" s="86"/>
      <c r="P253" s="245">
        <f>O253*H253</f>
        <v>0</v>
      </c>
      <c r="Q253" s="245">
        <v>0.00184</v>
      </c>
      <c r="R253" s="245">
        <f>Q253*H253</f>
        <v>0.00184</v>
      </c>
      <c r="S253" s="245">
        <v>0</v>
      </c>
      <c r="T253" s="246">
        <f>S253*H253</f>
        <v>0</v>
      </c>
      <c r="AR253" s="247" t="s">
        <v>362</v>
      </c>
      <c r="AT253" s="247" t="s">
        <v>280</v>
      </c>
      <c r="AU253" s="247" t="s">
        <v>96</v>
      </c>
      <c r="AY253" s="16" t="s">
        <v>278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6" t="s">
        <v>93</v>
      </c>
      <c r="BK253" s="248">
        <f>ROUND(I253*H253,2)</f>
        <v>0</v>
      </c>
      <c r="BL253" s="16" t="s">
        <v>362</v>
      </c>
      <c r="BM253" s="247" t="s">
        <v>3778</v>
      </c>
    </row>
    <row r="254" spans="2:65" s="1" customFormat="1" ht="21.6" customHeight="1">
      <c r="B254" s="38"/>
      <c r="C254" s="236" t="s">
        <v>710</v>
      </c>
      <c r="D254" s="236" t="s">
        <v>280</v>
      </c>
      <c r="E254" s="237" t="s">
        <v>2402</v>
      </c>
      <c r="F254" s="238" t="s">
        <v>2403</v>
      </c>
      <c r="G254" s="239" t="s">
        <v>370</v>
      </c>
      <c r="H254" s="240">
        <v>7</v>
      </c>
      <c r="I254" s="241"/>
      <c r="J254" s="242">
        <f>ROUND(I254*H254,2)</f>
        <v>0</v>
      </c>
      <c r="K254" s="238" t="s">
        <v>284</v>
      </c>
      <c r="L254" s="43"/>
      <c r="M254" s="243" t="s">
        <v>1</v>
      </c>
      <c r="N254" s="244" t="s">
        <v>51</v>
      </c>
      <c r="O254" s="86"/>
      <c r="P254" s="245">
        <f>O254*H254</f>
        <v>0</v>
      </c>
      <c r="Q254" s="245">
        <v>0.00014</v>
      </c>
      <c r="R254" s="245">
        <f>Q254*H254</f>
        <v>0.00098</v>
      </c>
      <c r="S254" s="245">
        <v>0</v>
      </c>
      <c r="T254" s="246">
        <f>S254*H254</f>
        <v>0</v>
      </c>
      <c r="AR254" s="247" t="s">
        <v>362</v>
      </c>
      <c r="AT254" s="247" t="s">
        <v>280</v>
      </c>
      <c r="AU254" s="247" t="s">
        <v>96</v>
      </c>
      <c r="AY254" s="16" t="s">
        <v>278</v>
      </c>
      <c r="BE254" s="248">
        <f>IF(N254="základní",J254,0)</f>
        <v>0</v>
      </c>
      <c r="BF254" s="248">
        <f>IF(N254="snížená",J254,0)</f>
        <v>0</v>
      </c>
      <c r="BG254" s="248">
        <f>IF(N254="zákl. přenesená",J254,0)</f>
        <v>0</v>
      </c>
      <c r="BH254" s="248">
        <f>IF(N254="sníž. přenesená",J254,0)</f>
        <v>0</v>
      </c>
      <c r="BI254" s="248">
        <f>IF(N254="nulová",J254,0)</f>
        <v>0</v>
      </c>
      <c r="BJ254" s="16" t="s">
        <v>93</v>
      </c>
      <c r="BK254" s="248">
        <f>ROUND(I254*H254,2)</f>
        <v>0</v>
      </c>
      <c r="BL254" s="16" t="s">
        <v>362</v>
      </c>
      <c r="BM254" s="247" t="s">
        <v>3779</v>
      </c>
    </row>
    <row r="255" spans="2:65" s="1" customFormat="1" ht="21.6" customHeight="1">
      <c r="B255" s="38"/>
      <c r="C255" s="236" t="s">
        <v>716</v>
      </c>
      <c r="D255" s="236" t="s">
        <v>280</v>
      </c>
      <c r="E255" s="237" t="s">
        <v>2405</v>
      </c>
      <c r="F255" s="238" t="s">
        <v>2406</v>
      </c>
      <c r="G255" s="239" t="s">
        <v>370</v>
      </c>
      <c r="H255" s="240">
        <v>7</v>
      </c>
      <c r="I255" s="241"/>
      <c r="J255" s="242">
        <f>ROUND(I255*H255,2)</f>
        <v>0</v>
      </c>
      <c r="K255" s="238" t="s">
        <v>284</v>
      </c>
      <c r="L255" s="43"/>
      <c r="M255" s="243" t="s">
        <v>1</v>
      </c>
      <c r="N255" s="244" t="s">
        <v>51</v>
      </c>
      <c r="O255" s="86"/>
      <c r="P255" s="245">
        <f>O255*H255</f>
        <v>0</v>
      </c>
      <c r="Q255" s="245">
        <v>0.00023</v>
      </c>
      <c r="R255" s="245">
        <f>Q255*H255</f>
        <v>0.00161</v>
      </c>
      <c r="S255" s="245">
        <v>0</v>
      </c>
      <c r="T255" s="246">
        <f>S255*H255</f>
        <v>0</v>
      </c>
      <c r="AR255" s="247" t="s">
        <v>362</v>
      </c>
      <c r="AT255" s="247" t="s">
        <v>280</v>
      </c>
      <c r="AU255" s="247" t="s">
        <v>96</v>
      </c>
      <c r="AY255" s="16" t="s">
        <v>278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6" t="s">
        <v>93</v>
      </c>
      <c r="BK255" s="248">
        <f>ROUND(I255*H255,2)</f>
        <v>0</v>
      </c>
      <c r="BL255" s="16" t="s">
        <v>362</v>
      </c>
      <c r="BM255" s="247" t="s">
        <v>3780</v>
      </c>
    </row>
    <row r="256" spans="2:65" s="1" customFormat="1" ht="32.4" customHeight="1">
      <c r="B256" s="38"/>
      <c r="C256" s="236" t="s">
        <v>722</v>
      </c>
      <c r="D256" s="236" t="s">
        <v>280</v>
      </c>
      <c r="E256" s="237" t="s">
        <v>2408</v>
      </c>
      <c r="F256" s="238" t="s">
        <v>2409</v>
      </c>
      <c r="G256" s="239" t="s">
        <v>370</v>
      </c>
      <c r="H256" s="240">
        <v>1</v>
      </c>
      <c r="I256" s="241"/>
      <c r="J256" s="242">
        <f>ROUND(I256*H256,2)</f>
        <v>0</v>
      </c>
      <c r="K256" s="238" t="s">
        <v>2129</v>
      </c>
      <c r="L256" s="43"/>
      <c r="M256" s="243" t="s">
        <v>1</v>
      </c>
      <c r="N256" s="244" t="s">
        <v>51</v>
      </c>
      <c r="O256" s="86"/>
      <c r="P256" s="245">
        <f>O256*H256</f>
        <v>0</v>
      </c>
      <c r="Q256" s="245">
        <v>0.00052</v>
      </c>
      <c r="R256" s="245">
        <f>Q256*H256</f>
        <v>0.00052</v>
      </c>
      <c r="S256" s="245">
        <v>0</v>
      </c>
      <c r="T256" s="246">
        <f>S256*H256</f>
        <v>0</v>
      </c>
      <c r="AR256" s="247" t="s">
        <v>362</v>
      </c>
      <c r="AT256" s="247" t="s">
        <v>280</v>
      </c>
      <c r="AU256" s="247" t="s">
        <v>96</v>
      </c>
      <c r="AY256" s="16" t="s">
        <v>278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6" t="s">
        <v>93</v>
      </c>
      <c r="BK256" s="248">
        <f>ROUND(I256*H256,2)</f>
        <v>0</v>
      </c>
      <c r="BL256" s="16" t="s">
        <v>362</v>
      </c>
      <c r="BM256" s="247" t="s">
        <v>3781</v>
      </c>
    </row>
    <row r="257" spans="2:65" s="1" customFormat="1" ht="21.6" customHeight="1">
      <c r="B257" s="38"/>
      <c r="C257" s="236" t="s">
        <v>726</v>
      </c>
      <c r="D257" s="236" t="s">
        <v>280</v>
      </c>
      <c r="E257" s="237" t="s">
        <v>2411</v>
      </c>
      <c r="F257" s="238" t="s">
        <v>2412</v>
      </c>
      <c r="G257" s="239" t="s">
        <v>370</v>
      </c>
      <c r="H257" s="240">
        <v>4</v>
      </c>
      <c r="I257" s="241"/>
      <c r="J257" s="242">
        <f>ROUND(I257*H257,2)</f>
        <v>0</v>
      </c>
      <c r="K257" s="238" t="s">
        <v>284</v>
      </c>
      <c r="L257" s="43"/>
      <c r="M257" s="243" t="s">
        <v>1</v>
      </c>
      <c r="N257" s="244" t="s">
        <v>51</v>
      </c>
      <c r="O257" s="86"/>
      <c r="P257" s="245">
        <f>O257*H257</f>
        <v>0</v>
      </c>
      <c r="Q257" s="245">
        <v>0.00028</v>
      </c>
      <c r="R257" s="245">
        <f>Q257*H257</f>
        <v>0.00112</v>
      </c>
      <c r="S257" s="245">
        <v>0</v>
      </c>
      <c r="T257" s="246">
        <f>S257*H257</f>
        <v>0</v>
      </c>
      <c r="AR257" s="247" t="s">
        <v>362</v>
      </c>
      <c r="AT257" s="247" t="s">
        <v>280</v>
      </c>
      <c r="AU257" s="247" t="s">
        <v>96</v>
      </c>
      <c r="AY257" s="16" t="s">
        <v>278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6" t="s">
        <v>93</v>
      </c>
      <c r="BK257" s="248">
        <f>ROUND(I257*H257,2)</f>
        <v>0</v>
      </c>
      <c r="BL257" s="16" t="s">
        <v>362</v>
      </c>
      <c r="BM257" s="247" t="s">
        <v>3782</v>
      </c>
    </row>
    <row r="258" spans="2:65" s="1" customFormat="1" ht="43.2" customHeight="1">
      <c r="B258" s="38"/>
      <c r="C258" s="236" t="s">
        <v>732</v>
      </c>
      <c r="D258" s="236" t="s">
        <v>280</v>
      </c>
      <c r="E258" s="237" t="s">
        <v>3783</v>
      </c>
      <c r="F258" s="238" t="s">
        <v>3784</v>
      </c>
      <c r="G258" s="239" t="s">
        <v>333</v>
      </c>
      <c r="H258" s="240">
        <v>0.391</v>
      </c>
      <c r="I258" s="241"/>
      <c r="J258" s="242">
        <f>ROUND(I258*H258,2)</f>
        <v>0</v>
      </c>
      <c r="K258" s="238" t="s">
        <v>284</v>
      </c>
      <c r="L258" s="43"/>
      <c r="M258" s="300" t="s">
        <v>1</v>
      </c>
      <c r="N258" s="301" t="s">
        <v>51</v>
      </c>
      <c r="O258" s="297"/>
      <c r="P258" s="298">
        <f>O258*H258</f>
        <v>0</v>
      </c>
      <c r="Q258" s="298">
        <v>0</v>
      </c>
      <c r="R258" s="298">
        <f>Q258*H258</f>
        <v>0</v>
      </c>
      <c r="S258" s="298">
        <v>0</v>
      </c>
      <c r="T258" s="299">
        <f>S258*H258</f>
        <v>0</v>
      </c>
      <c r="AR258" s="247" t="s">
        <v>362</v>
      </c>
      <c r="AT258" s="247" t="s">
        <v>280</v>
      </c>
      <c r="AU258" s="247" t="s">
        <v>96</v>
      </c>
      <c r="AY258" s="16" t="s">
        <v>278</v>
      </c>
      <c r="BE258" s="248">
        <f>IF(N258="základní",J258,0)</f>
        <v>0</v>
      </c>
      <c r="BF258" s="248">
        <f>IF(N258="snížená",J258,0)</f>
        <v>0</v>
      </c>
      <c r="BG258" s="248">
        <f>IF(N258="zákl. přenesená",J258,0)</f>
        <v>0</v>
      </c>
      <c r="BH258" s="248">
        <f>IF(N258="sníž. přenesená",J258,0)</f>
        <v>0</v>
      </c>
      <c r="BI258" s="248">
        <f>IF(N258="nulová",J258,0)</f>
        <v>0</v>
      </c>
      <c r="BJ258" s="16" t="s">
        <v>93</v>
      </c>
      <c r="BK258" s="248">
        <f>ROUND(I258*H258,2)</f>
        <v>0</v>
      </c>
      <c r="BL258" s="16" t="s">
        <v>362</v>
      </c>
      <c r="BM258" s="247" t="s">
        <v>3785</v>
      </c>
    </row>
    <row r="259" spans="2:12" s="1" customFormat="1" ht="6.95" customHeight="1">
      <c r="B259" s="61"/>
      <c r="C259" s="62"/>
      <c r="D259" s="62"/>
      <c r="E259" s="62"/>
      <c r="F259" s="62"/>
      <c r="G259" s="62"/>
      <c r="H259" s="62"/>
      <c r="I259" s="187"/>
      <c r="J259" s="62"/>
      <c r="K259" s="62"/>
      <c r="L259" s="43"/>
    </row>
  </sheetData>
  <sheetProtection password="CC35" sheet="1" objects="1" scenarios="1" formatColumns="0" formatRows="0" autoFilter="0"/>
  <autoFilter ref="C129:K258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41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122</v>
      </c>
    </row>
    <row r="3" spans="2:46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19"/>
      <c r="AT3" s="16" t="s">
        <v>96</v>
      </c>
    </row>
    <row r="4" spans="2:46" ht="24.95" customHeight="1">
      <c r="B4" s="19"/>
      <c r="D4" s="146" t="s">
        <v>144</v>
      </c>
      <c r="L4" s="19"/>
      <c r="M4" s="14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8" t="s">
        <v>16</v>
      </c>
      <c r="L6" s="19"/>
    </row>
    <row r="7" spans="2:12" ht="14.4" customHeight="1">
      <c r="B7" s="19"/>
      <c r="E7" s="149" t="str">
        <f>'Rekapitulace stavby'!K6</f>
        <v>Speciální ZŠ, MŠ a praktická škola Ústí nad Orlicí - půdní vestavba a rekonstrukce WC</v>
      </c>
      <c r="F7" s="148"/>
      <c r="G7" s="148"/>
      <c r="H7" s="148"/>
      <c r="L7" s="19"/>
    </row>
    <row r="8" spans="2:12" ht="12" customHeight="1">
      <c r="B8" s="19"/>
      <c r="D8" s="148" t="s">
        <v>157</v>
      </c>
      <c r="L8" s="19"/>
    </row>
    <row r="9" spans="2:12" s="1" customFormat="1" ht="14.4" customHeight="1">
      <c r="B9" s="43"/>
      <c r="E9" s="149" t="s">
        <v>3415</v>
      </c>
      <c r="F9" s="1"/>
      <c r="G9" s="1"/>
      <c r="H9" s="1"/>
      <c r="I9" s="150"/>
      <c r="L9" s="43"/>
    </row>
    <row r="10" spans="2:12" s="1" customFormat="1" ht="12" customHeight="1">
      <c r="B10" s="43"/>
      <c r="D10" s="148" t="s">
        <v>165</v>
      </c>
      <c r="I10" s="150"/>
      <c r="L10" s="43"/>
    </row>
    <row r="11" spans="2:12" s="1" customFormat="1" ht="36.95" customHeight="1">
      <c r="B11" s="43"/>
      <c r="E11" s="151" t="s">
        <v>3786</v>
      </c>
      <c r="F11" s="1"/>
      <c r="G11" s="1"/>
      <c r="H11" s="1"/>
      <c r="I11" s="150"/>
      <c r="L11" s="43"/>
    </row>
    <row r="12" spans="2:12" s="1" customFormat="1" ht="12">
      <c r="B12" s="43"/>
      <c r="I12" s="150"/>
      <c r="L12" s="43"/>
    </row>
    <row r="13" spans="2:12" s="1" customFormat="1" ht="12" customHeight="1">
      <c r="B13" s="43"/>
      <c r="D13" s="148" t="s">
        <v>18</v>
      </c>
      <c r="F13" s="136" t="s">
        <v>19</v>
      </c>
      <c r="I13" s="152" t="s">
        <v>20</v>
      </c>
      <c r="J13" s="136" t="s">
        <v>21</v>
      </c>
      <c r="L13" s="43"/>
    </row>
    <row r="14" spans="2:12" s="1" customFormat="1" ht="12" customHeight="1">
      <c r="B14" s="43"/>
      <c r="D14" s="148" t="s">
        <v>22</v>
      </c>
      <c r="F14" s="136" t="s">
        <v>23</v>
      </c>
      <c r="I14" s="152" t="s">
        <v>24</v>
      </c>
      <c r="J14" s="153" t="str">
        <f>'Rekapitulace stavby'!AN8</f>
        <v>9. 7. 2019</v>
      </c>
      <c r="L14" s="43"/>
    </row>
    <row r="15" spans="2:12" s="1" customFormat="1" ht="21.8" customHeight="1">
      <c r="B15" s="43"/>
      <c r="D15" s="154" t="s">
        <v>26</v>
      </c>
      <c r="F15" s="155" t="s">
        <v>27</v>
      </c>
      <c r="I15" s="156" t="s">
        <v>28</v>
      </c>
      <c r="J15" s="155" t="s">
        <v>29</v>
      </c>
      <c r="L15" s="43"/>
    </row>
    <row r="16" spans="2:12" s="1" customFormat="1" ht="12" customHeight="1">
      <c r="B16" s="43"/>
      <c r="D16" s="148" t="s">
        <v>30</v>
      </c>
      <c r="I16" s="152" t="s">
        <v>31</v>
      </c>
      <c r="J16" s="136" t="s">
        <v>32</v>
      </c>
      <c r="L16" s="43"/>
    </row>
    <row r="17" spans="2:12" s="1" customFormat="1" ht="18" customHeight="1">
      <c r="B17" s="43"/>
      <c r="E17" s="136" t="s">
        <v>33</v>
      </c>
      <c r="I17" s="152" t="s">
        <v>34</v>
      </c>
      <c r="J17" s="136" t="s">
        <v>35</v>
      </c>
      <c r="L17" s="43"/>
    </row>
    <row r="18" spans="2:12" s="1" customFormat="1" ht="6.95" customHeight="1">
      <c r="B18" s="43"/>
      <c r="I18" s="150"/>
      <c r="L18" s="43"/>
    </row>
    <row r="19" spans="2:12" s="1" customFormat="1" ht="12" customHeight="1">
      <c r="B19" s="43"/>
      <c r="D19" s="148" t="s">
        <v>36</v>
      </c>
      <c r="I19" s="152" t="s">
        <v>31</v>
      </c>
      <c r="J19" s="32" t="str">
        <f>'Rekapitulace stavby'!AN13</f>
        <v>Vyplň údaj</v>
      </c>
      <c r="L19" s="43"/>
    </row>
    <row r="20" spans="2:12" s="1" customFormat="1" ht="18" customHeight="1">
      <c r="B20" s="43"/>
      <c r="E20" s="32" t="str">
        <f>'Rekapitulace stavby'!E14</f>
        <v>Vyplň údaj</v>
      </c>
      <c r="F20" s="136"/>
      <c r="G20" s="136"/>
      <c r="H20" s="136"/>
      <c r="I20" s="152" t="s">
        <v>34</v>
      </c>
      <c r="J20" s="32" t="str">
        <f>'Rekapitulace stavby'!AN14</f>
        <v>Vyplň údaj</v>
      </c>
      <c r="L20" s="43"/>
    </row>
    <row r="21" spans="2:12" s="1" customFormat="1" ht="6.95" customHeight="1">
      <c r="B21" s="43"/>
      <c r="I21" s="150"/>
      <c r="L21" s="43"/>
    </row>
    <row r="22" spans="2:12" s="1" customFormat="1" ht="12" customHeight="1">
      <c r="B22" s="43"/>
      <c r="D22" s="148" t="s">
        <v>38</v>
      </c>
      <c r="I22" s="152" t="s">
        <v>31</v>
      </c>
      <c r="J22" s="136" t="s">
        <v>2463</v>
      </c>
      <c r="L22" s="43"/>
    </row>
    <row r="23" spans="2:12" s="1" customFormat="1" ht="18" customHeight="1">
      <c r="B23" s="43"/>
      <c r="E23" s="136" t="s">
        <v>2464</v>
      </c>
      <c r="I23" s="152" t="s">
        <v>34</v>
      </c>
      <c r="J23" s="136" t="s">
        <v>1</v>
      </c>
      <c r="L23" s="43"/>
    </row>
    <row r="24" spans="2:12" s="1" customFormat="1" ht="6.95" customHeight="1">
      <c r="B24" s="43"/>
      <c r="I24" s="150"/>
      <c r="L24" s="43"/>
    </row>
    <row r="25" spans="2:12" s="1" customFormat="1" ht="12" customHeight="1">
      <c r="B25" s="43"/>
      <c r="D25" s="148" t="s">
        <v>43</v>
      </c>
      <c r="I25" s="152" t="s">
        <v>31</v>
      </c>
      <c r="J25" s="136" t="s">
        <v>2463</v>
      </c>
      <c r="L25" s="43"/>
    </row>
    <row r="26" spans="2:12" s="1" customFormat="1" ht="18" customHeight="1">
      <c r="B26" s="43"/>
      <c r="E26" s="136" t="s">
        <v>2464</v>
      </c>
      <c r="I26" s="152" t="s">
        <v>34</v>
      </c>
      <c r="J26" s="136" t="s">
        <v>1</v>
      </c>
      <c r="L26" s="43"/>
    </row>
    <row r="27" spans="2:12" s="1" customFormat="1" ht="6.95" customHeight="1">
      <c r="B27" s="43"/>
      <c r="I27" s="150"/>
      <c r="L27" s="43"/>
    </row>
    <row r="28" spans="2:12" s="1" customFormat="1" ht="12" customHeight="1">
      <c r="B28" s="43"/>
      <c r="D28" s="148" t="s">
        <v>45</v>
      </c>
      <c r="I28" s="150"/>
      <c r="L28" s="43"/>
    </row>
    <row r="29" spans="2:12" s="7" customFormat="1" ht="14.4" customHeight="1">
      <c r="B29" s="157"/>
      <c r="E29" s="158" t="s">
        <v>1</v>
      </c>
      <c r="F29" s="158"/>
      <c r="G29" s="158"/>
      <c r="H29" s="158"/>
      <c r="I29" s="159"/>
      <c r="L29" s="157"/>
    </row>
    <row r="30" spans="2:12" s="1" customFormat="1" ht="6.95" customHeight="1">
      <c r="B30" s="43"/>
      <c r="I30" s="150"/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61"/>
      <c r="J31" s="78"/>
      <c r="K31" s="78"/>
      <c r="L31" s="43"/>
    </row>
    <row r="32" spans="2:12" s="1" customFormat="1" ht="25.4" customHeight="1">
      <c r="B32" s="43"/>
      <c r="D32" s="162" t="s">
        <v>46</v>
      </c>
      <c r="I32" s="150"/>
      <c r="J32" s="163">
        <f>ROUND(J122,2)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61"/>
      <c r="J33" s="78"/>
      <c r="K33" s="78"/>
      <c r="L33" s="43"/>
    </row>
    <row r="34" spans="2:12" s="1" customFormat="1" ht="14.4" customHeight="1">
      <c r="B34" s="43"/>
      <c r="F34" s="164" t="s">
        <v>48</v>
      </c>
      <c r="I34" s="165" t="s">
        <v>47</v>
      </c>
      <c r="J34" s="164" t="s">
        <v>49</v>
      </c>
      <c r="L34" s="43"/>
    </row>
    <row r="35" spans="2:12" s="1" customFormat="1" ht="14.4" customHeight="1">
      <c r="B35" s="43"/>
      <c r="D35" s="166" t="s">
        <v>50</v>
      </c>
      <c r="E35" s="148" t="s">
        <v>51</v>
      </c>
      <c r="F35" s="167">
        <f>ROUND((SUM(BE122:BE138)),2)</f>
        <v>0</v>
      </c>
      <c r="I35" s="168">
        <v>0.21</v>
      </c>
      <c r="J35" s="167">
        <f>ROUND(((SUM(BE122:BE138))*I35),2)</f>
        <v>0</v>
      </c>
      <c r="L35" s="43"/>
    </row>
    <row r="36" spans="2:12" s="1" customFormat="1" ht="14.4" customHeight="1">
      <c r="B36" s="43"/>
      <c r="E36" s="148" t="s">
        <v>52</v>
      </c>
      <c r="F36" s="167">
        <f>ROUND((SUM(BF122:BF138)),2)</f>
        <v>0</v>
      </c>
      <c r="I36" s="168">
        <v>0.15</v>
      </c>
      <c r="J36" s="167">
        <f>ROUND(((SUM(BF122:BF138))*I36),2)</f>
        <v>0</v>
      </c>
      <c r="L36" s="43"/>
    </row>
    <row r="37" spans="2:12" s="1" customFormat="1" ht="14.4" customHeight="1" hidden="1">
      <c r="B37" s="43"/>
      <c r="E37" s="148" t="s">
        <v>53</v>
      </c>
      <c r="F37" s="167">
        <f>ROUND((SUM(BG122:BG138)),2)</f>
        <v>0</v>
      </c>
      <c r="I37" s="168">
        <v>0.21</v>
      </c>
      <c r="J37" s="167">
        <f>0</f>
        <v>0</v>
      </c>
      <c r="L37" s="43"/>
    </row>
    <row r="38" spans="2:12" s="1" customFormat="1" ht="14.4" customHeight="1" hidden="1">
      <c r="B38" s="43"/>
      <c r="E38" s="148" t="s">
        <v>54</v>
      </c>
      <c r="F38" s="167">
        <f>ROUND((SUM(BH122:BH138)),2)</f>
        <v>0</v>
      </c>
      <c r="I38" s="168">
        <v>0.15</v>
      </c>
      <c r="J38" s="167">
        <f>0</f>
        <v>0</v>
      </c>
      <c r="L38" s="43"/>
    </row>
    <row r="39" spans="2:12" s="1" customFormat="1" ht="14.4" customHeight="1" hidden="1">
      <c r="B39" s="43"/>
      <c r="E39" s="148" t="s">
        <v>55</v>
      </c>
      <c r="F39" s="167">
        <f>ROUND((SUM(BI122:BI138)),2)</f>
        <v>0</v>
      </c>
      <c r="I39" s="168">
        <v>0</v>
      </c>
      <c r="J39" s="167">
        <f>0</f>
        <v>0</v>
      </c>
      <c r="L39" s="43"/>
    </row>
    <row r="40" spans="2:12" s="1" customFormat="1" ht="6.95" customHeight="1">
      <c r="B40" s="43"/>
      <c r="I40" s="150"/>
      <c r="L40" s="43"/>
    </row>
    <row r="41" spans="2:12" s="1" customFormat="1" ht="25.4" customHeight="1">
      <c r="B41" s="43"/>
      <c r="C41" s="169"/>
      <c r="D41" s="170" t="s">
        <v>56</v>
      </c>
      <c r="E41" s="171"/>
      <c r="F41" s="171"/>
      <c r="G41" s="172" t="s">
        <v>57</v>
      </c>
      <c r="H41" s="173" t="s">
        <v>58</v>
      </c>
      <c r="I41" s="174"/>
      <c r="J41" s="175">
        <f>SUM(J32:J39)</f>
        <v>0</v>
      </c>
      <c r="K41" s="176"/>
      <c r="L41" s="43"/>
    </row>
    <row r="42" spans="2:12" s="1" customFormat="1" ht="14.4" customHeight="1">
      <c r="B42" s="43"/>
      <c r="I42" s="150"/>
      <c r="L42" s="43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s="1" customFormat="1" ht="14.4" customHeight="1">
      <c r="B49" s="43"/>
      <c r="D49" s="177" t="s">
        <v>59</v>
      </c>
      <c r="E49" s="178"/>
      <c r="F49" s="178"/>
      <c r="G49" s="177" t="s">
        <v>60</v>
      </c>
      <c r="H49" s="178"/>
      <c r="I49" s="179"/>
      <c r="J49" s="178"/>
      <c r="K49" s="178"/>
      <c r="L49" s="4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s="1" customFormat="1" ht="12">
      <c r="B60" s="43"/>
      <c r="D60" s="180" t="s">
        <v>61</v>
      </c>
      <c r="E60" s="181"/>
      <c r="F60" s="182" t="s">
        <v>62</v>
      </c>
      <c r="G60" s="180" t="s">
        <v>61</v>
      </c>
      <c r="H60" s="181"/>
      <c r="I60" s="183"/>
      <c r="J60" s="184" t="s">
        <v>62</v>
      </c>
      <c r="K60" s="181"/>
      <c r="L60" s="43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2:12" s="1" customFormat="1" ht="12">
      <c r="B64" s="43"/>
      <c r="D64" s="177" t="s">
        <v>63</v>
      </c>
      <c r="E64" s="178"/>
      <c r="F64" s="178"/>
      <c r="G64" s="177" t="s">
        <v>64</v>
      </c>
      <c r="H64" s="178"/>
      <c r="I64" s="179"/>
      <c r="J64" s="178"/>
      <c r="K64" s="178"/>
      <c r="L64" s="43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s="1" customFormat="1" ht="12">
      <c r="B75" s="43"/>
      <c r="D75" s="180" t="s">
        <v>61</v>
      </c>
      <c r="E75" s="181"/>
      <c r="F75" s="182" t="s">
        <v>62</v>
      </c>
      <c r="G75" s="180" t="s">
        <v>61</v>
      </c>
      <c r="H75" s="181"/>
      <c r="I75" s="183"/>
      <c r="J75" s="184" t="s">
        <v>62</v>
      </c>
      <c r="K75" s="181"/>
      <c r="L75" s="43"/>
    </row>
    <row r="76" spans="2:12" s="1" customFormat="1" ht="14.4" customHeight="1">
      <c r="B76" s="185"/>
      <c r="C76" s="186"/>
      <c r="D76" s="186"/>
      <c r="E76" s="186"/>
      <c r="F76" s="186"/>
      <c r="G76" s="186"/>
      <c r="H76" s="186"/>
      <c r="I76" s="187"/>
      <c r="J76" s="186"/>
      <c r="K76" s="186"/>
      <c r="L76" s="43"/>
    </row>
    <row r="80" spans="2:12" s="1" customFormat="1" ht="6.95" customHeight="1">
      <c r="B80" s="188"/>
      <c r="C80" s="189"/>
      <c r="D80" s="189"/>
      <c r="E80" s="189"/>
      <c r="F80" s="189"/>
      <c r="G80" s="189"/>
      <c r="H80" s="189"/>
      <c r="I80" s="190"/>
      <c r="J80" s="189"/>
      <c r="K80" s="189"/>
      <c r="L80" s="43"/>
    </row>
    <row r="81" spans="2:12" s="1" customFormat="1" ht="24.95" customHeight="1">
      <c r="B81" s="38"/>
      <c r="C81" s="22" t="s">
        <v>235</v>
      </c>
      <c r="D81" s="39"/>
      <c r="E81" s="39"/>
      <c r="F81" s="39"/>
      <c r="G81" s="39"/>
      <c r="H81" s="39"/>
      <c r="I81" s="15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50"/>
      <c r="J82" s="39"/>
      <c r="K82" s="39"/>
      <c r="L82" s="43"/>
    </row>
    <row r="83" spans="2:12" s="1" customFormat="1" ht="12" customHeight="1">
      <c r="B83" s="38"/>
      <c r="C83" s="31" t="s">
        <v>16</v>
      </c>
      <c r="D83" s="39"/>
      <c r="E83" s="39"/>
      <c r="F83" s="39"/>
      <c r="G83" s="39"/>
      <c r="H83" s="39"/>
      <c r="I83" s="150"/>
      <c r="J83" s="39"/>
      <c r="K83" s="39"/>
      <c r="L83" s="43"/>
    </row>
    <row r="84" spans="2:12" s="1" customFormat="1" ht="14.4" customHeight="1">
      <c r="B84" s="38"/>
      <c r="C84" s="39"/>
      <c r="D84" s="39"/>
      <c r="E84" s="191" t="str">
        <f>E7</f>
        <v>Speciální ZŠ, MŠ a praktická škola Ústí nad Orlicí - půdní vestavba a rekonstrukce WC</v>
      </c>
      <c r="F84" s="31"/>
      <c r="G84" s="31"/>
      <c r="H84" s="31"/>
      <c r="I84" s="150"/>
      <c r="J84" s="39"/>
      <c r="K84" s="39"/>
      <c r="L84" s="43"/>
    </row>
    <row r="85" spans="2:12" ht="12" customHeight="1">
      <c r="B85" s="20"/>
      <c r="C85" s="31" t="s">
        <v>157</v>
      </c>
      <c r="D85" s="21"/>
      <c r="E85" s="21"/>
      <c r="F85" s="21"/>
      <c r="G85" s="21"/>
      <c r="H85" s="21"/>
      <c r="I85" s="141"/>
      <c r="J85" s="21"/>
      <c r="K85" s="21"/>
      <c r="L85" s="19"/>
    </row>
    <row r="86" spans="2:12" s="1" customFormat="1" ht="14.4" customHeight="1">
      <c r="B86" s="38"/>
      <c r="C86" s="39"/>
      <c r="D86" s="39"/>
      <c r="E86" s="191" t="s">
        <v>3415</v>
      </c>
      <c r="F86" s="39"/>
      <c r="G86" s="39"/>
      <c r="H86" s="39"/>
      <c r="I86" s="150"/>
      <c r="J86" s="39"/>
      <c r="K86" s="39"/>
      <c r="L86" s="43"/>
    </row>
    <row r="87" spans="2:12" s="1" customFormat="1" ht="12" customHeight="1">
      <c r="B87" s="38"/>
      <c r="C87" s="31" t="s">
        <v>165</v>
      </c>
      <c r="D87" s="39"/>
      <c r="E87" s="39"/>
      <c r="F87" s="39"/>
      <c r="G87" s="39"/>
      <c r="H87" s="39"/>
      <c r="I87" s="150"/>
      <c r="J87" s="39"/>
      <c r="K87" s="39"/>
      <c r="L87" s="43"/>
    </row>
    <row r="88" spans="2:12" s="1" customFormat="1" ht="14.4" customHeight="1">
      <c r="B88" s="38"/>
      <c r="C88" s="39"/>
      <c r="D88" s="39"/>
      <c r="E88" s="71" t="str">
        <f>E11</f>
        <v>D 02.1.4.2 - Vzduchotechnika</v>
      </c>
      <c r="F88" s="39"/>
      <c r="G88" s="39"/>
      <c r="H88" s="39"/>
      <c r="I88" s="15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50"/>
      <c r="J89" s="39"/>
      <c r="K89" s="39"/>
      <c r="L89" s="43"/>
    </row>
    <row r="90" spans="2:12" s="1" customFormat="1" ht="12" customHeight="1">
      <c r="B90" s="38"/>
      <c r="C90" s="31" t="s">
        <v>22</v>
      </c>
      <c r="D90" s="39"/>
      <c r="E90" s="39"/>
      <c r="F90" s="26" t="str">
        <f>F14</f>
        <v xml:space="preserve"> </v>
      </c>
      <c r="G90" s="39"/>
      <c r="H90" s="39"/>
      <c r="I90" s="152" t="s">
        <v>24</v>
      </c>
      <c r="J90" s="74" t="str">
        <f>IF(J14="","",J14)</f>
        <v>9. 7. 2019</v>
      </c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50"/>
      <c r="J91" s="39"/>
      <c r="K91" s="39"/>
      <c r="L91" s="43"/>
    </row>
    <row r="92" spans="2:12" s="1" customFormat="1" ht="26.4" customHeight="1">
      <c r="B92" s="38"/>
      <c r="C92" s="31" t="s">
        <v>30</v>
      </c>
      <c r="D92" s="39"/>
      <c r="E92" s="39"/>
      <c r="F92" s="26" t="str">
        <f>E17</f>
        <v>Pardubický kraj</v>
      </c>
      <c r="G92" s="39"/>
      <c r="H92" s="39"/>
      <c r="I92" s="152" t="s">
        <v>38</v>
      </c>
      <c r="J92" s="36" t="str">
        <f>E23</f>
        <v>Ing. Romana Vacková</v>
      </c>
      <c r="K92" s="39"/>
      <c r="L92" s="43"/>
    </row>
    <row r="93" spans="2:12" s="1" customFormat="1" ht="26.4" customHeight="1">
      <c r="B93" s="38"/>
      <c r="C93" s="31" t="s">
        <v>36</v>
      </c>
      <c r="D93" s="39"/>
      <c r="E93" s="39"/>
      <c r="F93" s="26" t="str">
        <f>IF(E20="","",E20)</f>
        <v>Vyplň údaj</v>
      </c>
      <c r="G93" s="39"/>
      <c r="H93" s="39"/>
      <c r="I93" s="152" t="s">
        <v>43</v>
      </c>
      <c r="J93" s="36" t="str">
        <f>E26</f>
        <v>Ing. Romana Vacková</v>
      </c>
      <c r="K93" s="39"/>
      <c r="L93" s="43"/>
    </row>
    <row r="94" spans="2:12" s="1" customFormat="1" ht="10.3" customHeight="1">
      <c r="B94" s="38"/>
      <c r="C94" s="39"/>
      <c r="D94" s="39"/>
      <c r="E94" s="39"/>
      <c r="F94" s="39"/>
      <c r="G94" s="39"/>
      <c r="H94" s="39"/>
      <c r="I94" s="150"/>
      <c r="J94" s="39"/>
      <c r="K94" s="39"/>
      <c r="L94" s="43"/>
    </row>
    <row r="95" spans="2:12" s="1" customFormat="1" ht="29.25" customHeight="1">
      <c r="B95" s="38"/>
      <c r="C95" s="192" t="s">
        <v>236</v>
      </c>
      <c r="D95" s="193"/>
      <c r="E95" s="193"/>
      <c r="F95" s="193"/>
      <c r="G95" s="193"/>
      <c r="H95" s="193"/>
      <c r="I95" s="194"/>
      <c r="J95" s="195" t="s">
        <v>237</v>
      </c>
      <c r="K95" s="193"/>
      <c r="L95" s="43"/>
    </row>
    <row r="96" spans="2:12" s="1" customFormat="1" ht="10.3" customHeight="1">
      <c r="B96" s="38"/>
      <c r="C96" s="39"/>
      <c r="D96" s="39"/>
      <c r="E96" s="39"/>
      <c r="F96" s="39"/>
      <c r="G96" s="39"/>
      <c r="H96" s="39"/>
      <c r="I96" s="150"/>
      <c r="J96" s="39"/>
      <c r="K96" s="39"/>
      <c r="L96" s="43"/>
    </row>
    <row r="97" spans="2:47" s="1" customFormat="1" ht="22.8" customHeight="1">
      <c r="B97" s="38"/>
      <c r="C97" s="196" t="s">
        <v>238</v>
      </c>
      <c r="D97" s="39"/>
      <c r="E97" s="39"/>
      <c r="F97" s="39"/>
      <c r="G97" s="39"/>
      <c r="H97" s="39"/>
      <c r="I97" s="150"/>
      <c r="J97" s="105">
        <f>J122</f>
        <v>0</v>
      </c>
      <c r="K97" s="39"/>
      <c r="L97" s="43"/>
      <c r="AU97" s="16" t="s">
        <v>239</v>
      </c>
    </row>
    <row r="98" spans="2:12" s="8" customFormat="1" ht="24.95" customHeight="1">
      <c r="B98" s="197"/>
      <c r="C98" s="198"/>
      <c r="D98" s="199" t="s">
        <v>249</v>
      </c>
      <c r="E98" s="200"/>
      <c r="F98" s="200"/>
      <c r="G98" s="200"/>
      <c r="H98" s="200"/>
      <c r="I98" s="201"/>
      <c r="J98" s="202">
        <f>J123</f>
        <v>0</v>
      </c>
      <c r="K98" s="198"/>
      <c r="L98" s="203"/>
    </row>
    <row r="99" spans="2:12" s="9" customFormat="1" ht="19.9" customHeight="1">
      <c r="B99" s="204"/>
      <c r="C99" s="128"/>
      <c r="D99" s="205" t="s">
        <v>2465</v>
      </c>
      <c r="E99" s="206"/>
      <c r="F99" s="206"/>
      <c r="G99" s="206"/>
      <c r="H99" s="206"/>
      <c r="I99" s="207"/>
      <c r="J99" s="208">
        <f>J124</f>
        <v>0</v>
      </c>
      <c r="K99" s="128"/>
      <c r="L99" s="209"/>
    </row>
    <row r="100" spans="2:12" s="9" customFormat="1" ht="14.85" customHeight="1">
      <c r="B100" s="204"/>
      <c r="C100" s="128"/>
      <c r="D100" s="205" t="s">
        <v>3787</v>
      </c>
      <c r="E100" s="206"/>
      <c r="F100" s="206"/>
      <c r="G100" s="206"/>
      <c r="H100" s="206"/>
      <c r="I100" s="207"/>
      <c r="J100" s="208">
        <f>J125</f>
        <v>0</v>
      </c>
      <c r="K100" s="128"/>
      <c r="L100" s="209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50"/>
      <c r="J101" s="39"/>
      <c r="K101" s="39"/>
      <c r="L101" s="43"/>
    </row>
    <row r="102" spans="2:12" s="1" customFormat="1" ht="6.95" customHeight="1">
      <c r="B102" s="61"/>
      <c r="C102" s="62"/>
      <c r="D102" s="62"/>
      <c r="E102" s="62"/>
      <c r="F102" s="62"/>
      <c r="G102" s="62"/>
      <c r="H102" s="62"/>
      <c r="I102" s="187"/>
      <c r="J102" s="62"/>
      <c r="K102" s="62"/>
      <c r="L102" s="43"/>
    </row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90"/>
      <c r="J106" s="64"/>
      <c r="K106" s="64"/>
      <c r="L106" s="43"/>
    </row>
    <row r="107" spans="2:12" s="1" customFormat="1" ht="24.95" customHeight="1">
      <c r="B107" s="38"/>
      <c r="C107" s="22" t="s">
        <v>263</v>
      </c>
      <c r="D107" s="39"/>
      <c r="E107" s="39"/>
      <c r="F107" s="39"/>
      <c r="G107" s="39"/>
      <c r="H107" s="39"/>
      <c r="I107" s="150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50"/>
      <c r="J108" s="39"/>
      <c r="K108" s="39"/>
      <c r="L108" s="43"/>
    </row>
    <row r="109" spans="2:12" s="1" customFormat="1" ht="12" customHeight="1">
      <c r="B109" s="38"/>
      <c r="C109" s="31" t="s">
        <v>16</v>
      </c>
      <c r="D109" s="39"/>
      <c r="E109" s="39"/>
      <c r="F109" s="39"/>
      <c r="G109" s="39"/>
      <c r="H109" s="39"/>
      <c r="I109" s="150"/>
      <c r="J109" s="39"/>
      <c r="K109" s="39"/>
      <c r="L109" s="43"/>
    </row>
    <row r="110" spans="2:12" s="1" customFormat="1" ht="14.4" customHeight="1">
      <c r="B110" s="38"/>
      <c r="C110" s="39"/>
      <c r="D110" s="39"/>
      <c r="E110" s="191" t="str">
        <f>E7</f>
        <v>Speciální ZŠ, MŠ a praktická škola Ústí nad Orlicí - půdní vestavba a rekonstrukce WC</v>
      </c>
      <c r="F110" s="31"/>
      <c r="G110" s="31"/>
      <c r="H110" s="31"/>
      <c r="I110" s="150"/>
      <c r="J110" s="39"/>
      <c r="K110" s="39"/>
      <c r="L110" s="43"/>
    </row>
    <row r="111" spans="2:12" ht="12" customHeight="1">
      <c r="B111" s="20"/>
      <c r="C111" s="31" t="s">
        <v>157</v>
      </c>
      <c r="D111" s="21"/>
      <c r="E111" s="21"/>
      <c r="F111" s="21"/>
      <c r="G111" s="21"/>
      <c r="H111" s="21"/>
      <c r="I111" s="141"/>
      <c r="J111" s="21"/>
      <c r="K111" s="21"/>
      <c r="L111" s="19"/>
    </row>
    <row r="112" spans="2:12" s="1" customFormat="1" ht="14.4" customHeight="1">
      <c r="B112" s="38"/>
      <c r="C112" s="39"/>
      <c r="D112" s="39"/>
      <c r="E112" s="191" t="s">
        <v>3415</v>
      </c>
      <c r="F112" s="39"/>
      <c r="G112" s="39"/>
      <c r="H112" s="39"/>
      <c r="I112" s="150"/>
      <c r="J112" s="39"/>
      <c r="K112" s="39"/>
      <c r="L112" s="43"/>
    </row>
    <row r="113" spans="2:12" s="1" customFormat="1" ht="12" customHeight="1">
      <c r="B113" s="38"/>
      <c r="C113" s="31" t="s">
        <v>165</v>
      </c>
      <c r="D113" s="39"/>
      <c r="E113" s="39"/>
      <c r="F113" s="39"/>
      <c r="G113" s="39"/>
      <c r="H113" s="39"/>
      <c r="I113" s="150"/>
      <c r="J113" s="39"/>
      <c r="K113" s="39"/>
      <c r="L113" s="43"/>
    </row>
    <row r="114" spans="2:12" s="1" customFormat="1" ht="14.4" customHeight="1">
      <c r="B114" s="38"/>
      <c r="C114" s="39"/>
      <c r="D114" s="39"/>
      <c r="E114" s="71" t="str">
        <f>E11</f>
        <v>D 02.1.4.2 - Vzduchotechnika</v>
      </c>
      <c r="F114" s="39"/>
      <c r="G114" s="39"/>
      <c r="H114" s="39"/>
      <c r="I114" s="150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50"/>
      <c r="J115" s="39"/>
      <c r="K115" s="39"/>
      <c r="L115" s="43"/>
    </row>
    <row r="116" spans="2:12" s="1" customFormat="1" ht="12" customHeight="1">
      <c r="B116" s="38"/>
      <c r="C116" s="31" t="s">
        <v>22</v>
      </c>
      <c r="D116" s="39"/>
      <c r="E116" s="39"/>
      <c r="F116" s="26" t="str">
        <f>F14</f>
        <v xml:space="preserve"> </v>
      </c>
      <c r="G116" s="39"/>
      <c r="H116" s="39"/>
      <c r="I116" s="152" t="s">
        <v>24</v>
      </c>
      <c r="J116" s="74" t="str">
        <f>IF(J14="","",J14)</f>
        <v>9. 7. 2019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50"/>
      <c r="J117" s="39"/>
      <c r="K117" s="39"/>
      <c r="L117" s="43"/>
    </row>
    <row r="118" spans="2:12" s="1" customFormat="1" ht="26.4" customHeight="1">
      <c r="B118" s="38"/>
      <c r="C118" s="31" t="s">
        <v>30</v>
      </c>
      <c r="D118" s="39"/>
      <c r="E118" s="39"/>
      <c r="F118" s="26" t="str">
        <f>E17</f>
        <v>Pardubický kraj</v>
      </c>
      <c r="G118" s="39"/>
      <c r="H118" s="39"/>
      <c r="I118" s="152" t="s">
        <v>38</v>
      </c>
      <c r="J118" s="36" t="str">
        <f>E23</f>
        <v>Ing. Romana Vacková</v>
      </c>
      <c r="K118" s="39"/>
      <c r="L118" s="43"/>
    </row>
    <row r="119" spans="2:12" s="1" customFormat="1" ht="26.4" customHeight="1">
      <c r="B119" s="38"/>
      <c r="C119" s="31" t="s">
        <v>36</v>
      </c>
      <c r="D119" s="39"/>
      <c r="E119" s="39"/>
      <c r="F119" s="26" t="str">
        <f>IF(E20="","",E20)</f>
        <v>Vyplň údaj</v>
      </c>
      <c r="G119" s="39"/>
      <c r="H119" s="39"/>
      <c r="I119" s="152" t="s">
        <v>43</v>
      </c>
      <c r="J119" s="36" t="str">
        <f>E26</f>
        <v>Ing. Romana Vacková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50"/>
      <c r="J120" s="39"/>
      <c r="K120" s="39"/>
      <c r="L120" s="43"/>
    </row>
    <row r="121" spans="2:20" s="10" customFormat="1" ht="29.25" customHeight="1">
      <c r="B121" s="210"/>
      <c r="C121" s="211" t="s">
        <v>264</v>
      </c>
      <c r="D121" s="212" t="s">
        <v>71</v>
      </c>
      <c r="E121" s="212" t="s">
        <v>67</v>
      </c>
      <c r="F121" s="212" t="s">
        <v>68</v>
      </c>
      <c r="G121" s="212" t="s">
        <v>265</v>
      </c>
      <c r="H121" s="212" t="s">
        <v>266</v>
      </c>
      <c r="I121" s="213" t="s">
        <v>267</v>
      </c>
      <c r="J121" s="212" t="s">
        <v>237</v>
      </c>
      <c r="K121" s="214" t="s">
        <v>268</v>
      </c>
      <c r="L121" s="215"/>
      <c r="M121" s="95" t="s">
        <v>1</v>
      </c>
      <c r="N121" s="96" t="s">
        <v>50</v>
      </c>
      <c r="O121" s="96" t="s">
        <v>269</v>
      </c>
      <c r="P121" s="96" t="s">
        <v>270</v>
      </c>
      <c r="Q121" s="96" t="s">
        <v>271</v>
      </c>
      <c r="R121" s="96" t="s">
        <v>272</v>
      </c>
      <c r="S121" s="96" t="s">
        <v>273</v>
      </c>
      <c r="T121" s="97" t="s">
        <v>274</v>
      </c>
    </row>
    <row r="122" spans="2:63" s="1" customFormat="1" ht="22.8" customHeight="1">
      <c r="B122" s="38"/>
      <c r="C122" s="102" t="s">
        <v>275</v>
      </c>
      <c r="D122" s="39"/>
      <c r="E122" s="39"/>
      <c r="F122" s="39"/>
      <c r="G122" s="39"/>
      <c r="H122" s="39"/>
      <c r="I122" s="150"/>
      <c r="J122" s="216">
        <f>BK122</f>
        <v>0</v>
      </c>
      <c r="K122" s="39"/>
      <c r="L122" s="43"/>
      <c r="M122" s="98"/>
      <c r="N122" s="99"/>
      <c r="O122" s="99"/>
      <c r="P122" s="217">
        <f>P123</f>
        <v>0</v>
      </c>
      <c r="Q122" s="99"/>
      <c r="R122" s="217">
        <f>R123</f>
        <v>0</v>
      </c>
      <c r="S122" s="99"/>
      <c r="T122" s="218">
        <f>T123</f>
        <v>0</v>
      </c>
      <c r="AT122" s="16" t="s">
        <v>85</v>
      </c>
      <c r="AU122" s="16" t="s">
        <v>239</v>
      </c>
      <c r="BK122" s="219">
        <f>BK123</f>
        <v>0</v>
      </c>
    </row>
    <row r="123" spans="2:63" s="11" customFormat="1" ht="25.9" customHeight="1">
      <c r="B123" s="220"/>
      <c r="C123" s="221"/>
      <c r="D123" s="222" t="s">
        <v>85</v>
      </c>
      <c r="E123" s="223" t="s">
        <v>953</v>
      </c>
      <c r="F123" s="223" t="s">
        <v>954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AR123" s="231" t="s">
        <v>96</v>
      </c>
      <c r="AT123" s="232" t="s">
        <v>85</v>
      </c>
      <c r="AU123" s="232" t="s">
        <v>86</v>
      </c>
      <c r="AY123" s="231" t="s">
        <v>278</v>
      </c>
      <c r="BK123" s="233">
        <f>BK124</f>
        <v>0</v>
      </c>
    </row>
    <row r="124" spans="2:63" s="11" customFormat="1" ht="22.8" customHeight="1">
      <c r="B124" s="220"/>
      <c r="C124" s="221"/>
      <c r="D124" s="222" t="s">
        <v>85</v>
      </c>
      <c r="E124" s="234" t="s">
        <v>2471</v>
      </c>
      <c r="F124" s="234" t="s">
        <v>106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P125</f>
        <v>0</v>
      </c>
      <c r="Q124" s="228"/>
      <c r="R124" s="229">
        <f>R125</f>
        <v>0</v>
      </c>
      <c r="S124" s="228"/>
      <c r="T124" s="230">
        <f>T125</f>
        <v>0</v>
      </c>
      <c r="AR124" s="231" t="s">
        <v>96</v>
      </c>
      <c r="AT124" s="232" t="s">
        <v>85</v>
      </c>
      <c r="AU124" s="232" t="s">
        <v>93</v>
      </c>
      <c r="AY124" s="231" t="s">
        <v>278</v>
      </c>
      <c r="BK124" s="233">
        <f>BK125</f>
        <v>0</v>
      </c>
    </row>
    <row r="125" spans="2:63" s="11" customFormat="1" ht="20.85" customHeight="1">
      <c r="B125" s="220"/>
      <c r="C125" s="221"/>
      <c r="D125" s="222" t="s">
        <v>85</v>
      </c>
      <c r="E125" s="234" t="s">
        <v>2472</v>
      </c>
      <c r="F125" s="234" t="s">
        <v>3788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SUM(P126:P138)</f>
        <v>0</v>
      </c>
      <c r="Q125" s="228"/>
      <c r="R125" s="229">
        <f>SUM(R126:R138)</f>
        <v>0</v>
      </c>
      <c r="S125" s="228"/>
      <c r="T125" s="230">
        <f>SUM(T126:T138)</f>
        <v>0</v>
      </c>
      <c r="AR125" s="231" t="s">
        <v>96</v>
      </c>
      <c r="AT125" s="232" t="s">
        <v>85</v>
      </c>
      <c r="AU125" s="232" t="s">
        <v>96</v>
      </c>
      <c r="AY125" s="231" t="s">
        <v>278</v>
      </c>
      <c r="BK125" s="233">
        <f>SUM(BK126:BK138)</f>
        <v>0</v>
      </c>
    </row>
    <row r="126" spans="2:65" s="1" customFormat="1" ht="32.4" customHeight="1">
      <c r="B126" s="38"/>
      <c r="C126" s="236" t="s">
        <v>93</v>
      </c>
      <c r="D126" s="236" t="s">
        <v>280</v>
      </c>
      <c r="E126" s="237" t="s">
        <v>3789</v>
      </c>
      <c r="F126" s="238" t="s">
        <v>2615</v>
      </c>
      <c r="G126" s="239" t="s">
        <v>2476</v>
      </c>
      <c r="H126" s="240">
        <v>1</v>
      </c>
      <c r="I126" s="241"/>
      <c r="J126" s="242">
        <f>ROUND(I126*H126,2)</f>
        <v>0</v>
      </c>
      <c r="K126" s="238" t="s">
        <v>2477</v>
      </c>
      <c r="L126" s="43"/>
      <c r="M126" s="243" t="s">
        <v>1</v>
      </c>
      <c r="N126" s="244" t="s">
        <v>51</v>
      </c>
      <c r="O126" s="86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47" t="s">
        <v>362</v>
      </c>
      <c r="AT126" s="247" t="s">
        <v>280</v>
      </c>
      <c r="AU126" s="247" t="s">
        <v>140</v>
      </c>
      <c r="AY126" s="16" t="s">
        <v>278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6" t="s">
        <v>93</v>
      </c>
      <c r="BK126" s="248">
        <f>ROUND(I126*H126,2)</f>
        <v>0</v>
      </c>
      <c r="BL126" s="16" t="s">
        <v>362</v>
      </c>
      <c r="BM126" s="247" t="s">
        <v>96</v>
      </c>
    </row>
    <row r="127" spans="2:65" s="1" customFormat="1" ht="32.4" customHeight="1">
      <c r="B127" s="38"/>
      <c r="C127" s="236" t="s">
        <v>96</v>
      </c>
      <c r="D127" s="236" t="s">
        <v>280</v>
      </c>
      <c r="E127" s="237" t="s">
        <v>3790</v>
      </c>
      <c r="F127" s="238" t="s">
        <v>3791</v>
      </c>
      <c r="G127" s="239" t="s">
        <v>2476</v>
      </c>
      <c r="H127" s="240">
        <v>1</v>
      </c>
      <c r="I127" s="241"/>
      <c r="J127" s="242">
        <f>ROUND(I127*H127,2)</f>
        <v>0</v>
      </c>
      <c r="K127" s="238" t="s">
        <v>2477</v>
      </c>
      <c r="L127" s="43"/>
      <c r="M127" s="243" t="s">
        <v>1</v>
      </c>
      <c r="N127" s="244" t="s">
        <v>51</v>
      </c>
      <c r="O127" s="86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47" t="s">
        <v>362</v>
      </c>
      <c r="AT127" s="247" t="s">
        <v>280</v>
      </c>
      <c r="AU127" s="247" t="s">
        <v>140</v>
      </c>
      <c r="AY127" s="16" t="s">
        <v>278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6" t="s">
        <v>93</v>
      </c>
      <c r="BK127" s="248">
        <f>ROUND(I127*H127,2)</f>
        <v>0</v>
      </c>
      <c r="BL127" s="16" t="s">
        <v>362</v>
      </c>
      <c r="BM127" s="247" t="s">
        <v>285</v>
      </c>
    </row>
    <row r="128" spans="2:65" s="1" customFormat="1" ht="21.6" customHeight="1">
      <c r="B128" s="38"/>
      <c r="C128" s="236" t="s">
        <v>140</v>
      </c>
      <c r="D128" s="236" t="s">
        <v>280</v>
      </c>
      <c r="E128" s="237" t="s">
        <v>3792</v>
      </c>
      <c r="F128" s="238" t="s">
        <v>3793</v>
      </c>
      <c r="G128" s="239" t="s">
        <v>2476</v>
      </c>
      <c r="H128" s="240">
        <v>1</v>
      </c>
      <c r="I128" s="241"/>
      <c r="J128" s="242">
        <f>ROUND(I128*H128,2)</f>
        <v>0</v>
      </c>
      <c r="K128" s="238" t="s">
        <v>2477</v>
      </c>
      <c r="L128" s="43"/>
      <c r="M128" s="243" t="s">
        <v>1</v>
      </c>
      <c r="N128" s="244" t="s">
        <v>51</v>
      </c>
      <c r="O128" s="86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47" t="s">
        <v>362</v>
      </c>
      <c r="AT128" s="247" t="s">
        <v>280</v>
      </c>
      <c r="AU128" s="247" t="s">
        <v>140</v>
      </c>
      <c r="AY128" s="16" t="s">
        <v>278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6" t="s">
        <v>93</v>
      </c>
      <c r="BK128" s="248">
        <f>ROUND(I128*H128,2)</f>
        <v>0</v>
      </c>
      <c r="BL128" s="16" t="s">
        <v>362</v>
      </c>
      <c r="BM128" s="247" t="s">
        <v>304</v>
      </c>
    </row>
    <row r="129" spans="2:65" s="1" customFormat="1" ht="21.6" customHeight="1">
      <c r="B129" s="38"/>
      <c r="C129" s="236" t="s">
        <v>285</v>
      </c>
      <c r="D129" s="236" t="s">
        <v>280</v>
      </c>
      <c r="E129" s="237" t="s">
        <v>3794</v>
      </c>
      <c r="F129" s="238" t="s">
        <v>3795</v>
      </c>
      <c r="G129" s="239" t="s">
        <v>2476</v>
      </c>
      <c r="H129" s="240">
        <v>5</v>
      </c>
      <c r="I129" s="241"/>
      <c r="J129" s="242">
        <f>ROUND(I129*H129,2)</f>
        <v>0</v>
      </c>
      <c r="K129" s="238" t="s">
        <v>2477</v>
      </c>
      <c r="L129" s="43"/>
      <c r="M129" s="243" t="s">
        <v>1</v>
      </c>
      <c r="N129" s="244" t="s">
        <v>51</v>
      </c>
      <c r="O129" s="86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47" t="s">
        <v>362</v>
      </c>
      <c r="AT129" s="247" t="s">
        <v>280</v>
      </c>
      <c r="AU129" s="247" t="s">
        <v>140</v>
      </c>
      <c r="AY129" s="16" t="s">
        <v>278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6" t="s">
        <v>93</v>
      </c>
      <c r="BK129" s="248">
        <f>ROUND(I129*H129,2)</f>
        <v>0</v>
      </c>
      <c r="BL129" s="16" t="s">
        <v>362</v>
      </c>
      <c r="BM129" s="247" t="s">
        <v>316</v>
      </c>
    </row>
    <row r="130" spans="2:65" s="1" customFormat="1" ht="54" customHeight="1">
      <c r="B130" s="38"/>
      <c r="C130" s="236" t="s">
        <v>300</v>
      </c>
      <c r="D130" s="236" t="s">
        <v>280</v>
      </c>
      <c r="E130" s="237" t="s">
        <v>3796</v>
      </c>
      <c r="F130" s="238" t="s">
        <v>3797</v>
      </c>
      <c r="G130" s="239" t="s">
        <v>2486</v>
      </c>
      <c r="H130" s="240">
        <v>2</v>
      </c>
      <c r="I130" s="241"/>
      <c r="J130" s="242">
        <f>ROUND(I130*H130,2)</f>
        <v>0</v>
      </c>
      <c r="K130" s="238" t="s">
        <v>2477</v>
      </c>
      <c r="L130" s="43"/>
      <c r="M130" s="243" t="s">
        <v>1</v>
      </c>
      <c r="N130" s="244" t="s">
        <v>51</v>
      </c>
      <c r="O130" s="86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47" t="s">
        <v>362</v>
      </c>
      <c r="AT130" s="247" t="s">
        <v>280</v>
      </c>
      <c r="AU130" s="247" t="s">
        <v>140</v>
      </c>
      <c r="AY130" s="16" t="s">
        <v>278</v>
      </c>
      <c r="BE130" s="248">
        <f>IF(N130="základní",J130,0)</f>
        <v>0</v>
      </c>
      <c r="BF130" s="248">
        <f>IF(N130="snížená",J130,0)</f>
        <v>0</v>
      </c>
      <c r="BG130" s="248">
        <f>IF(N130="zákl. přenesená",J130,0)</f>
        <v>0</v>
      </c>
      <c r="BH130" s="248">
        <f>IF(N130="sníž. přenesená",J130,0)</f>
        <v>0</v>
      </c>
      <c r="BI130" s="248">
        <f>IF(N130="nulová",J130,0)</f>
        <v>0</v>
      </c>
      <c r="BJ130" s="16" t="s">
        <v>93</v>
      </c>
      <c r="BK130" s="248">
        <f>ROUND(I130*H130,2)</f>
        <v>0</v>
      </c>
      <c r="BL130" s="16" t="s">
        <v>362</v>
      </c>
      <c r="BM130" s="247" t="s">
        <v>326</v>
      </c>
    </row>
    <row r="131" spans="2:65" s="1" customFormat="1" ht="14.4" customHeight="1">
      <c r="B131" s="38"/>
      <c r="C131" s="236" t="s">
        <v>304</v>
      </c>
      <c r="D131" s="236" t="s">
        <v>280</v>
      </c>
      <c r="E131" s="237" t="s">
        <v>3798</v>
      </c>
      <c r="F131" s="238" t="s">
        <v>3799</v>
      </c>
      <c r="G131" s="239" t="s">
        <v>2476</v>
      </c>
      <c r="H131" s="240">
        <v>3</v>
      </c>
      <c r="I131" s="241"/>
      <c r="J131" s="242">
        <f>ROUND(I131*H131,2)</f>
        <v>0</v>
      </c>
      <c r="K131" s="238" t="s">
        <v>2477</v>
      </c>
      <c r="L131" s="43"/>
      <c r="M131" s="243" t="s">
        <v>1</v>
      </c>
      <c r="N131" s="244" t="s">
        <v>51</v>
      </c>
      <c r="O131" s="86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47" t="s">
        <v>362</v>
      </c>
      <c r="AT131" s="247" t="s">
        <v>280</v>
      </c>
      <c r="AU131" s="247" t="s">
        <v>140</v>
      </c>
      <c r="AY131" s="16" t="s">
        <v>278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6" t="s">
        <v>93</v>
      </c>
      <c r="BK131" s="248">
        <f>ROUND(I131*H131,2)</f>
        <v>0</v>
      </c>
      <c r="BL131" s="16" t="s">
        <v>362</v>
      </c>
      <c r="BM131" s="247" t="s">
        <v>336</v>
      </c>
    </row>
    <row r="132" spans="2:65" s="1" customFormat="1" ht="14.4" customHeight="1">
      <c r="B132" s="38"/>
      <c r="C132" s="236" t="s">
        <v>309</v>
      </c>
      <c r="D132" s="236" t="s">
        <v>280</v>
      </c>
      <c r="E132" s="237" t="s">
        <v>3800</v>
      </c>
      <c r="F132" s="238" t="s">
        <v>3801</v>
      </c>
      <c r="G132" s="239" t="s">
        <v>2476</v>
      </c>
      <c r="H132" s="240">
        <v>2</v>
      </c>
      <c r="I132" s="241"/>
      <c r="J132" s="242">
        <f>ROUND(I132*H132,2)</f>
        <v>0</v>
      </c>
      <c r="K132" s="238" t="s">
        <v>2477</v>
      </c>
      <c r="L132" s="43"/>
      <c r="M132" s="243" t="s">
        <v>1</v>
      </c>
      <c r="N132" s="244" t="s">
        <v>51</v>
      </c>
      <c r="O132" s="86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47" t="s">
        <v>362</v>
      </c>
      <c r="AT132" s="247" t="s">
        <v>280</v>
      </c>
      <c r="AU132" s="247" t="s">
        <v>140</v>
      </c>
      <c r="AY132" s="16" t="s">
        <v>278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6" t="s">
        <v>93</v>
      </c>
      <c r="BK132" s="248">
        <f>ROUND(I132*H132,2)</f>
        <v>0</v>
      </c>
      <c r="BL132" s="16" t="s">
        <v>362</v>
      </c>
      <c r="BM132" s="247" t="s">
        <v>348</v>
      </c>
    </row>
    <row r="133" spans="2:65" s="1" customFormat="1" ht="14.4" customHeight="1">
      <c r="B133" s="38"/>
      <c r="C133" s="236" t="s">
        <v>316</v>
      </c>
      <c r="D133" s="236" t="s">
        <v>280</v>
      </c>
      <c r="E133" s="237" t="s">
        <v>3802</v>
      </c>
      <c r="F133" s="238" t="s">
        <v>2596</v>
      </c>
      <c r="G133" s="239" t="s">
        <v>2476</v>
      </c>
      <c r="H133" s="240">
        <v>1</v>
      </c>
      <c r="I133" s="241"/>
      <c r="J133" s="242">
        <f>ROUND(I133*H133,2)</f>
        <v>0</v>
      </c>
      <c r="K133" s="238" t="s">
        <v>2477</v>
      </c>
      <c r="L133" s="43"/>
      <c r="M133" s="243" t="s">
        <v>1</v>
      </c>
      <c r="N133" s="244" t="s">
        <v>51</v>
      </c>
      <c r="O133" s="86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47" t="s">
        <v>362</v>
      </c>
      <c r="AT133" s="247" t="s">
        <v>280</v>
      </c>
      <c r="AU133" s="247" t="s">
        <v>140</v>
      </c>
      <c r="AY133" s="16" t="s">
        <v>278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6" t="s">
        <v>93</v>
      </c>
      <c r="BK133" s="248">
        <f>ROUND(I133*H133,2)</f>
        <v>0</v>
      </c>
      <c r="BL133" s="16" t="s">
        <v>362</v>
      </c>
      <c r="BM133" s="247" t="s">
        <v>362</v>
      </c>
    </row>
    <row r="134" spans="2:65" s="1" customFormat="1" ht="14.4" customHeight="1">
      <c r="B134" s="38"/>
      <c r="C134" s="236" t="s">
        <v>321</v>
      </c>
      <c r="D134" s="236" t="s">
        <v>280</v>
      </c>
      <c r="E134" s="237" t="s">
        <v>3803</v>
      </c>
      <c r="F134" s="238" t="s">
        <v>2598</v>
      </c>
      <c r="G134" s="239" t="s">
        <v>2476</v>
      </c>
      <c r="H134" s="240">
        <v>2</v>
      </c>
      <c r="I134" s="241"/>
      <c r="J134" s="242">
        <f>ROUND(I134*H134,2)</f>
        <v>0</v>
      </c>
      <c r="K134" s="238" t="s">
        <v>2477</v>
      </c>
      <c r="L134" s="43"/>
      <c r="M134" s="243" t="s">
        <v>1</v>
      </c>
      <c r="N134" s="244" t="s">
        <v>51</v>
      </c>
      <c r="O134" s="86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47" t="s">
        <v>362</v>
      </c>
      <c r="AT134" s="247" t="s">
        <v>280</v>
      </c>
      <c r="AU134" s="247" t="s">
        <v>140</v>
      </c>
      <c r="AY134" s="16" t="s">
        <v>278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6" t="s">
        <v>93</v>
      </c>
      <c r="BK134" s="248">
        <f>ROUND(I134*H134,2)</f>
        <v>0</v>
      </c>
      <c r="BL134" s="16" t="s">
        <v>362</v>
      </c>
      <c r="BM134" s="247" t="s">
        <v>373</v>
      </c>
    </row>
    <row r="135" spans="2:65" s="1" customFormat="1" ht="14.4" customHeight="1">
      <c r="B135" s="38"/>
      <c r="C135" s="236" t="s">
        <v>326</v>
      </c>
      <c r="D135" s="236" t="s">
        <v>280</v>
      </c>
      <c r="E135" s="237" t="s">
        <v>3804</v>
      </c>
      <c r="F135" s="238" t="s">
        <v>3805</v>
      </c>
      <c r="G135" s="239" t="s">
        <v>2476</v>
      </c>
      <c r="H135" s="240">
        <v>1</v>
      </c>
      <c r="I135" s="241"/>
      <c r="J135" s="242">
        <f>ROUND(I135*H135,2)</f>
        <v>0</v>
      </c>
      <c r="K135" s="238" t="s">
        <v>2477</v>
      </c>
      <c r="L135" s="43"/>
      <c r="M135" s="243" t="s">
        <v>1</v>
      </c>
      <c r="N135" s="244" t="s">
        <v>51</v>
      </c>
      <c r="O135" s="86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47" t="s">
        <v>362</v>
      </c>
      <c r="AT135" s="247" t="s">
        <v>280</v>
      </c>
      <c r="AU135" s="247" t="s">
        <v>140</v>
      </c>
      <c r="AY135" s="16" t="s">
        <v>278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6" t="s">
        <v>93</v>
      </c>
      <c r="BK135" s="248">
        <f>ROUND(I135*H135,2)</f>
        <v>0</v>
      </c>
      <c r="BL135" s="16" t="s">
        <v>362</v>
      </c>
      <c r="BM135" s="247" t="s">
        <v>382</v>
      </c>
    </row>
    <row r="136" spans="2:65" s="1" customFormat="1" ht="14.4" customHeight="1">
      <c r="B136" s="38"/>
      <c r="C136" s="236" t="s">
        <v>330</v>
      </c>
      <c r="D136" s="236" t="s">
        <v>280</v>
      </c>
      <c r="E136" s="237" t="s">
        <v>3806</v>
      </c>
      <c r="F136" s="238" t="s">
        <v>2604</v>
      </c>
      <c r="G136" s="239" t="s">
        <v>2476</v>
      </c>
      <c r="H136" s="240">
        <v>4</v>
      </c>
      <c r="I136" s="241"/>
      <c r="J136" s="242">
        <f>ROUND(I136*H136,2)</f>
        <v>0</v>
      </c>
      <c r="K136" s="238" t="s">
        <v>2477</v>
      </c>
      <c r="L136" s="43"/>
      <c r="M136" s="243" t="s">
        <v>1</v>
      </c>
      <c r="N136" s="244" t="s">
        <v>51</v>
      </c>
      <c r="O136" s="86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AR136" s="247" t="s">
        <v>362</v>
      </c>
      <c r="AT136" s="247" t="s">
        <v>280</v>
      </c>
      <c r="AU136" s="247" t="s">
        <v>140</v>
      </c>
      <c r="AY136" s="16" t="s">
        <v>278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6" t="s">
        <v>93</v>
      </c>
      <c r="BK136" s="248">
        <f>ROUND(I136*H136,2)</f>
        <v>0</v>
      </c>
      <c r="BL136" s="16" t="s">
        <v>362</v>
      </c>
      <c r="BM136" s="247" t="s">
        <v>390</v>
      </c>
    </row>
    <row r="137" spans="2:65" s="1" customFormat="1" ht="21.6" customHeight="1">
      <c r="B137" s="38"/>
      <c r="C137" s="236" t="s">
        <v>336</v>
      </c>
      <c r="D137" s="236" t="s">
        <v>280</v>
      </c>
      <c r="E137" s="237" t="s">
        <v>3807</v>
      </c>
      <c r="F137" s="238" t="s">
        <v>2500</v>
      </c>
      <c r="G137" s="239" t="s">
        <v>1813</v>
      </c>
      <c r="H137" s="240">
        <v>20</v>
      </c>
      <c r="I137" s="241"/>
      <c r="J137" s="242">
        <f>ROUND(I137*H137,2)</f>
        <v>0</v>
      </c>
      <c r="K137" s="238" t="s">
        <v>2477</v>
      </c>
      <c r="L137" s="43"/>
      <c r="M137" s="243" t="s">
        <v>1</v>
      </c>
      <c r="N137" s="244" t="s">
        <v>51</v>
      </c>
      <c r="O137" s="86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47" t="s">
        <v>362</v>
      </c>
      <c r="AT137" s="247" t="s">
        <v>280</v>
      </c>
      <c r="AU137" s="247" t="s">
        <v>140</v>
      </c>
      <c r="AY137" s="16" t="s">
        <v>278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6" t="s">
        <v>93</v>
      </c>
      <c r="BK137" s="248">
        <f>ROUND(I137*H137,2)</f>
        <v>0</v>
      </c>
      <c r="BL137" s="16" t="s">
        <v>362</v>
      </c>
      <c r="BM137" s="247" t="s">
        <v>400</v>
      </c>
    </row>
    <row r="138" spans="2:65" s="1" customFormat="1" ht="14.4" customHeight="1">
      <c r="B138" s="38"/>
      <c r="C138" s="236" t="s">
        <v>342</v>
      </c>
      <c r="D138" s="236" t="s">
        <v>280</v>
      </c>
      <c r="E138" s="237" t="s">
        <v>3808</v>
      </c>
      <c r="F138" s="238" t="s">
        <v>2502</v>
      </c>
      <c r="G138" s="239" t="s">
        <v>2503</v>
      </c>
      <c r="H138" s="240">
        <v>2</v>
      </c>
      <c r="I138" s="241"/>
      <c r="J138" s="242">
        <f>ROUND(I138*H138,2)</f>
        <v>0</v>
      </c>
      <c r="K138" s="238" t="s">
        <v>2477</v>
      </c>
      <c r="L138" s="43"/>
      <c r="M138" s="300" t="s">
        <v>1</v>
      </c>
      <c r="N138" s="301" t="s">
        <v>51</v>
      </c>
      <c r="O138" s="297"/>
      <c r="P138" s="298">
        <f>O138*H138</f>
        <v>0</v>
      </c>
      <c r="Q138" s="298">
        <v>0</v>
      </c>
      <c r="R138" s="298">
        <f>Q138*H138</f>
        <v>0</v>
      </c>
      <c r="S138" s="298">
        <v>0</v>
      </c>
      <c r="T138" s="299">
        <f>S138*H138</f>
        <v>0</v>
      </c>
      <c r="AR138" s="247" t="s">
        <v>362</v>
      </c>
      <c r="AT138" s="247" t="s">
        <v>280</v>
      </c>
      <c r="AU138" s="247" t="s">
        <v>140</v>
      </c>
      <c r="AY138" s="16" t="s">
        <v>278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6" t="s">
        <v>93</v>
      </c>
      <c r="BK138" s="248">
        <f>ROUND(I138*H138,2)</f>
        <v>0</v>
      </c>
      <c r="BL138" s="16" t="s">
        <v>362</v>
      </c>
      <c r="BM138" s="247" t="s">
        <v>411</v>
      </c>
    </row>
    <row r="139" spans="2:12" s="1" customFormat="1" ht="6.95" customHeight="1">
      <c r="B139" s="61"/>
      <c r="C139" s="62"/>
      <c r="D139" s="62"/>
      <c r="E139" s="62"/>
      <c r="F139" s="62"/>
      <c r="G139" s="62"/>
      <c r="H139" s="62"/>
      <c r="I139" s="187"/>
      <c r="J139" s="62"/>
      <c r="K139" s="62"/>
      <c r="L139" s="43"/>
    </row>
  </sheetData>
  <sheetProtection password="CC35" sheet="1" objects="1" scenarios="1" formatColumns="0" formatRows="0" autoFilter="0"/>
  <autoFilter ref="C121:K138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Ent-PC\Ent</dc:creator>
  <cp:keywords/>
  <dc:description/>
  <cp:lastModifiedBy>Ent-PC\Ent</cp:lastModifiedBy>
  <dcterms:created xsi:type="dcterms:W3CDTF">2019-07-31T11:12:27Z</dcterms:created>
  <dcterms:modified xsi:type="dcterms:W3CDTF">2019-07-31T11:12:52Z</dcterms:modified>
  <cp:category/>
  <cp:version/>
  <cp:contentType/>
  <cp:contentStatus/>
</cp:coreProperties>
</file>